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Override PartName="/xl/threadedComments/threadedComment5.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veronique.delannoy\Downloads\"/>
    </mc:Choice>
  </mc:AlternateContent>
  <xr:revisionPtr revIDLastSave="0" documentId="13_ncr:1_{99C7AF23-BEB6-4C25-BE4F-9D7B4C7DD993}" xr6:coauthVersionLast="36" xr6:coauthVersionMax="36" xr10:uidLastSave="{00000000-0000-0000-0000-000000000000}"/>
  <workbookProtection workbookAlgorithmName="SHA-512" workbookHashValue="8t+dX35s6PJGq8Yyug/2a2tu1677gYJ1xh85uFJwZNe+OEBHwnag7RxjRQn97yT/e3KXi9glZ4ixXYjhssN6BQ==" workbookSaltValue="p4RV1bwBteMdN4vxwpWejg==" workbookSpinCount="100000" lockStructure="1"/>
  <bookViews>
    <workbookView xWindow="0" yWindow="0" windowWidth="19200" windowHeight="8650" tabRatio="1000" xr2:uid="{00000000-000D-0000-FFFF-FFFF00000000}"/>
  </bookViews>
  <sheets>
    <sheet name="Sommaire" sheetId="1" r:id="rId1"/>
    <sheet name="Traitements" sheetId="2" r:id="rId2"/>
    <sheet name="Traitements (suite)" sheetId="3" r:id="rId3"/>
    <sheet name="RDS" sheetId="4" r:id="rId4"/>
    <sheet name="Traitements par indices" sheetId="5" r:id="rId5"/>
    <sheet name="Groupes et chevrons" sheetId="6" r:id="rId6"/>
    <sheet name="Indemnités forfaitaires" sheetId="7" r:id="rId7"/>
    <sheet name="IHTS " sheetId="8" r:id="rId8"/>
    <sheet name="HSAHSE " sheetId="9" r:id="rId9"/>
    <sheet name="HS contractuels" sheetId="10" r:id="rId10"/>
    <sheet name="TRAVAUX SUPP. 1D " sheetId="11" r:id="rId11"/>
    <sheet name="HS contractuels du privé" sheetId="12" r:id="rId12"/>
    <sheet name=" HS contractuels 1D" sheetId="13" r:id="rId13"/>
    <sheet name="COURS PRO SOCIALE " sheetId="14" r:id="rId14"/>
    <sheet name="APPRENTIS" sheetId="15" r:id="rId15"/>
    <sheet name="Greta" sheetId="16" r:id="rId16"/>
    <sheet name="FORMATION CONTINUE" sheetId="17" r:id="rId17"/>
    <sheet name="ACTIONS 2D DEGRE " sheetId="18" r:id="rId18"/>
    <sheet name="IR 1730" sheetId="19" state="hidden" r:id="rId19"/>
    <sheet name="IR 1731-1732" sheetId="20" state="hidden" r:id="rId20"/>
    <sheet name="Indemnité de suivi et d'orienta" sheetId="21" r:id="rId21"/>
    <sheet name="Indemnités diverses" sheetId="22" r:id="rId22"/>
    <sheet name="INDEMNITES REMPLACEMENTS" sheetId="23" r:id="rId23"/>
    <sheet name="PRIMES ENSEIGNEMENT SUPERIEUR" sheetId="24" r:id="rId24"/>
    <sheet name="COURS COMPLEMENTAIRES" sheetId="25" r:id="rId25"/>
    <sheet name="Formation" sheetId="26" r:id="rId26"/>
    <sheet name="CONCOURS" sheetId="27" r:id="rId27"/>
    <sheet name="EXAMENS SCO" sheetId="28" r:id="rId28"/>
    <sheet name="EXAMENS SUP" sheetId="29" r:id="rId29"/>
    <sheet name="Cotisations S.S." sheetId="30" r:id="rId30"/>
    <sheet name="Ircantec" sheetId="31" r:id="rId31"/>
    <sheet name="Retraite" sheetId="32" r:id="rId32"/>
    <sheet name="INDEMNITES INDEXEES" sheetId="33" r:id="rId33"/>
  </sheets>
  <externalReferences>
    <externalReference r:id="rId34"/>
    <externalReference r:id="rId35"/>
    <externalReference r:id="rId36"/>
    <externalReference r:id="rId37"/>
    <externalReference r:id="rId38"/>
    <externalReference r:id="rId39"/>
    <externalReference r:id="rId40"/>
    <externalReference r:id="rId41"/>
  </externalReferences>
  <definedNames>
    <definedName name="_2_ENF">'Groupes et chevrons'!$O$13</definedName>
    <definedName name="_xlnm._FilterDatabase" localSheetId="4" hidden="1">'Traitements par indices'!$W$1:$W$2010</definedName>
    <definedName name="_vp1" localSheetId="12">#REF!</definedName>
    <definedName name="_vp1" localSheetId="29">#REF!</definedName>
    <definedName name="_vp1" localSheetId="11">#REF!</definedName>
    <definedName name="_vp1">#REF!</definedName>
    <definedName name="_vp2" localSheetId="12">#REF!</definedName>
    <definedName name="_vp2" localSheetId="29">#REF!</definedName>
    <definedName name="_vp2" localSheetId="11">#REF!</definedName>
    <definedName name="_vp2">#REF!</definedName>
    <definedName name="_vp3">314.22</definedName>
    <definedName name="_vp4">317.99</definedName>
    <definedName name="_vp5">322.44</definedName>
    <definedName name="anc_val_PI" localSheetId="22">'INDEMNITES REMPLACEMENTS'!$M$8</definedName>
    <definedName name="anc_val_PI">#REF!</definedName>
    <definedName name="Anc_valeur" localSheetId="12">#NAME?</definedName>
    <definedName name="Anc_valeur" localSheetId="17">#NAME?</definedName>
    <definedName name="Anc_valeur" localSheetId="14">#NAME?</definedName>
    <definedName name="Anc_valeur" localSheetId="29">#NAME?</definedName>
    <definedName name="Anc_valeur" localSheetId="24">#NAME?</definedName>
    <definedName name="Anc_valeur" localSheetId="16">#NAME?</definedName>
    <definedName name="Anc_valeur" localSheetId="15">#NAME?</definedName>
    <definedName name="Anc_valeur" localSheetId="9">#NAME?</definedName>
    <definedName name="Anc_valeur" localSheetId="11">#NAME?</definedName>
    <definedName name="Anc_valeur" localSheetId="20">#REF!</definedName>
    <definedName name="Anc_valeur" localSheetId="21">'Indemnités diverses'!#REF!</definedName>
    <definedName name="Anc_valeur" localSheetId="6">#NAME?</definedName>
    <definedName name="Anc_valeur" localSheetId="32">#NAME?</definedName>
    <definedName name="Anc_valeur" localSheetId="22">#REF!</definedName>
    <definedName name="Anc_valeur" localSheetId="30">#REF!</definedName>
    <definedName name="Anc_valeur" localSheetId="23">#NAME?</definedName>
    <definedName name="Anc_valeur" localSheetId="31">#REF!</definedName>
    <definedName name="Anc_valeur">#REF!</definedName>
    <definedName name="Ancienne_valeur" localSheetId="22">'INDEMNITES REMPLACEMENTS'!$G$10</definedName>
    <definedName name="Ancienne_valeur">#REF!</definedName>
    <definedName name="Elém_prop_enf_plus" localSheetId="12">#NAME?</definedName>
    <definedName name="Elém_prop_enf_plus" localSheetId="17">[3]ECHELLE!#REF!</definedName>
    <definedName name="Elém_prop_enf_plus" localSheetId="14">[2]ECHELLE!#REF!</definedName>
    <definedName name="Elém_prop_enf_plus" localSheetId="29">[5]ECHELLE!#REF!</definedName>
    <definedName name="Elém_prop_enf_plus" localSheetId="24">#NAME?</definedName>
    <definedName name="Elém_prop_enf_plus" localSheetId="16">#NAME?</definedName>
    <definedName name="Elém_prop_enf_plus" localSheetId="15">#NAME?</definedName>
    <definedName name="Elém_prop_enf_plus" localSheetId="9">#NAME?</definedName>
    <definedName name="Elém_prop_enf_plus" localSheetId="11">#NAME?</definedName>
    <definedName name="Elém_prop_enf_plus" localSheetId="20">#NAME?</definedName>
    <definedName name="Elém_prop_enf_plus" localSheetId="21">#NAME?</definedName>
    <definedName name="Elém_prop_enf_plus" localSheetId="6">[1]ECHELLE!#REF!</definedName>
    <definedName name="Elém_prop_enf_plus" localSheetId="32">[6]ECHELLE!#REF!</definedName>
    <definedName name="Elém_prop_enf_plus" localSheetId="22">#NAME?</definedName>
    <definedName name="Elém_prop_enf_plus" localSheetId="23">[4]ECHELLE!#REF!</definedName>
    <definedName name="Elém_prop_enf_plus" localSheetId="31">'Groupes et chevrons'!#REF!</definedName>
    <definedName name="Elém_prop_enf_plus" localSheetId="4">'Traitements par indices'!$R$12</definedName>
    <definedName name="Elém_prop_enf_plus">'Groupes et chevrons'!#REF!</definedName>
    <definedName name="Elém_prop2enf" localSheetId="12">#NAME?</definedName>
    <definedName name="Elém_prop2enf" localSheetId="17">[3]ECHELLE!#REF!</definedName>
    <definedName name="Elém_prop2enf" localSheetId="14">[2]ECHELLE!#REF!</definedName>
    <definedName name="Elém_prop2enf" localSheetId="29">[5]ECHELLE!#REF!</definedName>
    <definedName name="Elém_prop2enf" localSheetId="24">#NAME?</definedName>
    <definedName name="Elém_prop2enf" localSheetId="16">#NAME?</definedName>
    <definedName name="Elém_prop2enf" localSheetId="15">#NAME?</definedName>
    <definedName name="Elém_prop2enf" localSheetId="9">#NAME?</definedName>
    <definedName name="Elém_prop2enf" localSheetId="11">#NAME?</definedName>
    <definedName name="Elém_prop2enf" localSheetId="20">#NAME?</definedName>
    <definedName name="Elém_prop2enf" localSheetId="21">#NAME?</definedName>
    <definedName name="Elém_prop2enf" localSheetId="6">[1]ECHELLE!#REF!</definedName>
    <definedName name="Elém_prop2enf" localSheetId="32">[6]ECHELLE!#REF!</definedName>
    <definedName name="Elém_prop2enf" localSheetId="22">#NAME?</definedName>
    <definedName name="Elém_prop2enf" localSheetId="23">[4]ECHELLE!#REF!</definedName>
    <definedName name="Elém_prop2enf" localSheetId="31">'Groupes et chevrons'!#REF!</definedName>
    <definedName name="Elém_prop2enf" localSheetId="4">'Traitements par indices'!$R$10</definedName>
    <definedName name="Elém_prop2enf">'Groupes et chevrons'!#REF!</definedName>
    <definedName name="Elém_prop3enf" localSheetId="12">#NAME?</definedName>
    <definedName name="Elém_prop3enf" localSheetId="17">[3]ECHELLE!#REF!</definedName>
    <definedName name="Elém_prop3enf" localSheetId="14">[2]ECHELLE!#REF!</definedName>
    <definedName name="Elém_prop3enf" localSheetId="29">[5]ECHELLE!#REF!</definedName>
    <definedName name="Elém_prop3enf" localSheetId="24">#NAME?</definedName>
    <definedName name="Elém_prop3enf" localSheetId="16">#NAME?</definedName>
    <definedName name="Elém_prop3enf" localSheetId="15">#NAME?</definedName>
    <definedName name="Elém_prop3enf" localSheetId="9">#NAME?</definedName>
    <definedName name="Elém_prop3enf" localSheetId="11">#NAME?</definedName>
    <definedName name="Elém_prop3enf" localSheetId="20">#NAME?</definedName>
    <definedName name="Elém_prop3enf" localSheetId="21">#NAME?</definedName>
    <definedName name="Elém_prop3enf" localSheetId="6">[1]ECHELLE!#REF!</definedName>
    <definedName name="Elém_prop3enf" localSheetId="32">[6]ECHELLE!#REF!</definedName>
    <definedName name="Elém_prop3enf" localSheetId="22">#NAME?</definedName>
    <definedName name="Elém_prop3enf" localSheetId="23">[4]ECHELLE!#REF!</definedName>
    <definedName name="Elém_prop3enf" localSheetId="31">'Groupes et chevrons'!#REF!</definedName>
    <definedName name="Elém_prop3enf" localSheetId="4">'Traitements par indices'!$R$11</definedName>
    <definedName name="Elém_prop3enf">'Groupes et chevrons'!#REF!</definedName>
    <definedName name="Ind_rés_zone1" localSheetId="4">'Traitements par indices'!$P$5</definedName>
    <definedName name="Ind_rés_zone1">'Groupes et chevrons'!$O$10</definedName>
    <definedName name="Ind_rés_zone2" localSheetId="4">'Traitements par indices'!$P$6</definedName>
    <definedName name="Ind_rés_zone2">'Groupes et chevrons'!$O$11</definedName>
    <definedName name="INDICES" localSheetId="12">#REF!</definedName>
    <definedName name="INDICES" localSheetId="14">#REF!</definedName>
    <definedName name="INDICES" localSheetId="15">#REF!</definedName>
    <definedName name="INDICES" localSheetId="9">#REF!</definedName>
    <definedName name="INDICES" localSheetId="11">#REF!</definedName>
    <definedName name="INDICES" localSheetId="7">'IHTS '!$A$1:$O$353</definedName>
    <definedName name="INDICES" localSheetId="6">#REF!</definedName>
    <definedName name="INDICES">#REF!</definedName>
    <definedName name="MGEN">'Traitements par indices'!$Q$14</definedName>
    <definedName name="Nelle_valeur_PI" localSheetId="22">'INDEMNITES REMPLACEMENTS'!$M$9</definedName>
    <definedName name="Nelle_valeur_PI">#REF!</definedName>
    <definedName name="Nlle_valeur" localSheetId="12">#NAME?</definedName>
    <definedName name="Nlle_valeur" localSheetId="17">#NAME?</definedName>
    <definedName name="Nlle_valeur" localSheetId="14">#NAME?</definedName>
    <definedName name="Nlle_valeur" localSheetId="29">#NAME?</definedName>
    <definedName name="Nlle_valeur" localSheetId="24">#NAME?</definedName>
    <definedName name="Nlle_valeur" localSheetId="16">#NAME?</definedName>
    <definedName name="Nlle_valeur" localSheetId="15">#NAME?</definedName>
    <definedName name="Nlle_valeur" localSheetId="9">#NAME?</definedName>
    <definedName name="Nlle_valeur" localSheetId="11">#NAME?</definedName>
    <definedName name="Nlle_valeur" localSheetId="20">#NAME?</definedName>
    <definedName name="Nlle_valeur" localSheetId="21">'Indemnités diverses'!#REF!</definedName>
    <definedName name="Nlle_valeur" localSheetId="6">#NAME?</definedName>
    <definedName name="Nlle_valeur" localSheetId="32">#NAME?</definedName>
    <definedName name="Nlle_valeur" localSheetId="22">#NAME?</definedName>
    <definedName name="Nlle_valeur" localSheetId="30">#REF!</definedName>
    <definedName name="Nlle_valeur" localSheetId="23">#NAME?</definedName>
    <definedName name="Nlle_valeur" localSheetId="31">#REF!</definedName>
    <definedName name="Nlle_valeur">#REF!</definedName>
    <definedName name="pension_civile" localSheetId="4">'Traitements par indices'!$P$3</definedName>
    <definedName name="pension_civile">'Groupes et chevrons'!$O$8</definedName>
    <definedName name="Print_Titles" localSheetId="7">'IHTS '!$1:$2</definedName>
    <definedName name="Print_Titles" localSheetId="4">'Traitements par indices'!$1:$2</definedName>
    <definedName name="séc_soc" localSheetId="4">'Traitements par indices'!$P$4</definedName>
    <definedName name="séc_soc">'Groupes et chevrons'!$O$9</definedName>
    <definedName name="SFT_1enf" localSheetId="4">'Traitements par indices'!$P$9</definedName>
    <definedName name="SFT_1enf">'Groupes et chevrons'!$O$12</definedName>
    <definedName name="SFT_2enf" localSheetId="4">'Traitements par indices'!$P$10</definedName>
    <definedName name="SFT_2enf">'Groupes et chevrons'!$O$13</definedName>
    <definedName name="SFT_3enf" localSheetId="4">'Traitements par indices'!$P$11</definedName>
    <definedName name="SFT_3enf">'Groupes et chevrons'!$O$16</definedName>
    <definedName name="SFT_enf_plus" localSheetId="4">'Traitements par indices'!$P$12</definedName>
    <definedName name="SFT_enf_plus">'Groupes et chevrons'!$O$17</definedName>
    <definedName name="SMIC" localSheetId="12">#REF!</definedName>
    <definedName name="SMIC" localSheetId="11">#REF!</definedName>
    <definedName name="SMIC" localSheetId="6">#REF!</definedName>
    <definedName name="SMIC">#REF!</definedName>
    <definedName name="TRAIT_MENSUEL">'Traitements par indices'!$D$3</definedName>
    <definedName name="traitement_annuel" localSheetId="12">#REF!</definedName>
    <definedName name="traitement_annuel" localSheetId="14">#REF!</definedName>
    <definedName name="traitement_annuel" localSheetId="15">#REF!</definedName>
    <definedName name="traitement_annuel" localSheetId="9">#REF!</definedName>
    <definedName name="traitement_annuel" localSheetId="11">#REF!</definedName>
    <definedName name="traitement_annuel" localSheetId="6">#REF!</definedName>
    <definedName name="traitement_annuel">#REF!</definedName>
    <definedName name="Val_pt_ind" localSheetId="12">#REF!</definedName>
    <definedName name="Val_pt_ind" localSheetId="17">#NAME?</definedName>
    <definedName name="Val_pt_ind" localSheetId="14">#NAME?</definedName>
    <definedName name="Val_pt_ind" localSheetId="29">#REF!</definedName>
    <definedName name="Val_pt_ind" localSheetId="24">#REF!</definedName>
    <definedName name="Val_pt_ind" localSheetId="15">#REF!</definedName>
    <definedName name="Val_pt_ind" localSheetId="5">'Groupes et chevrons'!$O$6</definedName>
    <definedName name="Val_pt_ind" localSheetId="9">#REF!</definedName>
    <definedName name="Val_pt_ind" localSheetId="11">#REF!</definedName>
    <definedName name="Val_pt_ind" localSheetId="7">'IHTS '!#REF!</definedName>
    <definedName name="Val_pt_ind" localSheetId="6">#REF!</definedName>
    <definedName name="Val_pt_ind" localSheetId="23">#NAME?</definedName>
    <definedName name="Val_pt_ind" localSheetId="31">#REF!</definedName>
    <definedName name="Val_pt_ind" localSheetId="4">'Traitements par indices'!$P$1</definedName>
    <definedName name="Val_pt_ind">#REF!</definedName>
    <definedName name="Valeur_indiciaire" localSheetId="12">#REF!</definedName>
    <definedName name="Valeur_indiciaire" localSheetId="17">#NAME?</definedName>
    <definedName name="Valeur_indiciaire" localSheetId="14">#NAME?</definedName>
    <definedName name="Valeur_indiciaire" localSheetId="29">#NAME?</definedName>
    <definedName name="Valeur_indiciaire" localSheetId="24">#REF!</definedName>
    <definedName name="Valeur_indiciaire" localSheetId="15">#REF!</definedName>
    <definedName name="Valeur_indiciaire" localSheetId="9">#REF!</definedName>
    <definedName name="Valeur_indiciaire" localSheetId="11">#REF!</definedName>
    <definedName name="Valeur_indiciaire" localSheetId="6">#REF!</definedName>
    <definedName name="Valeur_indiciaire" localSheetId="23">#NAME?</definedName>
    <definedName name="Valeur_indiciaire" localSheetId="31">#REF!</definedName>
    <definedName name="Valeur_indiciaire">#REF!</definedName>
    <definedName name="vp0">307.11</definedName>
    <definedName name="_xlnm.Print_Area" localSheetId="12">' HS contractuels 1D'!$A$1:$D$17</definedName>
    <definedName name="_xlnm.Print_Area" localSheetId="17">'ACTIONS 2D DEGRE '!$A$1:$F$79</definedName>
    <definedName name="_xlnm.Print_Area" localSheetId="14">APPRENTIS!$A$1:$H$60</definedName>
    <definedName name="_xlnm.Print_Area" localSheetId="26">CONCOURS!$A$1:$H$31</definedName>
    <definedName name="_xlnm.Print_Area" localSheetId="29">'Cotisations S.S.'!$A$1:$H$33</definedName>
    <definedName name="_xlnm.Print_Area" localSheetId="24">'COURS COMPLEMENTAIRES'!$A$1:$F$26</definedName>
    <definedName name="_xlnm.Print_Area" localSheetId="13">'COURS PRO SOCIALE '!$A$1:$H$20</definedName>
    <definedName name="_xlnm.Print_Area" localSheetId="27">'EXAMENS SCO'!$A$1:$F$13</definedName>
    <definedName name="_xlnm.Print_Area" localSheetId="28">'EXAMENS SUP'!$A$1:$G$14</definedName>
    <definedName name="_xlnm.Print_Area" localSheetId="25">Formation!$A$1:$D$21</definedName>
    <definedName name="_xlnm.Print_Area" localSheetId="16">'FORMATION CONTINUE'!$A$1:$I$30</definedName>
    <definedName name="_xlnm.Print_Area" localSheetId="15">Greta!$A$1:$H$30</definedName>
    <definedName name="_xlnm.Print_Area" localSheetId="5">'Groupes et chevrons'!$A$1:$N$25</definedName>
    <definedName name="_xlnm.Print_Area" localSheetId="9">'HS contractuels'!$B$2:$F$196</definedName>
    <definedName name="_xlnm.Print_Area" localSheetId="8">'HSAHSE '!$A$1:$U$73</definedName>
    <definedName name="_xlnm.Print_Area" localSheetId="7">'IHTS '!$A$1:$O$541</definedName>
    <definedName name="_xlnm.Print_Area" localSheetId="20">'Indemnité de suivi et d''orienta'!$A$1:$I$47</definedName>
    <definedName name="_xlnm.Print_Area" localSheetId="21">'Indemnités diverses'!$A$1:$G$48</definedName>
    <definedName name="_xlnm.Print_Area" localSheetId="6">'Indemnités forfaitaires'!$A$1:$B$29</definedName>
    <definedName name="_xlnm.Print_Area" localSheetId="32">'INDEMNITES INDEXEES'!$A$1:$J$113</definedName>
    <definedName name="_xlnm.Print_Area" localSheetId="22">'INDEMNITES REMPLACEMENTS'!$A$1:$J$38</definedName>
    <definedName name="_xlnm.Print_Area" localSheetId="18">'IR 1730'!$A$1:$D$16</definedName>
    <definedName name="_xlnm.Print_Area" localSheetId="19">'IR 1731-1732'!$A$1:$D$19</definedName>
    <definedName name="_xlnm.Print_Area" localSheetId="30">Ircantec!$A$1:$H$17</definedName>
    <definedName name="_xlnm.Print_Area" localSheetId="23">'PRIMES ENSEIGNEMENT SUPERIEUR'!$A$2:$D$29</definedName>
    <definedName name="_xlnm.Print_Area" localSheetId="3">RDS!$A$1:$K$33</definedName>
    <definedName name="_xlnm.Print_Area" localSheetId="31">Retraite!$A$1:$D$18</definedName>
    <definedName name="_xlnm.Print_Area" localSheetId="0">Sommaire!$A$2:$M$34</definedName>
    <definedName name="_xlnm.Print_Area" localSheetId="1">Traitements!$A$1:$L$41</definedName>
    <definedName name="_xlnm.Print_Area" localSheetId="2">'Traitements (suite)'!$A$1:$K$39</definedName>
    <definedName name="_xlnm.Print_Area" localSheetId="4">'Traitements par indices'!$A$1:$O$938</definedName>
    <definedName name="_xlnm.Print_Area" localSheetId="10">'TRAVAUX SUPP. 1D '!$A$1:$J$28</definedName>
  </definedNames>
  <calcPr calcId="191029"/>
</workbook>
</file>

<file path=xl/calcChain.xml><?xml version="1.0" encoding="utf-8"?>
<calcChain xmlns="http://schemas.openxmlformats.org/spreadsheetml/2006/main">
  <c r="C108" i="33" l="1"/>
  <c r="D108" i="33" s="1"/>
  <c r="E108" i="33" s="1"/>
  <c r="F108" i="33" s="1"/>
  <c r="C107" i="33"/>
  <c r="D107" i="33" s="1"/>
  <c r="E107" i="33" s="1"/>
  <c r="F107" i="33" s="1"/>
  <c r="C106" i="33"/>
  <c r="D106" i="33" s="1"/>
  <c r="E106" i="33" s="1"/>
  <c r="F106" i="33" s="1"/>
  <c r="C105" i="33"/>
  <c r="D105" i="33" s="1"/>
  <c r="E105" i="33" s="1"/>
  <c r="F105" i="33" s="1"/>
  <c r="C104" i="33"/>
  <c r="D104" i="33" s="1"/>
  <c r="E104" i="33" s="1"/>
  <c r="F104" i="33" s="1"/>
  <c r="C103" i="33"/>
  <c r="D103" i="33" s="1"/>
  <c r="E103" i="33" s="1"/>
  <c r="F103" i="33" s="1"/>
  <c r="C102" i="33"/>
  <c r="D102" i="33" s="1"/>
  <c r="E102" i="33" s="1"/>
  <c r="F102" i="33" s="1"/>
  <c r="C101" i="33"/>
  <c r="D101" i="33" s="1"/>
  <c r="E101" i="33" s="1"/>
  <c r="F101" i="33" s="1"/>
  <c r="C100" i="33"/>
  <c r="D100" i="33" s="1"/>
  <c r="E100" i="33" s="1"/>
  <c r="F100" i="33" s="1"/>
  <c r="C99" i="33"/>
  <c r="D99" i="33" s="1"/>
  <c r="E99" i="33" s="1"/>
  <c r="F99" i="33" s="1"/>
  <c r="C98" i="33"/>
  <c r="D98" i="33" s="1"/>
  <c r="E98" i="33" s="1"/>
  <c r="C97" i="33"/>
  <c r="D97" i="33" s="1"/>
  <c r="E97" i="33" s="1"/>
  <c r="C96" i="33"/>
  <c r="D96" i="33" s="1"/>
  <c r="E96" i="33" s="1"/>
  <c r="B92" i="33"/>
  <c r="B93" i="33" s="1"/>
  <c r="B94" i="33" s="1"/>
  <c r="B95" i="33" s="1"/>
  <c r="C91" i="33"/>
  <c r="C90" i="33"/>
  <c r="C92" i="33" s="1"/>
  <c r="C93" i="33" s="1"/>
  <c r="C94" i="33" s="1"/>
  <c r="C95" i="33" s="1"/>
  <c r="C89" i="33"/>
  <c r="C88" i="33"/>
  <c r="C87" i="33"/>
  <c r="C86" i="33"/>
  <c r="C85" i="33"/>
  <c r="C84" i="33"/>
  <c r="C83" i="33"/>
  <c r="C81" i="33"/>
  <c r="C82" i="33" s="1"/>
  <c r="B80" i="33"/>
  <c r="C79" i="33"/>
  <c r="B79" i="33"/>
  <c r="B78" i="33"/>
  <c r="C77" i="33"/>
  <c r="B77" i="33"/>
  <c r="C75" i="33"/>
  <c r="C76" i="33" s="1"/>
  <c r="C80" i="33" s="1"/>
  <c r="C74" i="33"/>
  <c r="B73" i="33"/>
  <c r="C72" i="33"/>
  <c r="B72" i="33"/>
  <c r="B71" i="33"/>
  <c r="B70" i="33"/>
  <c r="C70" i="33" s="1"/>
  <c r="C69" i="33"/>
  <c r="C71" i="33" s="1"/>
  <c r="C68" i="33"/>
  <c r="C67" i="33"/>
  <c r="E67" i="33" s="1"/>
  <c r="E66" i="33"/>
  <c r="C66" i="33"/>
  <c r="B65" i="33"/>
  <c r="C65" i="33" s="1"/>
  <c r="E65" i="33" s="1"/>
  <c r="E64" i="33"/>
  <c r="C64" i="33"/>
  <c r="B63" i="33"/>
  <c r="C63" i="33" s="1"/>
  <c r="E63" i="33" s="1"/>
  <c r="E62" i="33"/>
  <c r="C62" i="33"/>
  <c r="B62" i="33"/>
  <c r="C61" i="33"/>
  <c r="E61" i="33" s="1"/>
  <c r="B61" i="33"/>
  <c r="C60" i="33"/>
  <c r="E60" i="33" s="1"/>
  <c r="C59" i="33"/>
  <c r="D58" i="33"/>
  <c r="E58" i="33" s="1"/>
  <c r="C58" i="33"/>
  <c r="C57" i="33"/>
  <c r="D57" i="33" s="1"/>
  <c r="E57" i="33" s="1"/>
  <c r="E56" i="33"/>
  <c r="D16" i="17" s="1"/>
  <c r="D56" i="33"/>
  <c r="C56" i="33"/>
  <c r="E55" i="33"/>
  <c r="D15" i="17" s="1"/>
  <c r="D55" i="33"/>
  <c r="C55" i="33"/>
  <c r="C54" i="33"/>
  <c r="D54" i="33" s="1"/>
  <c r="E54" i="33" s="1"/>
  <c r="C53" i="33"/>
  <c r="D53" i="33" s="1"/>
  <c r="E53" i="33" s="1"/>
  <c r="C52" i="33"/>
  <c r="D52" i="33" s="1"/>
  <c r="E52" i="33" s="1"/>
  <c r="F50" i="33"/>
  <c r="F49" i="33"/>
  <c r="F48" i="33"/>
  <c r="F47" i="33"/>
  <c r="F46" i="33"/>
  <c r="F45" i="33"/>
  <c r="F44" i="33"/>
  <c r="F43" i="33"/>
  <c r="F41" i="33"/>
  <c r="F40" i="33"/>
  <c r="F39" i="33"/>
  <c r="F38" i="33"/>
  <c r="F37" i="33"/>
  <c r="F36" i="33"/>
  <c r="F35" i="33"/>
  <c r="F34" i="33"/>
  <c r="C31" i="33"/>
  <c r="D31" i="33" s="1"/>
  <c r="C30" i="33"/>
  <c r="D30" i="33" s="1"/>
  <c r="C29" i="33"/>
  <c r="F10" i="15" s="1"/>
  <c r="C28" i="33"/>
  <c r="C27" i="33"/>
  <c r="D27" i="33" s="1"/>
  <c r="E27" i="33" s="1"/>
  <c r="D26" i="33"/>
  <c r="E26" i="33" s="1"/>
  <c r="C26" i="33"/>
  <c r="D25" i="33"/>
  <c r="C24" i="33"/>
  <c r="D23" i="33"/>
  <c r="E23" i="33" s="1"/>
  <c r="C23" i="33"/>
  <c r="C22" i="33"/>
  <c r="D22" i="33" s="1"/>
  <c r="C21" i="33"/>
  <c r="D21" i="33" s="1"/>
  <c r="D20" i="33"/>
  <c r="E20" i="33" s="1"/>
  <c r="C20" i="33"/>
  <c r="E19" i="33"/>
  <c r="D4" i="21" s="1"/>
  <c r="D19" i="33"/>
  <c r="C19" i="33"/>
  <c r="D18" i="33"/>
  <c r="E18" i="33" s="1"/>
  <c r="D28" i="21" s="1"/>
  <c r="C16" i="33"/>
  <c r="D16" i="33" s="1"/>
  <c r="E16" i="33" s="1"/>
  <c r="F16" i="33" s="1"/>
  <c r="D15" i="33"/>
  <c r="E15" i="33" s="1"/>
  <c r="C15" i="33"/>
  <c r="B14" i="33"/>
  <c r="C14" i="33" s="1"/>
  <c r="D14" i="33" s="1"/>
  <c r="E14" i="33" s="1"/>
  <c r="B13" i="33"/>
  <c r="C13" i="33" s="1"/>
  <c r="D13" i="33" s="1"/>
  <c r="E13" i="33" s="1"/>
  <c r="F13" i="33" s="1"/>
  <c r="D12" i="33"/>
  <c r="E12" i="33" s="1"/>
  <c r="C12" i="33"/>
  <c r="C11" i="33"/>
  <c r="D11" i="33" s="1"/>
  <c r="E11" i="33" s="1"/>
  <c r="H19" i="30"/>
  <c r="G18" i="30"/>
  <c r="F18" i="30"/>
  <c r="E18" i="30"/>
  <c r="D18" i="30"/>
  <c r="C18" i="30"/>
  <c r="H16" i="30"/>
  <c r="H15" i="30"/>
  <c r="H18" i="30" s="1"/>
  <c r="E15" i="30"/>
  <c r="H24" i="25"/>
  <c r="H23" i="25"/>
  <c r="H17" i="25"/>
  <c r="E17" i="25"/>
  <c r="H16" i="25"/>
  <c r="E16" i="25"/>
  <c r="H15" i="25"/>
  <c r="E15" i="25"/>
  <c r="H33" i="23"/>
  <c r="H32" i="23"/>
  <c r="H31" i="23"/>
  <c r="H28" i="23"/>
  <c r="F28" i="23"/>
  <c r="H19" i="23"/>
  <c r="H20" i="23" s="1"/>
  <c r="H21" i="23" s="1"/>
  <c r="H22" i="23" s="1"/>
  <c r="H23" i="23" s="1"/>
  <c r="G10" i="22"/>
  <c r="F5" i="22"/>
  <c r="G28" i="21"/>
  <c r="G4" i="21"/>
  <c r="D72" i="18"/>
  <c r="D63" i="18"/>
  <c r="C60" i="18"/>
  <c r="C69" i="18" s="1"/>
  <c r="C79" i="18" s="1"/>
  <c r="D53" i="18"/>
  <c r="D49" i="18"/>
  <c r="D28" i="18"/>
  <c r="D18" i="18"/>
  <c r="C18" i="18"/>
  <c r="F13" i="16"/>
  <c r="F12" i="16"/>
  <c r="F11" i="16"/>
  <c r="H57" i="15"/>
  <c r="F57" i="15"/>
  <c r="E57" i="15"/>
  <c r="E44" i="15"/>
  <c r="D44" i="15"/>
  <c r="E43" i="15"/>
  <c r="D43" i="15"/>
  <c r="E42" i="15"/>
  <c r="D42" i="15"/>
  <c r="E41" i="15"/>
  <c r="D41" i="15"/>
  <c r="E40" i="15"/>
  <c r="D40" i="15"/>
  <c r="E39" i="15"/>
  <c r="D39" i="15"/>
  <c r="E38" i="15"/>
  <c r="D38" i="15"/>
  <c r="E37" i="15"/>
  <c r="D37" i="15"/>
  <c r="E32" i="15"/>
  <c r="D32" i="15"/>
  <c r="E31" i="15"/>
  <c r="D31" i="15"/>
  <c r="E30" i="15"/>
  <c r="D30" i="15"/>
  <c r="E29" i="15"/>
  <c r="D29" i="15"/>
  <c r="E28" i="15"/>
  <c r="D28" i="15"/>
  <c r="E27" i="15"/>
  <c r="D27" i="15"/>
  <c r="E26" i="15"/>
  <c r="D26" i="15"/>
  <c r="E25" i="15"/>
  <c r="D25" i="15"/>
  <c r="F14" i="15"/>
  <c r="F12" i="15"/>
  <c r="G118" i="12"/>
  <c r="G117" i="12"/>
  <c r="G116" i="12"/>
  <c r="G115" i="12"/>
  <c r="G114" i="12"/>
  <c r="G113" i="12"/>
  <c r="G112" i="12"/>
  <c r="G111" i="12"/>
  <c r="G109" i="12"/>
  <c r="G108" i="12"/>
  <c r="G107" i="12"/>
  <c r="G106" i="12"/>
  <c r="G105" i="12"/>
  <c r="G104" i="12"/>
  <c r="G103" i="12"/>
  <c r="G102" i="12"/>
  <c r="G100" i="12"/>
  <c r="G99" i="12"/>
  <c r="G98" i="12"/>
  <c r="G97" i="12"/>
  <c r="G96" i="12"/>
  <c r="G95" i="12"/>
  <c r="G94" i="12"/>
  <c r="G93" i="12"/>
  <c r="G91" i="12"/>
  <c r="G90" i="12"/>
  <c r="G89" i="12"/>
  <c r="G88" i="12"/>
  <c r="G87" i="12"/>
  <c r="G86" i="12"/>
  <c r="G85" i="12"/>
  <c r="G84" i="12"/>
  <c r="G82" i="12"/>
  <c r="G81" i="12"/>
  <c r="G80" i="12"/>
  <c r="G79" i="12"/>
  <c r="G78" i="12"/>
  <c r="G77" i="12"/>
  <c r="G76" i="12"/>
  <c r="G75" i="12"/>
  <c r="G73" i="12"/>
  <c r="G72" i="12"/>
  <c r="G71" i="12"/>
  <c r="G70" i="12"/>
  <c r="G69" i="12"/>
  <c r="G68" i="12"/>
  <c r="G67" i="12"/>
  <c r="G66" i="12"/>
  <c r="G64" i="12"/>
  <c r="G63" i="12"/>
  <c r="G62" i="12"/>
  <c r="G61" i="12"/>
  <c r="G60" i="12"/>
  <c r="G59" i="12"/>
  <c r="G58" i="12"/>
  <c r="G57" i="12"/>
  <c r="G55" i="12"/>
  <c r="G54" i="12"/>
  <c r="G53" i="12"/>
  <c r="G52" i="12"/>
  <c r="G51" i="12"/>
  <c r="G50" i="12"/>
  <c r="G49" i="12"/>
  <c r="G48" i="12"/>
  <c r="G46" i="12"/>
  <c r="G45" i="12"/>
  <c r="G44" i="12"/>
  <c r="G43" i="12"/>
  <c r="G42" i="12"/>
  <c r="G41" i="12"/>
  <c r="G40" i="12"/>
  <c r="G39" i="12"/>
  <c r="G37" i="12"/>
  <c r="G36" i="12"/>
  <c r="G35" i="12"/>
  <c r="G34" i="12"/>
  <c r="G33" i="12"/>
  <c r="G32" i="12"/>
  <c r="G31" i="12"/>
  <c r="G30" i="12"/>
  <c r="G28" i="12"/>
  <c r="G27" i="12"/>
  <c r="G26" i="12"/>
  <c r="G25" i="12"/>
  <c r="G24" i="12"/>
  <c r="G23" i="12"/>
  <c r="G22" i="12"/>
  <c r="G21" i="12"/>
  <c r="G19" i="12"/>
  <c r="G18" i="12"/>
  <c r="G17" i="12"/>
  <c r="G16" i="12"/>
  <c r="G15" i="12"/>
  <c r="G14" i="12"/>
  <c r="G13" i="12"/>
  <c r="G12" i="12"/>
  <c r="G10" i="12"/>
  <c r="G9" i="12"/>
  <c r="H196" i="10"/>
  <c r="H195" i="10"/>
  <c r="H194" i="10"/>
  <c r="H193" i="10"/>
  <c r="H192" i="10"/>
  <c r="G192" i="10"/>
  <c r="H191" i="10"/>
  <c r="G191" i="10"/>
  <c r="H190" i="10"/>
  <c r="G190" i="10"/>
  <c r="H189" i="10"/>
  <c r="G189" i="10"/>
  <c r="H187" i="10"/>
  <c r="H186" i="10"/>
  <c r="H185" i="10"/>
  <c r="H184" i="10"/>
  <c r="H183" i="10"/>
  <c r="G183" i="10"/>
  <c r="H182" i="10"/>
  <c r="G182" i="10"/>
  <c r="H181" i="10"/>
  <c r="G181" i="10"/>
  <c r="H180" i="10"/>
  <c r="G180" i="10"/>
  <c r="H178" i="10"/>
  <c r="H177" i="10"/>
  <c r="H176" i="10"/>
  <c r="H175" i="10"/>
  <c r="H174" i="10"/>
  <c r="G174" i="10"/>
  <c r="H173" i="10"/>
  <c r="G173" i="10"/>
  <c r="H172" i="10"/>
  <c r="G172" i="10"/>
  <c r="H171" i="10"/>
  <c r="G171" i="10"/>
  <c r="H169" i="10"/>
  <c r="H168" i="10"/>
  <c r="H167" i="10"/>
  <c r="H166" i="10"/>
  <c r="H165" i="10"/>
  <c r="G165" i="10"/>
  <c r="H164" i="10"/>
  <c r="G164" i="10"/>
  <c r="H163" i="10"/>
  <c r="G163" i="10"/>
  <c r="H162" i="10"/>
  <c r="G162" i="10"/>
  <c r="H160" i="10"/>
  <c r="H159" i="10"/>
  <c r="H158" i="10"/>
  <c r="H157" i="10"/>
  <c r="H156" i="10"/>
  <c r="G156" i="10"/>
  <c r="H155" i="10"/>
  <c r="G155" i="10"/>
  <c r="H154" i="10"/>
  <c r="G154" i="10"/>
  <c r="H153" i="10"/>
  <c r="G153" i="10"/>
  <c r="H151" i="10"/>
  <c r="H150" i="10"/>
  <c r="H149" i="10"/>
  <c r="H148" i="10"/>
  <c r="H147" i="10"/>
  <c r="G147" i="10"/>
  <c r="H146" i="10"/>
  <c r="G146" i="10"/>
  <c r="H145" i="10"/>
  <c r="G145" i="10"/>
  <c r="H144" i="10"/>
  <c r="G144" i="10"/>
  <c r="H142" i="10"/>
  <c r="H141" i="10"/>
  <c r="H140" i="10"/>
  <c r="H139" i="10"/>
  <c r="H138" i="10"/>
  <c r="G138" i="10"/>
  <c r="H137" i="10"/>
  <c r="G137" i="10"/>
  <c r="H136" i="10"/>
  <c r="G136" i="10"/>
  <c r="H135" i="10"/>
  <c r="G135" i="10"/>
  <c r="H133" i="10"/>
  <c r="H132" i="10"/>
  <c r="H131" i="10"/>
  <c r="H130" i="10"/>
  <c r="H129" i="10"/>
  <c r="G129" i="10"/>
  <c r="H128" i="10"/>
  <c r="G128" i="10"/>
  <c r="H127" i="10"/>
  <c r="G127" i="10"/>
  <c r="H126" i="10"/>
  <c r="G126" i="10"/>
  <c r="H124" i="10"/>
  <c r="H123" i="10"/>
  <c r="H122" i="10"/>
  <c r="H121" i="10"/>
  <c r="H120" i="10"/>
  <c r="G120" i="10"/>
  <c r="H119" i="10"/>
  <c r="G119" i="10"/>
  <c r="H118" i="10"/>
  <c r="G118" i="10"/>
  <c r="H117" i="10"/>
  <c r="G117" i="10"/>
  <c r="H115" i="10"/>
  <c r="H114" i="10"/>
  <c r="H113" i="10"/>
  <c r="H112" i="10"/>
  <c r="H111" i="10"/>
  <c r="G111" i="10"/>
  <c r="H110" i="10"/>
  <c r="G110" i="10"/>
  <c r="H109" i="10"/>
  <c r="G109" i="10"/>
  <c r="H108" i="10"/>
  <c r="G108" i="10"/>
  <c r="H106" i="10"/>
  <c r="H105" i="10"/>
  <c r="H104" i="10"/>
  <c r="H103" i="10"/>
  <c r="H102" i="10"/>
  <c r="G102" i="10"/>
  <c r="H101" i="10"/>
  <c r="G101" i="10"/>
  <c r="H100" i="10"/>
  <c r="G100" i="10"/>
  <c r="H99" i="10"/>
  <c r="G99" i="10"/>
  <c r="H97" i="10"/>
  <c r="H96" i="10"/>
  <c r="H95" i="10"/>
  <c r="H94" i="10"/>
  <c r="H93" i="10"/>
  <c r="G93" i="10"/>
  <c r="H92" i="10"/>
  <c r="G92" i="10"/>
  <c r="H91" i="10"/>
  <c r="G91" i="10"/>
  <c r="H90" i="10"/>
  <c r="G90" i="10"/>
  <c r="H88" i="10"/>
  <c r="H87" i="10"/>
  <c r="H86" i="10"/>
  <c r="H85" i="10"/>
  <c r="H84" i="10"/>
  <c r="G84" i="10"/>
  <c r="H83" i="10"/>
  <c r="G83" i="10"/>
  <c r="H82" i="10"/>
  <c r="G82" i="10"/>
  <c r="H81" i="10"/>
  <c r="G81" i="10"/>
  <c r="H79" i="10"/>
  <c r="H78" i="10"/>
  <c r="H77" i="10"/>
  <c r="H76" i="10"/>
  <c r="H75" i="10"/>
  <c r="G75" i="10"/>
  <c r="H74" i="10"/>
  <c r="G74" i="10"/>
  <c r="H73" i="10"/>
  <c r="G73" i="10"/>
  <c r="H72" i="10"/>
  <c r="G72" i="10"/>
  <c r="H70" i="10"/>
  <c r="H69" i="10"/>
  <c r="H68" i="10"/>
  <c r="H67" i="10"/>
  <c r="H66" i="10"/>
  <c r="G66" i="10"/>
  <c r="H65" i="10"/>
  <c r="G65" i="10"/>
  <c r="H64" i="10"/>
  <c r="G64" i="10"/>
  <c r="H63" i="10"/>
  <c r="G63" i="10"/>
  <c r="H61" i="10"/>
  <c r="H60" i="10"/>
  <c r="H59" i="10"/>
  <c r="H58" i="10"/>
  <c r="H57" i="10"/>
  <c r="G57" i="10"/>
  <c r="H56" i="10"/>
  <c r="G56" i="10"/>
  <c r="H55" i="10"/>
  <c r="G55" i="10"/>
  <c r="H54" i="10"/>
  <c r="G54" i="10"/>
  <c r="H52" i="10"/>
  <c r="F52" i="10"/>
  <c r="F51" i="10"/>
  <c r="H51" i="10" s="1"/>
  <c r="H50" i="10"/>
  <c r="F50" i="10"/>
  <c r="F49" i="10"/>
  <c r="H49" i="10" s="1"/>
  <c r="H48" i="10"/>
  <c r="G48" i="10"/>
  <c r="H47" i="10"/>
  <c r="G47" i="10"/>
  <c r="H46" i="10"/>
  <c r="G46" i="10"/>
  <c r="H45" i="10"/>
  <c r="G45" i="10"/>
  <c r="H43" i="10"/>
  <c r="H42" i="10"/>
  <c r="H41" i="10"/>
  <c r="H40" i="10"/>
  <c r="H39" i="10"/>
  <c r="G39" i="10"/>
  <c r="H38" i="10"/>
  <c r="G38" i="10"/>
  <c r="H37" i="10"/>
  <c r="G37" i="10"/>
  <c r="H36" i="10"/>
  <c r="G36" i="10"/>
  <c r="H34" i="10"/>
  <c r="H33" i="10"/>
  <c r="H32" i="10"/>
  <c r="H31" i="10"/>
  <c r="H30" i="10"/>
  <c r="G30" i="10"/>
  <c r="H29" i="10"/>
  <c r="G29" i="10"/>
  <c r="H28" i="10"/>
  <c r="G28" i="10"/>
  <c r="H27" i="10"/>
  <c r="G27" i="10"/>
  <c r="H25" i="10"/>
  <c r="F25" i="10"/>
  <c r="H24" i="10"/>
  <c r="F24" i="10"/>
  <c r="F23" i="10"/>
  <c r="H23" i="10" s="1"/>
  <c r="H22" i="10"/>
  <c r="F22" i="10"/>
  <c r="H21" i="10"/>
  <c r="H20" i="10"/>
  <c r="H19" i="10"/>
  <c r="H18" i="10"/>
  <c r="F16" i="10"/>
  <c r="H16" i="10" s="1"/>
  <c r="H15" i="10"/>
  <c r="F15" i="10"/>
  <c r="H14" i="10"/>
  <c r="F14" i="10"/>
  <c r="F13" i="10"/>
  <c r="H13" i="10" s="1"/>
  <c r="H12" i="10"/>
  <c r="H11" i="10"/>
  <c r="H10" i="10"/>
  <c r="H9" i="10"/>
  <c r="U58" i="9"/>
  <c r="P57" i="9"/>
  <c r="N57" i="9"/>
  <c r="P56" i="9"/>
  <c r="N56" i="9"/>
  <c r="P55" i="9"/>
  <c r="N55" i="9"/>
  <c r="P54" i="9"/>
  <c r="N54" i="9"/>
  <c r="P53" i="9"/>
  <c r="N53" i="9"/>
  <c r="D48" i="9"/>
  <c r="P26" i="9"/>
  <c r="N26" i="9"/>
  <c r="P25" i="9"/>
  <c r="N25" i="9"/>
  <c r="P24" i="9"/>
  <c r="N24" i="9"/>
  <c r="P23" i="9"/>
  <c r="N23" i="9"/>
  <c r="E23" i="9"/>
  <c r="C23" i="9"/>
  <c r="E22" i="9"/>
  <c r="C22" i="9"/>
  <c r="P21" i="9"/>
  <c r="N21" i="9"/>
  <c r="P19" i="9"/>
  <c r="N19" i="9"/>
  <c r="P18" i="9"/>
  <c r="N18" i="9"/>
  <c r="E18" i="9"/>
  <c r="C18" i="9"/>
  <c r="P17" i="9"/>
  <c r="N17" i="9"/>
  <c r="E17" i="9"/>
  <c r="C17" i="9"/>
  <c r="E16" i="9"/>
  <c r="C16" i="9"/>
  <c r="P13" i="9"/>
  <c r="N13" i="9"/>
  <c r="P12" i="9"/>
  <c r="N12" i="9"/>
  <c r="P11" i="9"/>
  <c r="N11" i="9"/>
  <c r="B610" i="8"/>
  <c r="A610" i="8"/>
  <c r="B609" i="8"/>
  <c r="A609" i="8"/>
  <c r="B608" i="8"/>
  <c r="A608" i="8"/>
  <c r="B607" i="8"/>
  <c r="A607" i="8"/>
  <c r="B606" i="8"/>
  <c r="A606" i="8"/>
  <c r="B605" i="8"/>
  <c r="A605" i="8"/>
  <c r="B604" i="8"/>
  <c r="A604" i="8"/>
  <c r="B603" i="8"/>
  <c r="A603" i="8"/>
  <c r="B602" i="8"/>
  <c r="A602" i="8"/>
  <c r="B601" i="8"/>
  <c r="A601" i="8"/>
  <c r="B600" i="8"/>
  <c r="A600" i="8"/>
  <c r="B599" i="8"/>
  <c r="A599" i="8"/>
  <c r="B598" i="8"/>
  <c r="A598" i="8"/>
  <c r="B597" i="8"/>
  <c r="A597" i="8"/>
  <c r="B596" i="8"/>
  <c r="A596" i="8"/>
  <c r="B595" i="8"/>
  <c r="A595" i="8"/>
  <c r="B594" i="8"/>
  <c r="A594" i="8"/>
  <c r="B593" i="8"/>
  <c r="A593" i="8"/>
  <c r="B592" i="8"/>
  <c r="A592" i="8"/>
  <c r="B591" i="8"/>
  <c r="A591" i="8"/>
  <c r="B590" i="8"/>
  <c r="A590" i="8"/>
  <c r="B589" i="8"/>
  <c r="A589" i="8"/>
  <c r="B588" i="8"/>
  <c r="A588" i="8"/>
  <c r="B587" i="8"/>
  <c r="A587" i="8"/>
  <c r="B586" i="8"/>
  <c r="A586" i="8"/>
  <c r="B585" i="8"/>
  <c r="A585" i="8"/>
  <c r="B584" i="8"/>
  <c r="A584" i="8"/>
  <c r="B583" i="8"/>
  <c r="A583" i="8"/>
  <c r="B582" i="8"/>
  <c r="A582" i="8"/>
  <c r="B581" i="8"/>
  <c r="A581" i="8"/>
  <c r="B580" i="8"/>
  <c r="A580" i="8"/>
  <c r="B579" i="8"/>
  <c r="A579" i="8"/>
  <c r="B578" i="8"/>
  <c r="A578" i="8"/>
  <c r="B577" i="8"/>
  <c r="A577" i="8"/>
  <c r="B576" i="8"/>
  <c r="A576" i="8"/>
  <c r="B575" i="8"/>
  <c r="A575" i="8"/>
  <c r="B574" i="8"/>
  <c r="A574" i="8"/>
  <c r="B573" i="8"/>
  <c r="A573" i="8"/>
  <c r="B572" i="8"/>
  <c r="A572" i="8"/>
  <c r="B571" i="8"/>
  <c r="A571" i="8"/>
  <c r="B570" i="8"/>
  <c r="A570" i="8"/>
  <c r="B569" i="8"/>
  <c r="A569" i="8"/>
  <c r="B568" i="8"/>
  <c r="A568" i="8"/>
  <c r="B567" i="8"/>
  <c r="A567" i="8"/>
  <c r="B566" i="8"/>
  <c r="A566" i="8"/>
  <c r="B565" i="8"/>
  <c r="A565" i="8"/>
  <c r="B564" i="8"/>
  <c r="A564" i="8"/>
  <c r="B563" i="8"/>
  <c r="A563" i="8"/>
  <c r="B562" i="8"/>
  <c r="A562" i="8"/>
  <c r="B561" i="8"/>
  <c r="A561" i="8"/>
  <c r="B560" i="8"/>
  <c r="A560" i="8"/>
  <c r="B559" i="8"/>
  <c r="A559" i="8"/>
  <c r="B558" i="8"/>
  <c r="A558" i="8"/>
  <c r="B557" i="8"/>
  <c r="A557" i="8"/>
  <c r="B556" i="8"/>
  <c r="A556" i="8"/>
  <c r="B555" i="8"/>
  <c r="A555" i="8"/>
  <c r="B554" i="8"/>
  <c r="A554" i="8"/>
  <c r="B553" i="8"/>
  <c r="A553" i="8"/>
  <c r="B552" i="8"/>
  <c r="A552" i="8"/>
  <c r="B551" i="8"/>
  <c r="A551" i="8"/>
  <c r="B550" i="8"/>
  <c r="A550" i="8"/>
  <c r="B549" i="8"/>
  <c r="A549" i="8"/>
  <c r="B548" i="8"/>
  <c r="A548" i="8"/>
  <c r="B547" i="8"/>
  <c r="A547" i="8"/>
  <c r="B546" i="8"/>
  <c r="A546" i="8"/>
  <c r="B545" i="8"/>
  <c r="A545" i="8"/>
  <c r="B544" i="8"/>
  <c r="A544" i="8"/>
  <c r="B543" i="8"/>
  <c r="A543" i="8"/>
  <c r="B542" i="8"/>
  <c r="A542" i="8"/>
  <c r="B541" i="8"/>
  <c r="A541" i="8"/>
  <c r="B540" i="8"/>
  <c r="A540" i="8"/>
  <c r="B539" i="8"/>
  <c r="A539" i="8"/>
  <c r="B538" i="8"/>
  <c r="A538" i="8"/>
  <c r="B537" i="8"/>
  <c r="A537" i="8"/>
  <c r="B536" i="8"/>
  <c r="A536" i="8"/>
  <c r="B535" i="8"/>
  <c r="A535" i="8"/>
  <c r="B534" i="8"/>
  <c r="A534" i="8"/>
  <c r="B533" i="8"/>
  <c r="A533" i="8"/>
  <c r="B532" i="8"/>
  <c r="A532" i="8"/>
  <c r="B531" i="8"/>
  <c r="A531" i="8"/>
  <c r="B530" i="8"/>
  <c r="A530" i="8"/>
  <c r="B529" i="8"/>
  <c r="A529" i="8"/>
  <c r="B528" i="8"/>
  <c r="A528" i="8"/>
  <c r="B527" i="8"/>
  <c r="A527" i="8"/>
  <c r="B526" i="8"/>
  <c r="A526" i="8"/>
  <c r="B525" i="8"/>
  <c r="A525" i="8"/>
  <c r="B524" i="8"/>
  <c r="A524" i="8"/>
  <c r="B523" i="8"/>
  <c r="A523" i="8"/>
  <c r="B522" i="8"/>
  <c r="A522" i="8"/>
  <c r="B521" i="8"/>
  <c r="A521" i="8"/>
  <c r="B520" i="8"/>
  <c r="A520" i="8"/>
  <c r="B519" i="8"/>
  <c r="A519" i="8"/>
  <c r="B518" i="8"/>
  <c r="A518" i="8"/>
  <c r="B517" i="8"/>
  <c r="A517" i="8"/>
  <c r="B516" i="8"/>
  <c r="A516" i="8"/>
  <c r="B515" i="8"/>
  <c r="A515" i="8"/>
  <c r="B514" i="8"/>
  <c r="A514" i="8"/>
  <c r="B513" i="8"/>
  <c r="A513" i="8"/>
  <c r="B512" i="8"/>
  <c r="A512" i="8"/>
  <c r="B511" i="8"/>
  <c r="A511" i="8"/>
  <c r="B510" i="8"/>
  <c r="A510" i="8"/>
  <c r="B509" i="8"/>
  <c r="A509" i="8"/>
  <c r="B508" i="8"/>
  <c r="A508" i="8"/>
  <c r="B507" i="8"/>
  <c r="A507" i="8"/>
  <c r="B506" i="8"/>
  <c r="A506" i="8"/>
  <c r="B505" i="8"/>
  <c r="A505" i="8"/>
  <c r="B504" i="8"/>
  <c r="A504" i="8"/>
  <c r="B503" i="8"/>
  <c r="A503" i="8"/>
  <c r="B502" i="8"/>
  <c r="A502" i="8"/>
  <c r="B501" i="8"/>
  <c r="A501" i="8"/>
  <c r="B500" i="8"/>
  <c r="A500" i="8"/>
  <c r="B499" i="8"/>
  <c r="A499" i="8"/>
  <c r="B498" i="8"/>
  <c r="A498" i="8"/>
  <c r="B497" i="8"/>
  <c r="A497" i="8"/>
  <c r="B496" i="8"/>
  <c r="A496" i="8"/>
  <c r="B495" i="8"/>
  <c r="A495" i="8"/>
  <c r="B494" i="8"/>
  <c r="A494" i="8"/>
  <c r="B493" i="8"/>
  <c r="A493" i="8"/>
  <c r="B492" i="8"/>
  <c r="A492" i="8"/>
  <c r="B491" i="8"/>
  <c r="A491" i="8"/>
  <c r="B490" i="8"/>
  <c r="A490" i="8"/>
  <c r="B489" i="8"/>
  <c r="A489" i="8"/>
  <c r="B488" i="8"/>
  <c r="A488" i="8"/>
  <c r="B487" i="8"/>
  <c r="A487" i="8"/>
  <c r="B486" i="8"/>
  <c r="A486" i="8"/>
  <c r="B485" i="8"/>
  <c r="A485" i="8"/>
  <c r="B484" i="8"/>
  <c r="A484" i="8"/>
  <c r="B483" i="8"/>
  <c r="A483" i="8"/>
  <c r="B482" i="8"/>
  <c r="A482" i="8"/>
  <c r="B481" i="8"/>
  <c r="A481" i="8"/>
  <c r="B480" i="8"/>
  <c r="A480" i="8"/>
  <c r="B479" i="8"/>
  <c r="A479" i="8"/>
  <c r="B478" i="8"/>
  <c r="A478" i="8"/>
  <c r="B477" i="8"/>
  <c r="A477" i="8"/>
  <c r="B476" i="8"/>
  <c r="A476" i="8"/>
  <c r="B475" i="8"/>
  <c r="A475" i="8"/>
  <c r="B474" i="8"/>
  <c r="A474" i="8"/>
  <c r="B473" i="8"/>
  <c r="A473" i="8"/>
  <c r="B472" i="8"/>
  <c r="A472" i="8"/>
  <c r="B471" i="8"/>
  <c r="A471" i="8"/>
  <c r="B470" i="8"/>
  <c r="A470" i="8"/>
  <c r="B469" i="8"/>
  <c r="A469" i="8"/>
  <c r="B468" i="8"/>
  <c r="A468" i="8"/>
  <c r="B467" i="8"/>
  <c r="A467" i="8"/>
  <c r="B466" i="8"/>
  <c r="A466" i="8"/>
  <c r="B465" i="8"/>
  <c r="A465" i="8"/>
  <c r="B464" i="8"/>
  <c r="A464" i="8"/>
  <c r="B463" i="8"/>
  <c r="A463" i="8"/>
  <c r="B462" i="8"/>
  <c r="A462" i="8"/>
  <c r="B461" i="8"/>
  <c r="A461" i="8"/>
  <c r="B460" i="8"/>
  <c r="A460" i="8"/>
  <c r="B459" i="8"/>
  <c r="A459" i="8"/>
  <c r="B458" i="8"/>
  <c r="A458" i="8"/>
  <c r="B457" i="8"/>
  <c r="A457" i="8"/>
  <c r="B456" i="8"/>
  <c r="A456" i="8"/>
  <c r="B455" i="8"/>
  <c r="A455" i="8"/>
  <c r="B454" i="8"/>
  <c r="A454" i="8"/>
  <c r="B453" i="8"/>
  <c r="A453" i="8"/>
  <c r="B452" i="8"/>
  <c r="A452" i="8"/>
  <c r="B451" i="8"/>
  <c r="A451" i="8"/>
  <c r="B450" i="8"/>
  <c r="A450" i="8"/>
  <c r="B449" i="8"/>
  <c r="A449" i="8"/>
  <c r="B448" i="8"/>
  <c r="A448" i="8"/>
  <c r="B447" i="8"/>
  <c r="A447" i="8"/>
  <c r="B446" i="8"/>
  <c r="A446" i="8"/>
  <c r="B445" i="8"/>
  <c r="A445" i="8"/>
  <c r="B444" i="8"/>
  <c r="A444" i="8"/>
  <c r="B443" i="8"/>
  <c r="A443" i="8"/>
  <c r="B442" i="8"/>
  <c r="A442" i="8"/>
  <c r="B441" i="8"/>
  <c r="A441" i="8"/>
  <c r="B440" i="8"/>
  <c r="A440" i="8"/>
  <c r="B439" i="8"/>
  <c r="A439" i="8"/>
  <c r="B438" i="8"/>
  <c r="A438" i="8"/>
  <c r="B437" i="8"/>
  <c r="A437" i="8"/>
  <c r="B436" i="8"/>
  <c r="A436" i="8"/>
  <c r="B435" i="8"/>
  <c r="A435" i="8"/>
  <c r="B434" i="8"/>
  <c r="A434" i="8"/>
  <c r="B433" i="8"/>
  <c r="A433" i="8"/>
  <c r="B432" i="8"/>
  <c r="A432" i="8"/>
  <c r="B431" i="8"/>
  <c r="A431" i="8"/>
  <c r="B430" i="8"/>
  <c r="A430" i="8"/>
  <c r="B429" i="8"/>
  <c r="A429" i="8"/>
  <c r="B428" i="8"/>
  <c r="A428" i="8"/>
  <c r="B427" i="8"/>
  <c r="A427" i="8"/>
  <c r="B426" i="8"/>
  <c r="A426" i="8"/>
  <c r="B425" i="8"/>
  <c r="A425" i="8"/>
  <c r="B424" i="8"/>
  <c r="A424" i="8"/>
  <c r="B423" i="8"/>
  <c r="A423" i="8"/>
  <c r="B422" i="8"/>
  <c r="A422" i="8"/>
  <c r="B421" i="8"/>
  <c r="A421" i="8"/>
  <c r="B420" i="8"/>
  <c r="A420" i="8"/>
  <c r="B419" i="8"/>
  <c r="A419" i="8"/>
  <c r="B418" i="8"/>
  <c r="A418" i="8"/>
  <c r="B417" i="8"/>
  <c r="A417" i="8"/>
  <c r="B416" i="8"/>
  <c r="A416" i="8"/>
  <c r="B415" i="8"/>
  <c r="A415" i="8"/>
  <c r="B414" i="8"/>
  <c r="A414" i="8"/>
  <c r="B413" i="8"/>
  <c r="A413" i="8"/>
  <c r="B412" i="8"/>
  <c r="A412" i="8"/>
  <c r="B411" i="8"/>
  <c r="A411" i="8"/>
  <c r="B410" i="8"/>
  <c r="A410" i="8"/>
  <c r="B409" i="8"/>
  <c r="A409" i="8"/>
  <c r="B408" i="8"/>
  <c r="A408" i="8"/>
  <c r="B407" i="8"/>
  <c r="A407" i="8"/>
  <c r="B406" i="8"/>
  <c r="A406" i="8"/>
  <c r="B405" i="8"/>
  <c r="A405" i="8"/>
  <c r="B404" i="8"/>
  <c r="A404" i="8"/>
  <c r="B403" i="8"/>
  <c r="A403" i="8"/>
  <c r="B402" i="8"/>
  <c r="A402" i="8"/>
  <c r="B401" i="8"/>
  <c r="A401" i="8"/>
  <c r="B400" i="8"/>
  <c r="A400" i="8"/>
  <c r="B399" i="8"/>
  <c r="A399" i="8"/>
  <c r="B398" i="8"/>
  <c r="A398" i="8"/>
  <c r="B397" i="8"/>
  <c r="A397" i="8"/>
  <c r="B396" i="8"/>
  <c r="A396" i="8"/>
  <c r="B395" i="8"/>
  <c r="A395" i="8"/>
  <c r="B394" i="8"/>
  <c r="A394" i="8"/>
  <c r="B393" i="8"/>
  <c r="A393" i="8"/>
  <c r="B392" i="8"/>
  <c r="A392" i="8"/>
  <c r="B391" i="8"/>
  <c r="A391" i="8"/>
  <c r="B390" i="8"/>
  <c r="A390" i="8"/>
  <c r="B389" i="8"/>
  <c r="A389" i="8"/>
  <c r="B388" i="8"/>
  <c r="A388" i="8"/>
  <c r="B387" i="8"/>
  <c r="A387" i="8"/>
  <c r="B386" i="8"/>
  <c r="A386" i="8"/>
  <c r="B385" i="8"/>
  <c r="A385" i="8"/>
  <c r="B384" i="8"/>
  <c r="A384" i="8"/>
  <c r="B383" i="8"/>
  <c r="A383" i="8"/>
  <c r="B382" i="8"/>
  <c r="A382" i="8"/>
  <c r="B381" i="8"/>
  <c r="A381" i="8"/>
  <c r="B380" i="8"/>
  <c r="A380" i="8"/>
  <c r="B379" i="8"/>
  <c r="A379" i="8"/>
  <c r="B378" i="8"/>
  <c r="A378" i="8"/>
  <c r="B377" i="8"/>
  <c r="A377" i="8"/>
  <c r="B376" i="8"/>
  <c r="A376" i="8"/>
  <c r="B375" i="8"/>
  <c r="A375" i="8"/>
  <c r="B374" i="8"/>
  <c r="A374" i="8"/>
  <c r="B373" i="8"/>
  <c r="A373" i="8"/>
  <c r="B372" i="8"/>
  <c r="A372" i="8"/>
  <c r="B371" i="8"/>
  <c r="A371" i="8"/>
  <c r="B370" i="8"/>
  <c r="A370" i="8"/>
  <c r="B369" i="8"/>
  <c r="A369" i="8"/>
  <c r="B368" i="8"/>
  <c r="A368" i="8"/>
  <c r="B367" i="8"/>
  <c r="A367" i="8"/>
  <c r="B366" i="8"/>
  <c r="A366" i="8"/>
  <c r="B365" i="8"/>
  <c r="A365" i="8"/>
  <c r="B364" i="8"/>
  <c r="A364" i="8"/>
  <c r="B363" i="8"/>
  <c r="A363" i="8"/>
  <c r="B362" i="8"/>
  <c r="A362" i="8"/>
  <c r="B361" i="8"/>
  <c r="A361" i="8"/>
  <c r="B360" i="8"/>
  <c r="A360" i="8"/>
  <c r="B359" i="8"/>
  <c r="A359" i="8"/>
  <c r="B358" i="8"/>
  <c r="A358" i="8"/>
  <c r="B357" i="8"/>
  <c r="A357" i="8"/>
  <c r="B356" i="8"/>
  <c r="A356" i="8"/>
  <c r="B355" i="8"/>
  <c r="A355" i="8"/>
  <c r="B354" i="8"/>
  <c r="A354" i="8"/>
  <c r="B22" i="7"/>
  <c r="B21" i="7"/>
  <c r="B20" i="7"/>
  <c r="B19" i="7"/>
  <c r="B18" i="7"/>
  <c r="B17" i="7"/>
  <c r="B16" i="7"/>
  <c r="B15" i="7"/>
  <c r="K24" i="6"/>
  <c r="K23" i="6"/>
  <c r="K22" i="6"/>
  <c r="K21" i="6"/>
  <c r="K20" i="6"/>
  <c r="K19" i="6"/>
  <c r="K18" i="6"/>
  <c r="K17" i="6"/>
  <c r="K16" i="6"/>
  <c r="K15" i="6"/>
  <c r="K14" i="6"/>
  <c r="K13" i="6"/>
  <c r="K12" i="6"/>
  <c r="K11" i="6"/>
  <c r="K10" i="6"/>
  <c r="K9" i="6"/>
  <c r="K8" i="6"/>
  <c r="K7" i="6"/>
  <c r="K6" i="6"/>
  <c r="H5" i="6"/>
  <c r="O2010" i="5"/>
  <c r="M2010" i="5"/>
  <c r="H2010" i="5"/>
  <c r="O2009" i="5"/>
  <c r="M2009" i="5"/>
  <c r="H2009" i="5"/>
  <c r="O2008" i="5"/>
  <c r="M2008" i="5"/>
  <c r="H2008" i="5"/>
  <c r="O2007" i="5"/>
  <c r="M2007" i="5"/>
  <c r="H2007" i="5"/>
  <c r="O2006" i="5"/>
  <c r="M2006" i="5"/>
  <c r="H2006" i="5"/>
  <c r="O2005" i="5"/>
  <c r="M2005" i="5"/>
  <c r="H2005" i="5"/>
  <c r="O2004" i="5"/>
  <c r="M2004" i="5"/>
  <c r="H2004" i="5"/>
  <c r="O2003" i="5"/>
  <c r="M2003" i="5"/>
  <c r="H2003" i="5"/>
  <c r="O2002" i="5"/>
  <c r="M2002" i="5"/>
  <c r="H2002" i="5"/>
  <c r="O2001" i="5"/>
  <c r="M2001" i="5"/>
  <c r="H2001" i="5"/>
  <c r="O2000" i="5"/>
  <c r="M2000" i="5"/>
  <c r="H2000" i="5"/>
  <c r="O1999" i="5"/>
  <c r="M1999" i="5"/>
  <c r="H1999" i="5"/>
  <c r="O1998" i="5"/>
  <c r="M1998" i="5"/>
  <c r="H1998" i="5"/>
  <c r="O1997" i="5"/>
  <c r="M1997" i="5"/>
  <c r="H1997" i="5"/>
  <c r="O1996" i="5"/>
  <c r="M1996" i="5"/>
  <c r="H1996" i="5"/>
  <c r="O1995" i="5"/>
  <c r="M1995" i="5"/>
  <c r="H1995" i="5"/>
  <c r="O1994" i="5"/>
  <c r="M1994" i="5"/>
  <c r="H1994" i="5"/>
  <c r="O1993" i="5"/>
  <c r="M1993" i="5"/>
  <c r="H1993" i="5"/>
  <c r="O1992" i="5"/>
  <c r="M1992" i="5"/>
  <c r="H1992" i="5"/>
  <c r="O1991" i="5"/>
  <c r="M1991" i="5"/>
  <c r="H1991" i="5"/>
  <c r="O1990" i="5"/>
  <c r="M1990" i="5"/>
  <c r="H1990" i="5"/>
  <c r="O1989" i="5"/>
  <c r="M1989" i="5"/>
  <c r="H1989" i="5"/>
  <c r="O1988" i="5"/>
  <c r="M1988" i="5"/>
  <c r="H1988" i="5"/>
  <c r="O1987" i="5"/>
  <c r="M1987" i="5"/>
  <c r="H1987" i="5"/>
  <c r="O1986" i="5"/>
  <c r="M1986" i="5"/>
  <c r="H1986" i="5"/>
  <c r="O1985" i="5"/>
  <c r="M1985" i="5"/>
  <c r="H1985" i="5"/>
  <c r="O1984" i="5"/>
  <c r="M1984" i="5"/>
  <c r="H1984" i="5"/>
  <c r="O1983" i="5"/>
  <c r="M1983" i="5"/>
  <c r="H1983" i="5"/>
  <c r="O1982" i="5"/>
  <c r="M1982" i="5"/>
  <c r="H1982" i="5"/>
  <c r="O1981" i="5"/>
  <c r="M1981" i="5"/>
  <c r="H1981" i="5"/>
  <c r="O1980" i="5"/>
  <c r="M1980" i="5"/>
  <c r="H1980" i="5"/>
  <c r="O1979" i="5"/>
  <c r="M1979" i="5"/>
  <c r="H1979" i="5"/>
  <c r="O1978" i="5"/>
  <c r="M1978" i="5"/>
  <c r="H1978" i="5"/>
  <c r="O1977" i="5"/>
  <c r="M1977" i="5"/>
  <c r="H1977" i="5"/>
  <c r="O1976" i="5"/>
  <c r="M1976" i="5"/>
  <c r="H1976" i="5"/>
  <c r="O1975" i="5"/>
  <c r="M1975" i="5"/>
  <c r="H1975" i="5"/>
  <c r="O1974" i="5"/>
  <c r="M1974" i="5"/>
  <c r="H1974" i="5"/>
  <c r="O1973" i="5"/>
  <c r="M1973" i="5"/>
  <c r="H1973" i="5"/>
  <c r="O1972" i="5"/>
  <c r="M1972" i="5"/>
  <c r="H1972" i="5"/>
  <c r="O1971" i="5"/>
  <c r="M1971" i="5"/>
  <c r="H1971" i="5"/>
  <c r="O1970" i="5"/>
  <c r="M1970" i="5"/>
  <c r="H1970" i="5"/>
  <c r="O1969" i="5"/>
  <c r="M1969" i="5"/>
  <c r="H1969" i="5"/>
  <c r="O1968" i="5"/>
  <c r="M1968" i="5"/>
  <c r="H1968" i="5"/>
  <c r="O1967" i="5"/>
  <c r="M1967" i="5"/>
  <c r="H1967" i="5"/>
  <c r="O1966" i="5"/>
  <c r="M1966" i="5"/>
  <c r="H1966" i="5"/>
  <c r="O1965" i="5"/>
  <c r="M1965" i="5"/>
  <c r="H1965" i="5"/>
  <c r="O1964" i="5"/>
  <c r="M1964" i="5"/>
  <c r="H1964" i="5"/>
  <c r="O1963" i="5"/>
  <c r="M1963" i="5"/>
  <c r="H1963" i="5"/>
  <c r="O1962" i="5"/>
  <c r="M1962" i="5"/>
  <c r="H1962" i="5"/>
  <c r="O1961" i="5"/>
  <c r="M1961" i="5"/>
  <c r="H1961" i="5"/>
  <c r="O1960" i="5"/>
  <c r="M1960" i="5"/>
  <c r="H1960" i="5"/>
  <c r="O1959" i="5"/>
  <c r="M1959" i="5"/>
  <c r="H1959" i="5"/>
  <c r="O1958" i="5"/>
  <c r="M1958" i="5"/>
  <c r="H1958" i="5"/>
  <c r="O1957" i="5"/>
  <c r="M1957" i="5"/>
  <c r="H1957" i="5"/>
  <c r="O1956" i="5"/>
  <c r="M1956" i="5"/>
  <c r="H1956" i="5"/>
  <c r="O1955" i="5"/>
  <c r="M1955" i="5"/>
  <c r="H1955" i="5"/>
  <c r="O1954" i="5"/>
  <c r="M1954" i="5"/>
  <c r="H1954" i="5"/>
  <c r="O1953" i="5"/>
  <c r="M1953" i="5"/>
  <c r="H1953" i="5"/>
  <c r="O1952" i="5"/>
  <c r="M1952" i="5"/>
  <c r="H1952" i="5"/>
  <c r="O1951" i="5"/>
  <c r="M1951" i="5"/>
  <c r="H1951" i="5"/>
  <c r="O1950" i="5"/>
  <c r="M1950" i="5"/>
  <c r="H1950" i="5"/>
  <c r="O1949" i="5"/>
  <c r="M1949" i="5"/>
  <c r="H1949" i="5"/>
  <c r="O1948" i="5"/>
  <c r="M1948" i="5"/>
  <c r="H1948" i="5"/>
  <c r="O1947" i="5"/>
  <c r="M1947" i="5"/>
  <c r="H1947" i="5"/>
  <c r="O1946" i="5"/>
  <c r="M1946" i="5"/>
  <c r="H1946" i="5"/>
  <c r="O1945" i="5"/>
  <c r="M1945" i="5"/>
  <c r="H1945" i="5"/>
  <c r="O1944" i="5"/>
  <c r="M1944" i="5"/>
  <c r="H1944" i="5"/>
  <c r="O1943" i="5"/>
  <c r="M1943" i="5"/>
  <c r="H1943" i="5"/>
  <c r="O1942" i="5"/>
  <c r="M1942" i="5"/>
  <c r="H1942" i="5"/>
  <c r="O1941" i="5"/>
  <c r="M1941" i="5"/>
  <c r="H1941" i="5"/>
  <c r="O1940" i="5"/>
  <c r="M1940" i="5"/>
  <c r="H1940" i="5"/>
  <c r="O1939" i="5"/>
  <c r="M1939" i="5"/>
  <c r="H1939" i="5"/>
  <c r="O1938" i="5"/>
  <c r="M1938" i="5"/>
  <c r="H1938" i="5"/>
  <c r="O1937" i="5"/>
  <c r="M1937" i="5"/>
  <c r="H1937" i="5"/>
  <c r="O1936" i="5"/>
  <c r="M1936" i="5"/>
  <c r="H1936" i="5"/>
  <c r="O1935" i="5"/>
  <c r="M1935" i="5"/>
  <c r="H1935" i="5"/>
  <c r="O1934" i="5"/>
  <c r="M1934" i="5"/>
  <c r="H1934" i="5"/>
  <c r="O1933" i="5"/>
  <c r="M1933" i="5"/>
  <c r="H1933" i="5"/>
  <c r="O1932" i="5"/>
  <c r="M1932" i="5"/>
  <c r="H1932" i="5"/>
  <c r="O1931" i="5"/>
  <c r="M1931" i="5"/>
  <c r="H1931" i="5"/>
  <c r="O1930" i="5"/>
  <c r="M1930" i="5"/>
  <c r="H1930" i="5"/>
  <c r="O1929" i="5"/>
  <c r="M1929" i="5"/>
  <c r="H1929" i="5"/>
  <c r="O1928" i="5"/>
  <c r="M1928" i="5"/>
  <c r="H1928" i="5"/>
  <c r="O1927" i="5"/>
  <c r="M1927" i="5"/>
  <c r="H1927" i="5"/>
  <c r="O1926" i="5"/>
  <c r="M1926" i="5"/>
  <c r="H1926" i="5"/>
  <c r="O1925" i="5"/>
  <c r="M1925" i="5"/>
  <c r="H1925" i="5"/>
  <c r="O1924" i="5"/>
  <c r="M1924" i="5"/>
  <c r="H1924" i="5"/>
  <c r="O1923" i="5"/>
  <c r="M1923" i="5"/>
  <c r="H1923" i="5"/>
  <c r="O1922" i="5"/>
  <c r="M1922" i="5"/>
  <c r="H1922" i="5"/>
  <c r="O1921" i="5"/>
  <c r="M1921" i="5"/>
  <c r="H1921" i="5"/>
  <c r="O1920" i="5"/>
  <c r="M1920" i="5"/>
  <c r="H1920" i="5"/>
  <c r="O1919" i="5"/>
  <c r="M1919" i="5"/>
  <c r="H1919" i="5"/>
  <c r="O1918" i="5"/>
  <c r="M1918" i="5"/>
  <c r="H1918" i="5"/>
  <c r="O1917" i="5"/>
  <c r="M1917" i="5"/>
  <c r="H1917" i="5"/>
  <c r="O1916" i="5"/>
  <c r="M1916" i="5"/>
  <c r="H1916" i="5"/>
  <c r="O1915" i="5"/>
  <c r="M1915" i="5"/>
  <c r="H1915" i="5"/>
  <c r="O1914" i="5"/>
  <c r="M1914" i="5"/>
  <c r="H1914" i="5"/>
  <c r="O1913" i="5"/>
  <c r="M1913" i="5"/>
  <c r="H1913" i="5"/>
  <c r="O1912" i="5"/>
  <c r="M1912" i="5"/>
  <c r="H1912" i="5"/>
  <c r="O1911" i="5"/>
  <c r="M1911" i="5"/>
  <c r="H1911" i="5"/>
  <c r="O1910" i="5"/>
  <c r="M1910" i="5"/>
  <c r="H1910" i="5"/>
  <c r="O1909" i="5"/>
  <c r="M1909" i="5"/>
  <c r="H1909" i="5"/>
  <c r="O1908" i="5"/>
  <c r="M1908" i="5"/>
  <c r="H1908" i="5"/>
  <c r="O1907" i="5"/>
  <c r="M1907" i="5"/>
  <c r="H1907" i="5"/>
  <c r="O1906" i="5"/>
  <c r="M1906" i="5"/>
  <c r="H1906" i="5"/>
  <c r="O1905" i="5"/>
  <c r="M1905" i="5"/>
  <c r="H1905" i="5"/>
  <c r="O1904" i="5"/>
  <c r="M1904" i="5"/>
  <c r="H1904" i="5"/>
  <c r="O1903" i="5"/>
  <c r="M1903" i="5"/>
  <c r="H1903" i="5"/>
  <c r="O1902" i="5"/>
  <c r="M1902" i="5"/>
  <c r="H1902" i="5"/>
  <c r="O1901" i="5"/>
  <c r="M1901" i="5"/>
  <c r="H1901" i="5"/>
  <c r="O1900" i="5"/>
  <c r="M1900" i="5"/>
  <c r="H1900" i="5"/>
  <c r="O1899" i="5"/>
  <c r="M1899" i="5"/>
  <c r="H1899" i="5"/>
  <c r="O1898" i="5"/>
  <c r="M1898" i="5"/>
  <c r="H1898" i="5"/>
  <c r="O1897" i="5"/>
  <c r="M1897" i="5"/>
  <c r="H1897" i="5"/>
  <c r="O1896" i="5"/>
  <c r="M1896" i="5"/>
  <c r="H1896" i="5"/>
  <c r="O1895" i="5"/>
  <c r="M1895" i="5"/>
  <c r="H1895" i="5"/>
  <c r="O1894" i="5"/>
  <c r="M1894" i="5"/>
  <c r="H1894" i="5"/>
  <c r="O1893" i="5"/>
  <c r="M1893" i="5"/>
  <c r="H1893" i="5"/>
  <c r="O1892" i="5"/>
  <c r="M1892" i="5"/>
  <c r="H1892" i="5"/>
  <c r="O1891" i="5"/>
  <c r="M1891" i="5"/>
  <c r="H1891" i="5"/>
  <c r="O1890" i="5"/>
  <c r="M1890" i="5"/>
  <c r="H1890" i="5"/>
  <c r="O1889" i="5"/>
  <c r="M1889" i="5"/>
  <c r="H1889" i="5"/>
  <c r="O1888" i="5"/>
  <c r="M1888" i="5"/>
  <c r="H1888" i="5"/>
  <c r="O1887" i="5"/>
  <c r="M1887" i="5"/>
  <c r="H1887" i="5"/>
  <c r="O1886" i="5"/>
  <c r="M1886" i="5"/>
  <c r="H1886" i="5"/>
  <c r="O1885" i="5"/>
  <c r="M1885" i="5"/>
  <c r="H1885" i="5"/>
  <c r="O1884" i="5"/>
  <c r="M1884" i="5"/>
  <c r="H1884" i="5"/>
  <c r="O1883" i="5"/>
  <c r="M1883" i="5"/>
  <c r="H1883" i="5"/>
  <c r="O1882" i="5"/>
  <c r="M1882" i="5"/>
  <c r="H1882" i="5"/>
  <c r="O1881" i="5"/>
  <c r="M1881" i="5"/>
  <c r="H1881" i="5"/>
  <c r="O1880" i="5"/>
  <c r="M1880" i="5"/>
  <c r="H1880" i="5"/>
  <c r="O1879" i="5"/>
  <c r="M1879" i="5"/>
  <c r="H1879" i="5"/>
  <c r="O1878" i="5"/>
  <c r="M1878" i="5"/>
  <c r="H1878" i="5"/>
  <c r="O1877" i="5"/>
  <c r="M1877" i="5"/>
  <c r="H1877" i="5"/>
  <c r="O1876" i="5"/>
  <c r="M1876" i="5"/>
  <c r="H1876" i="5"/>
  <c r="O1875" i="5"/>
  <c r="M1875" i="5"/>
  <c r="H1875" i="5"/>
  <c r="O1874" i="5"/>
  <c r="M1874" i="5"/>
  <c r="H1874" i="5"/>
  <c r="O1873" i="5"/>
  <c r="M1873" i="5"/>
  <c r="H1873" i="5"/>
  <c r="O1872" i="5"/>
  <c r="M1872" i="5"/>
  <c r="H1872" i="5"/>
  <c r="O1871" i="5"/>
  <c r="M1871" i="5"/>
  <c r="H1871" i="5"/>
  <c r="O1870" i="5"/>
  <c r="M1870" i="5"/>
  <c r="H1870" i="5"/>
  <c r="O1869" i="5"/>
  <c r="M1869" i="5"/>
  <c r="H1869" i="5"/>
  <c r="O1868" i="5"/>
  <c r="M1868" i="5"/>
  <c r="H1868" i="5"/>
  <c r="O1867" i="5"/>
  <c r="M1867" i="5"/>
  <c r="H1867" i="5"/>
  <c r="O1866" i="5"/>
  <c r="M1866" i="5"/>
  <c r="H1866" i="5"/>
  <c r="O1865" i="5"/>
  <c r="M1865" i="5"/>
  <c r="H1865" i="5"/>
  <c r="O1864" i="5"/>
  <c r="M1864" i="5"/>
  <c r="H1864" i="5"/>
  <c r="O1863" i="5"/>
  <c r="M1863" i="5"/>
  <c r="H1863" i="5"/>
  <c r="O1862" i="5"/>
  <c r="M1862" i="5"/>
  <c r="H1862" i="5"/>
  <c r="O1861" i="5"/>
  <c r="M1861" i="5"/>
  <c r="H1861" i="5"/>
  <c r="O1860" i="5"/>
  <c r="M1860" i="5"/>
  <c r="H1860" i="5"/>
  <c r="O1859" i="5"/>
  <c r="M1859" i="5"/>
  <c r="H1859" i="5"/>
  <c r="O1858" i="5"/>
  <c r="M1858" i="5"/>
  <c r="H1858" i="5"/>
  <c r="O1857" i="5"/>
  <c r="M1857" i="5"/>
  <c r="H1857" i="5"/>
  <c r="O1856" i="5"/>
  <c r="M1856" i="5"/>
  <c r="H1856" i="5"/>
  <c r="O1855" i="5"/>
  <c r="M1855" i="5"/>
  <c r="H1855" i="5"/>
  <c r="O1854" i="5"/>
  <c r="M1854" i="5"/>
  <c r="H1854" i="5"/>
  <c r="O1853" i="5"/>
  <c r="M1853" i="5"/>
  <c r="H1853" i="5"/>
  <c r="O1852" i="5"/>
  <c r="M1852" i="5"/>
  <c r="H1852" i="5"/>
  <c r="O1851" i="5"/>
  <c r="M1851" i="5"/>
  <c r="H1851" i="5"/>
  <c r="O1850" i="5"/>
  <c r="M1850" i="5"/>
  <c r="H1850" i="5"/>
  <c r="O1849" i="5"/>
  <c r="M1849" i="5"/>
  <c r="H1849" i="5"/>
  <c r="O1848" i="5"/>
  <c r="M1848" i="5"/>
  <c r="H1848" i="5"/>
  <c r="O1847" i="5"/>
  <c r="M1847" i="5"/>
  <c r="H1847" i="5"/>
  <c r="O1846" i="5"/>
  <c r="M1846" i="5"/>
  <c r="H1846" i="5"/>
  <c r="O1845" i="5"/>
  <c r="M1845" i="5"/>
  <c r="H1845" i="5"/>
  <c r="O1844" i="5"/>
  <c r="M1844" i="5"/>
  <c r="H1844" i="5"/>
  <c r="O1843" i="5"/>
  <c r="M1843" i="5"/>
  <c r="H1843" i="5"/>
  <c r="O1842" i="5"/>
  <c r="M1842" i="5"/>
  <c r="H1842" i="5"/>
  <c r="O1841" i="5"/>
  <c r="M1841" i="5"/>
  <c r="H1841" i="5"/>
  <c r="O1840" i="5"/>
  <c r="M1840" i="5"/>
  <c r="H1840" i="5"/>
  <c r="O1839" i="5"/>
  <c r="M1839" i="5"/>
  <c r="H1839" i="5"/>
  <c r="O1838" i="5"/>
  <c r="M1838" i="5"/>
  <c r="H1838" i="5"/>
  <c r="O1837" i="5"/>
  <c r="M1837" i="5"/>
  <c r="H1837" i="5"/>
  <c r="O1836" i="5"/>
  <c r="M1836" i="5"/>
  <c r="H1836" i="5"/>
  <c r="O1835" i="5"/>
  <c r="M1835" i="5"/>
  <c r="H1835" i="5"/>
  <c r="O1834" i="5"/>
  <c r="M1834" i="5"/>
  <c r="H1834" i="5"/>
  <c r="O1833" i="5"/>
  <c r="M1833" i="5"/>
  <c r="H1833" i="5"/>
  <c r="O1832" i="5"/>
  <c r="M1832" i="5"/>
  <c r="H1832" i="5"/>
  <c r="O1831" i="5"/>
  <c r="M1831" i="5"/>
  <c r="H1831" i="5"/>
  <c r="O1830" i="5"/>
  <c r="M1830" i="5"/>
  <c r="H1830" i="5"/>
  <c r="O1829" i="5"/>
  <c r="M1829" i="5"/>
  <c r="H1829" i="5"/>
  <c r="O1828" i="5"/>
  <c r="M1828" i="5"/>
  <c r="H1828" i="5"/>
  <c r="O1827" i="5"/>
  <c r="M1827" i="5"/>
  <c r="H1827" i="5"/>
  <c r="O1826" i="5"/>
  <c r="M1826" i="5"/>
  <c r="H1826" i="5"/>
  <c r="O1825" i="5"/>
  <c r="M1825" i="5"/>
  <c r="H1825" i="5"/>
  <c r="O1824" i="5"/>
  <c r="M1824" i="5"/>
  <c r="H1824" i="5"/>
  <c r="O1823" i="5"/>
  <c r="M1823" i="5"/>
  <c r="H1823" i="5"/>
  <c r="O1822" i="5"/>
  <c r="M1822" i="5"/>
  <c r="H1822" i="5"/>
  <c r="O1821" i="5"/>
  <c r="M1821" i="5"/>
  <c r="H1821" i="5"/>
  <c r="O1820" i="5"/>
  <c r="M1820" i="5"/>
  <c r="H1820" i="5"/>
  <c r="O1819" i="5"/>
  <c r="M1819" i="5"/>
  <c r="H1819" i="5"/>
  <c r="O1818" i="5"/>
  <c r="M1818" i="5"/>
  <c r="H1818" i="5"/>
  <c r="O1817" i="5"/>
  <c r="M1817" i="5"/>
  <c r="H1817" i="5"/>
  <c r="O1816" i="5"/>
  <c r="M1816" i="5"/>
  <c r="H1816" i="5"/>
  <c r="O1815" i="5"/>
  <c r="M1815" i="5"/>
  <c r="H1815" i="5"/>
  <c r="O1814" i="5"/>
  <c r="M1814" i="5"/>
  <c r="H1814" i="5"/>
  <c r="O1813" i="5"/>
  <c r="M1813" i="5"/>
  <c r="H1813" i="5"/>
  <c r="O1812" i="5"/>
  <c r="M1812" i="5"/>
  <c r="H1812" i="5"/>
  <c r="O1811" i="5"/>
  <c r="M1811" i="5"/>
  <c r="H1811" i="5"/>
  <c r="O1810" i="5"/>
  <c r="M1810" i="5"/>
  <c r="H1810" i="5"/>
  <c r="O1809" i="5"/>
  <c r="M1809" i="5"/>
  <c r="H1809" i="5"/>
  <c r="O1808" i="5"/>
  <c r="M1808" i="5"/>
  <c r="H1808" i="5"/>
  <c r="O1807" i="5"/>
  <c r="M1807" i="5"/>
  <c r="H1807" i="5"/>
  <c r="O1806" i="5"/>
  <c r="M1806" i="5"/>
  <c r="H1806" i="5"/>
  <c r="O1805" i="5"/>
  <c r="M1805" i="5"/>
  <c r="H1805" i="5"/>
  <c r="O1804" i="5"/>
  <c r="M1804" i="5"/>
  <c r="H1804" i="5"/>
  <c r="O1803" i="5"/>
  <c r="M1803" i="5"/>
  <c r="H1803" i="5"/>
  <c r="O1802" i="5"/>
  <c r="M1802" i="5"/>
  <c r="H1802" i="5"/>
  <c r="O1801" i="5"/>
  <c r="M1801" i="5"/>
  <c r="H1801" i="5"/>
  <c r="O1800" i="5"/>
  <c r="M1800" i="5"/>
  <c r="H1800" i="5"/>
  <c r="O1799" i="5"/>
  <c r="M1799" i="5"/>
  <c r="H1799" i="5"/>
  <c r="O1798" i="5"/>
  <c r="M1798" i="5"/>
  <c r="H1798" i="5"/>
  <c r="O1797" i="5"/>
  <c r="M1797" i="5"/>
  <c r="H1797" i="5"/>
  <c r="O1796" i="5"/>
  <c r="M1796" i="5"/>
  <c r="H1796" i="5"/>
  <c r="O1795" i="5"/>
  <c r="M1795" i="5"/>
  <c r="H1795" i="5"/>
  <c r="O1794" i="5"/>
  <c r="M1794" i="5"/>
  <c r="H1794" i="5"/>
  <c r="O1793" i="5"/>
  <c r="M1793" i="5"/>
  <c r="H1793" i="5"/>
  <c r="O1792" i="5"/>
  <c r="M1792" i="5"/>
  <c r="H1792" i="5"/>
  <c r="O1791" i="5"/>
  <c r="M1791" i="5"/>
  <c r="H1791" i="5"/>
  <c r="O1790" i="5"/>
  <c r="M1790" i="5"/>
  <c r="H1790" i="5"/>
  <c r="O1789" i="5"/>
  <c r="M1789" i="5"/>
  <c r="H1789" i="5"/>
  <c r="O1788" i="5"/>
  <c r="M1788" i="5"/>
  <c r="H1788" i="5"/>
  <c r="O1787" i="5"/>
  <c r="M1787" i="5"/>
  <c r="H1787" i="5"/>
  <c r="O1786" i="5"/>
  <c r="M1786" i="5"/>
  <c r="H1786" i="5"/>
  <c r="O1785" i="5"/>
  <c r="M1785" i="5"/>
  <c r="H1785" i="5"/>
  <c r="O1784" i="5"/>
  <c r="M1784" i="5"/>
  <c r="H1784" i="5"/>
  <c r="O1783" i="5"/>
  <c r="M1783" i="5"/>
  <c r="H1783" i="5"/>
  <c r="O1782" i="5"/>
  <c r="M1782" i="5"/>
  <c r="H1782" i="5"/>
  <c r="O1781" i="5"/>
  <c r="M1781" i="5"/>
  <c r="H1781" i="5"/>
  <c r="O1780" i="5"/>
  <c r="M1780" i="5"/>
  <c r="H1780" i="5"/>
  <c r="O1779" i="5"/>
  <c r="M1779" i="5"/>
  <c r="H1779" i="5"/>
  <c r="O1778" i="5"/>
  <c r="M1778" i="5"/>
  <c r="H1778" i="5"/>
  <c r="O1777" i="5"/>
  <c r="M1777" i="5"/>
  <c r="H1777" i="5"/>
  <c r="O1776" i="5"/>
  <c r="M1776" i="5"/>
  <c r="H1776" i="5"/>
  <c r="O1775" i="5"/>
  <c r="M1775" i="5"/>
  <c r="H1775" i="5"/>
  <c r="O1774" i="5"/>
  <c r="M1774" i="5"/>
  <c r="H1774" i="5"/>
  <c r="O1773" i="5"/>
  <c r="M1773" i="5"/>
  <c r="H1773" i="5"/>
  <c r="O1772" i="5"/>
  <c r="M1772" i="5"/>
  <c r="H1772" i="5"/>
  <c r="O1771" i="5"/>
  <c r="M1771" i="5"/>
  <c r="H1771" i="5"/>
  <c r="O1770" i="5"/>
  <c r="M1770" i="5"/>
  <c r="H1770" i="5"/>
  <c r="O1769" i="5"/>
  <c r="M1769" i="5"/>
  <c r="H1769" i="5"/>
  <c r="O1768" i="5"/>
  <c r="M1768" i="5"/>
  <c r="H1768" i="5"/>
  <c r="O1767" i="5"/>
  <c r="M1767" i="5"/>
  <c r="H1767" i="5"/>
  <c r="O1766" i="5"/>
  <c r="M1766" i="5"/>
  <c r="H1766" i="5"/>
  <c r="O1765" i="5"/>
  <c r="M1765" i="5"/>
  <c r="H1765" i="5"/>
  <c r="O1764" i="5"/>
  <c r="M1764" i="5"/>
  <c r="H1764" i="5"/>
  <c r="O1763" i="5"/>
  <c r="M1763" i="5"/>
  <c r="H1763" i="5"/>
  <c r="O1762" i="5"/>
  <c r="M1762" i="5"/>
  <c r="H1762" i="5"/>
  <c r="O1761" i="5"/>
  <c r="M1761" i="5"/>
  <c r="H1761" i="5"/>
  <c r="O1760" i="5"/>
  <c r="M1760" i="5"/>
  <c r="H1760" i="5"/>
  <c r="O1759" i="5"/>
  <c r="M1759" i="5"/>
  <c r="H1759" i="5"/>
  <c r="O1758" i="5"/>
  <c r="M1758" i="5"/>
  <c r="H1758" i="5"/>
  <c r="O1757" i="5"/>
  <c r="M1757" i="5"/>
  <c r="H1757" i="5"/>
  <c r="O1756" i="5"/>
  <c r="M1756" i="5"/>
  <c r="H1756" i="5"/>
  <c r="O1755" i="5"/>
  <c r="M1755" i="5"/>
  <c r="H1755" i="5"/>
  <c r="O1754" i="5"/>
  <c r="M1754" i="5"/>
  <c r="H1754" i="5"/>
  <c r="O1753" i="5"/>
  <c r="M1753" i="5"/>
  <c r="H1753" i="5"/>
  <c r="O1752" i="5"/>
  <c r="M1752" i="5"/>
  <c r="H1752" i="5"/>
  <c r="O1751" i="5"/>
  <c r="M1751" i="5"/>
  <c r="H1751" i="5"/>
  <c r="O1750" i="5"/>
  <c r="M1750" i="5"/>
  <c r="H1750" i="5"/>
  <c r="O1749" i="5"/>
  <c r="M1749" i="5"/>
  <c r="H1749" i="5"/>
  <c r="O1748" i="5"/>
  <c r="M1748" i="5"/>
  <c r="H1748" i="5"/>
  <c r="O1747" i="5"/>
  <c r="M1747" i="5"/>
  <c r="H1747" i="5"/>
  <c r="O1746" i="5"/>
  <c r="M1746" i="5"/>
  <c r="H1746" i="5"/>
  <c r="O1745" i="5"/>
  <c r="M1745" i="5"/>
  <c r="H1745" i="5"/>
  <c r="O1744" i="5"/>
  <c r="M1744" i="5"/>
  <c r="H1744" i="5"/>
  <c r="O1743" i="5"/>
  <c r="M1743" i="5"/>
  <c r="H1743" i="5"/>
  <c r="O1742" i="5"/>
  <c r="M1742" i="5"/>
  <c r="H1742" i="5"/>
  <c r="O1741" i="5"/>
  <c r="M1741" i="5"/>
  <c r="H1741" i="5"/>
  <c r="O1740" i="5"/>
  <c r="M1740" i="5"/>
  <c r="H1740" i="5"/>
  <c r="O1739" i="5"/>
  <c r="M1739" i="5"/>
  <c r="H1739" i="5"/>
  <c r="O1738" i="5"/>
  <c r="M1738" i="5"/>
  <c r="H1738" i="5"/>
  <c r="O1737" i="5"/>
  <c r="M1737" i="5"/>
  <c r="H1737" i="5"/>
  <c r="O1736" i="5"/>
  <c r="M1736" i="5"/>
  <c r="H1736" i="5"/>
  <c r="O1735" i="5"/>
  <c r="M1735" i="5"/>
  <c r="H1735" i="5"/>
  <c r="O1734" i="5"/>
  <c r="M1734" i="5"/>
  <c r="H1734" i="5"/>
  <c r="O1733" i="5"/>
  <c r="M1733" i="5"/>
  <c r="H1733" i="5"/>
  <c r="O1732" i="5"/>
  <c r="M1732" i="5"/>
  <c r="H1732" i="5"/>
  <c r="O1731" i="5"/>
  <c r="M1731" i="5"/>
  <c r="H1731" i="5"/>
  <c r="O1730" i="5"/>
  <c r="M1730" i="5"/>
  <c r="H1730" i="5"/>
  <c r="O1729" i="5"/>
  <c r="M1729" i="5"/>
  <c r="H1729" i="5"/>
  <c r="O1728" i="5"/>
  <c r="M1728" i="5"/>
  <c r="H1728" i="5"/>
  <c r="O1727" i="5"/>
  <c r="M1727" i="5"/>
  <c r="H1727" i="5"/>
  <c r="O1726" i="5"/>
  <c r="M1726" i="5"/>
  <c r="H1726" i="5"/>
  <c r="O1725" i="5"/>
  <c r="M1725" i="5"/>
  <c r="H1725" i="5"/>
  <c r="O1724" i="5"/>
  <c r="M1724" i="5"/>
  <c r="H1724" i="5"/>
  <c r="O1723" i="5"/>
  <c r="M1723" i="5"/>
  <c r="H1723" i="5"/>
  <c r="O1722" i="5"/>
  <c r="M1722" i="5"/>
  <c r="H1722" i="5"/>
  <c r="O1721" i="5"/>
  <c r="M1721" i="5"/>
  <c r="H1721" i="5"/>
  <c r="O1720" i="5"/>
  <c r="M1720" i="5"/>
  <c r="H1720" i="5"/>
  <c r="O1719" i="5"/>
  <c r="M1719" i="5"/>
  <c r="H1719" i="5"/>
  <c r="O1718" i="5"/>
  <c r="M1718" i="5"/>
  <c r="H1718" i="5"/>
  <c r="O1717" i="5"/>
  <c r="M1717" i="5"/>
  <c r="H1717" i="5"/>
  <c r="O1716" i="5"/>
  <c r="M1716" i="5"/>
  <c r="H1716" i="5"/>
  <c r="O1715" i="5"/>
  <c r="M1715" i="5"/>
  <c r="H1715" i="5"/>
  <c r="O1714" i="5"/>
  <c r="M1714" i="5"/>
  <c r="H1714" i="5"/>
  <c r="O1713" i="5"/>
  <c r="M1713" i="5"/>
  <c r="H1713" i="5"/>
  <c r="O1712" i="5"/>
  <c r="M1712" i="5"/>
  <c r="H1712" i="5"/>
  <c r="O1711" i="5"/>
  <c r="M1711" i="5"/>
  <c r="H1711" i="5"/>
  <c r="O1710" i="5"/>
  <c r="M1710" i="5"/>
  <c r="H1710" i="5"/>
  <c r="O1709" i="5"/>
  <c r="M1709" i="5"/>
  <c r="H1709" i="5"/>
  <c r="O1708" i="5"/>
  <c r="M1708" i="5"/>
  <c r="H1708" i="5"/>
  <c r="O1707" i="5"/>
  <c r="M1707" i="5"/>
  <c r="H1707" i="5"/>
  <c r="O1706" i="5"/>
  <c r="M1706" i="5"/>
  <c r="H1706" i="5"/>
  <c r="O1705" i="5"/>
  <c r="M1705" i="5"/>
  <c r="H1705" i="5"/>
  <c r="O1704" i="5"/>
  <c r="M1704" i="5"/>
  <c r="H1704" i="5"/>
  <c r="O1703" i="5"/>
  <c r="M1703" i="5"/>
  <c r="H1703" i="5"/>
  <c r="O1702" i="5"/>
  <c r="M1702" i="5"/>
  <c r="H1702" i="5"/>
  <c r="O1701" i="5"/>
  <c r="M1701" i="5"/>
  <c r="H1701" i="5"/>
  <c r="O1700" i="5"/>
  <c r="M1700" i="5"/>
  <c r="H1700" i="5"/>
  <c r="O1699" i="5"/>
  <c r="M1699" i="5"/>
  <c r="H1699" i="5"/>
  <c r="O1698" i="5"/>
  <c r="M1698" i="5"/>
  <c r="H1698" i="5"/>
  <c r="O1697" i="5"/>
  <c r="M1697" i="5"/>
  <c r="H1697" i="5"/>
  <c r="O1696" i="5"/>
  <c r="M1696" i="5"/>
  <c r="H1696" i="5"/>
  <c r="O1695" i="5"/>
  <c r="M1695" i="5"/>
  <c r="H1695" i="5"/>
  <c r="O1694" i="5"/>
  <c r="M1694" i="5"/>
  <c r="H1694" i="5"/>
  <c r="O1693" i="5"/>
  <c r="M1693" i="5"/>
  <c r="H1693" i="5"/>
  <c r="O1692" i="5"/>
  <c r="M1692" i="5"/>
  <c r="H1692" i="5"/>
  <c r="O1691" i="5"/>
  <c r="M1691" i="5"/>
  <c r="H1691" i="5"/>
  <c r="O1690" i="5"/>
  <c r="M1690" i="5"/>
  <c r="H1690" i="5"/>
  <c r="O1689" i="5"/>
  <c r="M1689" i="5"/>
  <c r="H1689" i="5"/>
  <c r="O1688" i="5"/>
  <c r="M1688" i="5"/>
  <c r="H1688" i="5"/>
  <c r="O1687" i="5"/>
  <c r="M1687" i="5"/>
  <c r="H1687" i="5"/>
  <c r="O1686" i="5"/>
  <c r="M1686" i="5"/>
  <c r="H1686" i="5"/>
  <c r="O1685" i="5"/>
  <c r="M1685" i="5"/>
  <c r="H1685" i="5"/>
  <c r="O1684" i="5"/>
  <c r="M1684" i="5"/>
  <c r="H1684" i="5"/>
  <c r="O1683" i="5"/>
  <c r="M1683" i="5"/>
  <c r="H1683" i="5"/>
  <c r="O1682" i="5"/>
  <c r="M1682" i="5"/>
  <c r="H1682" i="5"/>
  <c r="O1681" i="5"/>
  <c r="M1681" i="5"/>
  <c r="H1681" i="5"/>
  <c r="O1680" i="5"/>
  <c r="M1680" i="5"/>
  <c r="H1680" i="5"/>
  <c r="O1679" i="5"/>
  <c r="M1679" i="5"/>
  <c r="H1679" i="5"/>
  <c r="O1678" i="5"/>
  <c r="M1678" i="5"/>
  <c r="H1678" i="5"/>
  <c r="O1677" i="5"/>
  <c r="M1677" i="5"/>
  <c r="H1677" i="5"/>
  <c r="O1676" i="5"/>
  <c r="M1676" i="5"/>
  <c r="H1676" i="5"/>
  <c r="O1675" i="5"/>
  <c r="M1675" i="5"/>
  <c r="H1675" i="5"/>
  <c r="O1674" i="5"/>
  <c r="M1674" i="5"/>
  <c r="H1674" i="5"/>
  <c r="O1673" i="5"/>
  <c r="M1673" i="5"/>
  <c r="H1673" i="5"/>
  <c r="O1672" i="5"/>
  <c r="M1672" i="5"/>
  <c r="H1672" i="5"/>
  <c r="O1671" i="5"/>
  <c r="M1671" i="5"/>
  <c r="H1671" i="5"/>
  <c r="O1670" i="5"/>
  <c r="M1670" i="5"/>
  <c r="H1670" i="5"/>
  <c r="O1669" i="5"/>
  <c r="M1669" i="5"/>
  <c r="H1669" i="5"/>
  <c r="O1668" i="5"/>
  <c r="M1668" i="5"/>
  <c r="H1668" i="5"/>
  <c r="O1667" i="5"/>
  <c r="M1667" i="5"/>
  <c r="H1667" i="5"/>
  <c r="O1666" i="5"/>
  <c r="M1666" i="5"/>
  <c r="H1666" i="5"/>
  <c r="O1665" i="5"/>
  <c r="M1665" i="5"/>
  <c r="H1665" i="5"/>
  <c r="O1664" i="5"/>
  <c r="M1664" i="5"/>
  <c r="H1664" i="5"/>
  <c r="O1663" i="5"/>
  <c r="M1663" i="5"/>
  <c r="H1663" i="5"/>
  <c r="O1662" i="5"/>
  <c r="M1662" i="5"/>
  <c r="H1662" i="5"/>
  <c r="O1661" i="5"/>
  <c r="M1661" i="5"/>
  <c r="H1661" i="5"/>
  <c r="O1660" i="5"/>
  <c r="M1660" i="5"/>
  <c r="H1660" i="5"/>
  <c r="O1659" i="5"/>
  <c r="M1659" i="5"/>
  <c r="H1659" i="5"/>
  <c r="O1658" i="5"/>
  <c r="M1658" i="5"/>
  <c r="H1658" i="5"/>
  <c r="O1657" i="5"/>
  <c r="M1657" i="5"/>
  <c r="H1657" i="5"/>
  <c r="O1656" i="5"/>
  <c r="M1656" i="5"/>
  <c r="H1656" i="5"/>
  <c r="O1655" i="5"/>
  <c r="M1655" i="5"/>
  <c r="H1655" i="5"/>
  <c r="O1654" i="5"/>
  <c r="M1654" i="5"/>
  <c r="H1654" i="5"/>
  <c r="O1653" i="5"/>
  <c r="M1653" i="5"/>
  <c r="H1653" i="5"/>
  <c r="O1652" i="5"/>
  <c r="M1652" i="5"/>
  <c r="H1652" i="5"/>
  <c r="O1651" i="5"/>
  <c r="M1651" i="5"/>
  <c r="H1651" i="5"/>
  <c r="O1650" i="5"/>
  <c r="M1650" i="5"/>
  <c r="H1650" i="5"/>
  <c r="O1649" i="5"/>
  <c r="M1649" i="5"/>
  <c r="H1649" i="5"/>
  <c r="O1648" i="5"/>
  <c r="M1648" i="5"/>
  <c r="H1648" i="5"/>
  <c r="O1647" i="5"/>
  <c r="M1647" i="5"/>
  <c r="H1647" i="5"/>
  <c r="O1646" i="5"/>
  <c r="M1646" i="5"/>
  <c r="H1646" i="5"/>
  <c r="O1645" i="5"/>
  <c r="M1645" i="5"/>
  <c r="H1645" i="5"/>
  <c r="O1644" i="5"/>
  <c r="M1644" i="5"/>
  <c r="H1644" i="5"/>
  <c r="O1643" i="5"/>
  <c r="M1643" i="5"/>
  <c r="H1643" i="5"/>
  <c r="O1642" i="5"/>
  <c r="M1642" i="5"/>
  <c r="H1642" i="5"/>
  <c r="O1641" i="5"/>
  <c r="M1641" i="5"/>
  <c r="H1641" i="5"/>
  <c r="O1640" i="5"/>
  <c r="M1640" i="5"/>
  <c r="H1640" i="5"/>
  <c r="O1639" i="5"/>
  <c r="M1639" i="5"/>
  <c r="H1639" i="5"/>
  <c r="O1638" i="5"/>
  <c r="M1638" i="5"/>
  <c r="H1638" i="5"/>
  <c r="O1637" i="5"/>
  <c r="M1637" i="5"/>
  <c r="H1637" i="5"/>
  <c r="O1636" i="5"/>
  <c r="M1636" i="5"/>
  <c r="H1636" i="5"/>
  <c r="O1635" i="5"/>
  <c r="M1635" i="5"/>
  <c r="H1635" i="5"/>
  <c r="O1634" i="5"/>
  <c r="M1634" i="5"/>
  <c r="H1634" i="5"/>
  <c r="O1633" i="5"/>
  <c r="M1633" i="5"/>
  <c r="H1633" i="5"/>
  <c r="O1632" i="5"/>
  <c r="M1632" i="5"/>
  <c r="H1632" i="5"/>
  <c r="O1631" i="5"/>
  <c r="M1631" i="5"/>
  <c r="H1631" i="5"/>
  <c r="O1630" i="5"/>
  <c r="M1630" i="5"/>
  <c r="H1630" i="5"/>
  <c r="O1629" i="5"/>
  <c r="M1629" i="5"/>
  <c r="H1629" i="5"/>
  <c r="O1628" i="5"/>
  <c r="M1628" i="5"/>
  <c r="H1628" i="5"/>
  <c r="O1627" i="5"/>
  <c r="M1627" i="5"/>
  <c r="H1627" i="5"/>
  <c r="O1626" i="5"/>
  <c r="M1626" i="5"/>
  <c r="H1626" i="5"/>
  <c r="O1625" i="5"/>
  <c r="M1625" i="5"/>
  <c r="H1625" i="5"/>
  <c r="O1624" i="5"/>
  <c r="M1624" i="5"/>
  <c r="H1624" i="5"/>
  <c r="O1623" i="5"/>
  <c r="M1623" i="5"/>
  <c r="H1623" i="5"/>
  <c r="O1622" i="5"/>
  <c r="M1622" i="5"/>
  <c r="H1622" i="5"/>
  <c r="O1621" i="5"/>
  <c r="M1621" i="5"/>
  <c r="H1621" i="5"/>
  <c r="O1620" i="5"/>
  <c r="M1620" i="5"/>
  <c r="H1620" i="5"/>
  <c r="O1619" i="5"/>
  <c r="M1619" i="5"/>
  <c r="H1619" i="5"/>
  <c r="O1618" i="5"/>
  <c r="M1618" i="5"/>
  <c r="H1618" i="5"/>
  <c r="O1617" i="5"/>
  <c r="M1617" i="5"/>
  <c r="H1617" i="5"/>
  <c r="O1616" i="5"/>
  <c r="M1616" i="5"/>
  <c r="H1616" i="5"/>
  <c r="O1615" i="5"/>
  <c r="M1615" i="5"/>
  <c r="H1615" i="5"/>
  <c r="O1614" i="5"/>
  <c r="M1614" i="5"/>
  <c r="H1614" i="5"/>
  <c r="O1613" i="5"/>
  <c r="M1613" i="5"/>
  <c r="H1613" i="5"/>
  <c r="O1612" i="5"/>
  <c r="M1612" i="5"/>
  <c r="H1612" i="5"/>
  <c r="O1611" i="5"/>
  <c r="M1611" i="5"/>
  <c r="H1611" i="5"/>
  <c r="O1610" i="5"/>
  <c r="M1610" i="5"/>
  <c r="H1610" i="5"/>
  <c r="O1609" i="5"/>
  <c r="M1609" i="5"/>
  <c r="H1609" i="5"/>
  <c r="O1608" i="5"/>
  <c r="M1608" i="5"/>
  <c r="H1608" i="5"/>
  <c r="O1607" i="5"/>
  <c r="M1607" i="5"/>
  <c r="H1607" i="5"/>
  <c r="O1606" i="5"/>
  <c r="M1606" i="5"/>
  <c r="H1606" i="5"/>
  <c r="O1605" i="5"/>
  <c r="M1605" i="5"/>
  <c r="H1605" i="5"/>
  <c r="O1604" i="5"/>
  <c r="M1604" i="5"/>
  <c r="H1604" i="5"/>
  <c r="O1603" i="5"/>
  <c r="M1603" i="5"/>
  <c r="H1603" i="5"/>
  <c r="O1602" i="5"/>
  <c r="M1602" i="5"/>
  <c r="H1602" i="5"/>
  <c r="O1601" i="5"/>
  <c r="M1601" i="5"/>
  <c r="H1601" i="5"/>
  <c r="O1600" i="5"/>
  <c r="M1600" i="5"/>
  <c r="H1600" i="5"/>
  <c r="O1599" i="5"/>
  <c r="M1599" i="5"/>
  <c r="H1599" i="5"/>
  <c r="O1598" i="5"/>
  <c r="M1598" i="5"/>
  <c r="H1598" i="5"/>
  <c r="O1597" i="5"/>
  <c r="M1597" i="5"/>
  <c r="H1597" i="5"/>
  <c r="O1596" i="5"/>
  <c r="M1596" i="5"/>
  <c r="H1596" i="5"/>
  <c r="O1595" i="5"/>
  <c r="M1595" i="5"/>
  <c r="H1595" i="5"/>
  <c r="O1594" i="5"/>
  <c r="M1594" i="5"/>
  <c r="H1594" i="5"/>
  <c r="O1593" i="5"/>
  <c r="M1593" i="5"/>
  <c r="H1593" i="5"/>
  <c r="O1592" i="5"/>
  <c r="M1592" i="5"/>
  <c r="H1592" i="5"/>
  <c r="O1591" i="5"/>
  <c r="M1591" i="5"/>
  <c r="H1591" i="5"/>
  <c r="O1590" i="5"/>
  <c r="M1590" i="5"/>
  <c r="H1590" i="5"/>
  <c r="O1589" i="5"/>
  <c r="M1589" i="5"/>
  <c r="H1589" i="5"/>
  <c r="O1588" i="5"/>
  <c r="M1588" i="5"/>
  <c r="H1588" i="5"/>
  <c r="O1587" i="5"/>
  <c r="M1587" i="5"/>
  <c r="H1587" i="5"/>
  <c r="O1586" i="5"/>
  <c r="M1586" i="5"/>
  <c r="H1586" i="5"/>
  <c r="O1585" i="5"/>
  <c r="M1585" i="5"/>
  <c r="H1585" i="5"/>
  <c r="O1584" i="5"/>
  <c r="M1584" i="5"/>
  <c r="H1584" i="5"/>
  <c r="O1583" i="5"/>
  <c r="M1583" i="5"/>
  <c r="H1583" i="5"/>
  <c r="O1582" i="5"/>
  <c r="M1582" i="5"/>
  <c r="H1582" i="5"/>
  <c r="O1581" i="5"/>
  <c r="M1581" i="5"/>
  <c r="H1581" i="5"/>
  <c r="O1580" i="5"/>
  <c r="M1580" i="5"/>
  <c r="H1580" i="5"/>
  <c r="O1579" i="5"/>
  <c r="M1579" i="5"/>
  <c r="H1579" i="5"/>
  <c r="O1578" i="5"/>
  <c r="M1578" i="5"/>
  <c r="H1578" i="5"/>
  <c r="O1577" i="5"/>
  <c r="M1577" i="5"/>
  <c r="H1577" i="5"/>
  <c r="O1576" i="5"/>
  <c r="M1576" i="5"/>
  <c r="H1576" i="5"/>
  <c r="O1575" i="5"/>
  <c r="M1575" i="5"/>
  <c r="H1575" i="5"/>
  <c r="O1574" i="5"/>
  <c r="M1574" i="5"/>
  <c r="H1574" i="5"/>
  <c r="O1573" i="5"/>
  <c r="M1573" i="5"/>
  <c r="H1573" i="5"/>
  <c r="O1572" i="5"/>
  <c r="M1572" i="5"/>
  <c r="H1572" i="5"/>
  <c r="O1571" i="5"/>
  <c r="M1571" i="5"/>
  <c r="H1571" i="5"/>
  <c r="O1570" i="5"/>
  <c r="M1570" i="5"/>
  <c r="H1570" i="5"/>
  <c r="O1569" i="5"/>
  <c r="M1569" i="5"/>
  <c r="H1569" i="5"/>
  <c r="O1568" i="5"/>
  <c r="M1568" i="5"/>
  <c r="H1568" i="5"/>
  <c r="O1567" i="5"/>
  <c r="M1567" i="5"/>
  <c r="H1567" i="5"/>
  <c r="O1566" i="5"/>
  <c r="M1566" i="5"/>
  <c r="H1566" i="5"/>
  <c r="O1565" i="5"/>
  <c r="M1565" i="5"/>
  <c r="H1565" i="5"/>
  <c r="O1564" i="5"/>
  <c r="M1564" i="5"/>
  <c r="H1564" i="5"/>
  <c r="O1563" i="5"/>
  <c r="M1563" i="5"/>
  <c r="H1563" i="5"/>
  <c r="O1562" i="5"/>
  <c r="M1562" i="5"/>
  <c r="H1562" i="5"/>
  <c r="O1561" i="5"/>
  <c r="M1561" i="5"/>
  <c r="H1561" i="5"/>
  <c r="O1560" i="5"/>
  <c r="M1560" i="5"/>
  <c r="H1560" i="5"/>
  <c r="O1559" i="5"/>
  <c r="M1559" i="5"/>
  <c r="H1559" i="5"/>
  <c r="O1558" i="5"/>
  <c r="M1558" i="5"/>
  <c r="H1558" i="5"/>
  <c r="O1557" i="5"/>
  <c r="M1557" i="5"/>
  <c r="H1557" i="5"/>
  <c r="O1556" i="5"/>
  <c r="M1556" i="5"/>
  <c r="H1556" i="5"/>
  <c r="O1555" i="5"/>
  <c r="M1555" i="5"/>
  <c r="H1555" i="5"/>
  <c r="O1554" i="5"/>
  <c r="M1554" i="5"/>
  <c r="H1554" i="5"/>
  <c r="O1553" i="5"/>
  <c r="M1553" i="5"/>
  <c r="H1553" i="5"/>
  <c r="O1552" i="5"/>
  <c r="M1552" i="5"/>
  <c r="H1552" i="5"/>
  <c r="O1551" i="5"/>
  <c r="M1551" i="5"/>
  <c r="H1551" i="5"/>
  <c r="O1550" i="5"/>
  <c r="M1550" i="5"/>
  <c r="H1550" i="5"/>
  <c r="O1549" i="5"/>
  <c r="M1549" i="5"/>
  <c r="H1549" i="5"/>
  <c r="O1548" i="5"/>
  <c r="M1548" i="5"/>
  <c r="H1548" i="5"/>
  <c r="O1547" i="5"/>
  <c r="M1547" i="5"/>
  <c r="H1547" i="5"/>
  <c r="O1546" i="5"/>
  <c r="M1546" i="5"/>
  <c r="H1546" i="5"/>
  <c r="O1545" i="5"/>
  <c r="M1545" i="5"/>
  <c r="H1545" i="5"/>
  <c r="O1544" i="5"/>
  <c r="M1544" i="5"/>
  <c r="H1544" i="5"/>
  <c r="O1543" i="5"/>
  <c r="M1543" i="5"/>
  <c r="H1543" i="5"/>
  <c r="O1542" i="5"/>
  <c r="M1542" i="5"/>
  <c r="H1542" i="5"/>
  <c r="O1541" i="5"/>
  <c r="M1541" i="5"/>
  <c r="H1541" i="5"/>
  <c r="O1540" i="5"/>
  <c r="M1540" i="5"/>
  <c r="H1540" i="5"/>
  <c r="O1539" i="5"/>
  <c r="M1539" i="5"/>
  <c r="H1539" i="5"/>
  <c r="O1538" i="5"/>
  <c r="M1538" i="5"/>
  <c r="H1538" i="5"/>
  <c r="O1537" i="5"/>
  <c r="M1537" i="5"/>
  <c r="H1537" i="5"/>
  <c r="O1536" i="5"/>
  <c r="M1536" i="5"/>
  <c r="H1536" i="5"/>
  <c r="O1535" i="5"/>
  <c r="M1535" i="5"/>
  <c r="H1535" i="5"/>
  <c r="O1534" i="5"/>
  <c r="M1534" i="5"/>
  <c r="H1534" i="5"/>
  <c r="O1533" i="5"/>
  <c r="M1533" i="5"/>
  <c r="H1533" i="5"/>
  <c r="O1532" i="5"/>
  <c r="M1532" i="5"/>
  <c r="H1532" i="5"/>
  <c r="O1531" i="5"/>
  <c r="M1531" i="5"/>
  <c r="H1531" i="5"/>
  <c r="O1530" i="5"/>
  <c r="M1530" i="5"/>
  <c r="H1530" i="5"/>
  <c r="O1529" i="5"/>
  <c r="M1529" i="5"/>
  <c r="H1529" i="5"/>
  <c r="O1528" i="5"/>
  <c r="M1528" i="5"/>
  <c r="H1528" i="5"/>
  <c r="O1527" i="5"/>
  <c r="M1527" i="5"/>
  <c r="H1527" i="5"/>
  <c r="O1526" i="5"/>
  <c r="M1526" i="5"/>
  <c r="H1526" i="5"/>
  <c r="O1525" i="5"/>
  <c r="M1525" i="5"/>
  <c r="H1525" i="5"/>
  <c r="O1524" i="5"/>
  <c r="M1524" i="5"/>
  <c r="H1524" i="5"/>
  <c r="O1523" i="5"/>
  <c r="M1523" i="5"/>
  <c r="H1523" i="5"/>
  <c r="O1522" i="5"/>
  <c r="M1522" i="5"/>
  <c r="H1522" i="5"/>
  <c r="O1521" i="5"/>
  <c r="M1521" i="5"/>
  <c r="H1521" i="5"/>
  <c r="O1520" i="5"/>
  <c r="M1520" i="5"/>
  <c r="H1520" i="5"/>
  <c r="O1519" i="5"/>
  <c r="M1519" i="5"/>
  <c r="H1519" i="5"/>
  <c r="O1518" i="5"/>
  <c r="M1518" i="5"/>
  <c r="H1518" i="5"/>
  <c r="O1517" i="5"/>
  <c r="M1517" i="5"/>
  <c r="H1517" i="5"/>
  <c r="O1516" i="5"/>
  <c r="M1516" i="5"/>
  <c r="H1516" i="5"/>
  <c r="O1515" i="5"/>
  <c r="M1515" i="5"/>
  <c r="H1515" i="5"/>
  <c r="O1514" i="5"/>
  <c r="M1514" i="5"/>
  <c r="H1514" i="5"/>
  <c r="O1513" i="5"/>
  <c r="M1513" i="5"/>
  <c r="H1513" i="5"/>
  <c r="O1512" i="5"/>
  <c r="M1512" i="5"/>
  <c r="H1512" i="5"/>
  <c r="O1511" i="5"/>
  <c r="M1511" i="5"/>
  <c r="H1511" i="5"/>
  <c r="O1510" i="5"/>
  <c r="M1510" i="5"/>
  <c r="H1510" i="5"/>
  <c r="O1509" i="5"/>
  <c r="M1509" i="5"/>
  <c r="H1509" i="5"/>
  <c r="O1508" i="5"/>
  <c r="M1508" i="5"/>
  <c r="H1508" i="5"/>
  <c r="O1507" i="5"/>
  <c r="M1507" i="5"/>
  <c r="H1507" i="5"/>
  <c r="O1506" i="5"/>
  <c r="M1506" i="5"/>
  <c r="H1506" i="5"/>
  <c r="O1505" i="5"/>
  <c r="M1505" i="5"/>
  <c r="H1505" i="5"/>
  <c r="O1504" i="5"/>
  <c r="M1504" i="5"/>
  <c r="H1504" i="5"/>
  <c r="O1503" i="5"/>
  <c r="M1503" i="5"/>
  <c r="H1503" i="5"/>
  <c r="O1502" i="5"/>
  <c r="M1502" i="5"/>
  <c r="H1502" i="5"/>
  <c r="O1501" i="5"/>
  <c r="M1501" i="5"/>
  <c r="H1501" i="5"/>
  <c r="O1500" i="5"/>
  <c r="M1500" i="5"/>
  <c r="H1500" i="5"/>
  <c r="O1499" i="5"/>
  <c r="M1499" i="5"/>
  <c r="H1499" i="5"/>
  <c r="O1498" i="5"/>
  <c r="M1498" i="5"/>
  <c r="H1498" i="5"/>
  <c r="O1497" i="5"/>
  <c r="M1497" i="5"/>
  <c r="H1497" i="5"/>
  <c r="O1496" i="5"/>
  <c r="M1496" i="5"/>
  <c r="H1496" i="5"/>
  <c r="O1495" i="5"/>
  <c r="M1495" i="5"/>
  <c r="H1495" i="5"/>
  <c r="O1494" i="5"/>
  <c r="M1494" i="5"/>
  <c r="H1494" i="5"/>
  <c r="O1493" i="5"/>
  <c r="M1493" i="5"/>
  <c r="H1493" i="5"/>
  <c r="O1492" i="5"/>
  <c r="M1492" i="5"/>
  <c r="H1492" i="5"/>
  <c r="O1491" i="5"/>
  <c r="M1491" i="5"/>
  <c r="H1491" i="5"/>
  <c r="O1490" i="5"/>
  <c r="M1490" i="5"/>
  <c r="H1490" i="5"/>
  <c r="O1489" i="5"/>
  <c r="M1489" i="5"/>
  <c r="H1489" i="5"/>
  <c r="O1488" i="5"/>
  <c r="M1488" i="5"/>
  <c r="H1488" i="5"/>
  <c r="O1487" i="5"/>
  <c r="M1487" i="5"/>
  <c r="H1487" i="5"/>
  <c r="O1486" i="5"/>
  <c r="M1486" i="5"/>
  <c r="H1486" i="5"/>
  <c r="O1485" i="5"/>
  <c r="M1485" i="5"/>
  <c r="H1485" i="5"/>
  <c r="O1484" i="5"/>
  <c r="M1484" i="5"/>
  <c r="H1484" i="5"/>
  <c r="O1483" i="5"/>
  <c r="M1483" i="5"/>
  <c r="H1483" i="5"/>
  <c r="O1482" i="5"/>
  <c r="M1482" i="5"/>
  <c r="H1482" i="5"/>
  <c r="O1481" i="5"/>
  <c r="M1481" i="5"/>
  <c r="H1481" i="5"/>
  <c r="O1480" i="5"/>
  <c r="M1480" i="5"/>
  <c r="H1480" i="5"/>
  <c r="O1479" i="5"/>
  <c r="M1479" i="5"/>
  <c r="H1479" i="5"/>
  <c r="O1478" i="5"/>
  <c r="M1478" i="5"/>
  <c r="H1478" i="5"/>
  <c r="O1477" i="5"/>
  <c r="M1477" i="5"/>
  <c r="H1477" i="5"/>
  <c r="O1476" i="5"/>
  <c r="M1476" i="5"/>
  <c r="H1476" i="5"/>
  <c r="O1475" i="5"/>
  <c r="M1475" i="5"/>
  <c r="H1475" i="5"/>
  <c r="O1474" i="5"/>
  <c r="M1474" i="5"/>
  <c r="H1474" i="5"/>
  <c r="O1473" i="5"/>
  <c r="M1473" i="5"/>
  <c r="H1473" i="5"/>
  <c r="O1472" i="5"/>
  <c r="M1472" i="5"/>
  <c r="H1472" i="5"/>
  <c r="O1471" i="5"/>
  <c r="M1471" i="5"/>
  <c r="H1471" i="5"/>
  <c r="O1470" i="5"/>
  <c r="M1470" i="5"/>
  <c r="H1470" i="5"/>
  <c r="O1469" i="5"/>
  <c r="M1469" i="5"/>
  <c r="H1469" i="5"/>
  <c r="O1468" i="5"/>
  <c r="M1468" i="5"/>
  <c r="H1468" i="5"/>
  <c r="O1467" i="5"/>
  <c r="M1467" i="5"/>
  <c r="H1467" i="5"/>
  <c r="O1466" i="5"/>
  <c r="M1466" i="5"/>
  <c r="H1466" i="5"/>
  <c r="O1465" i="5"/>
  <c r="M1465" i="5"/>
  <c r="H1465" i="5"/>
  <c r="O1464" i="5"/>
  <c r="M1464" i="5"/>
  <c r="H1464" i="5"/>
  <c r="O1463" i="5"/>
  <c r="M1463" i="5"/>
  <c r="H1463" i="5"/>
  <c r="O1462" i="5"/>
  <c r="M1462" i="5"/>
  <c r="H1462" i="5"/>
  <c r="O1461" i="5"/>
  <c r="M1461" i="5"/>
  <c r="H1461" i="5"/>
  <c r="O1460" i="5"/>
  <c r="M1460" i="5"/>
  <c r="H1460" i="5"/>
  <c r="O1459" i="5"/>
  <c r="M1459" i="5"/>
  <c r="H1459" i="5"/>
  <c r="O1458" i="5"/>
  <c r="M1458" i="5"/>
  <c r="H1458" i="5"/>
  <c r="O1457" i="5"/>
  <c r="M1457" i="5"/>
  <c r="H1457" i="5"/>
  <c r="O1456" i="5"/>
  <c r="M1456" i="5"/>
  <c r="H1456" i="5"/>
  <c r="O1455" i="5"/>
  <c r="M1455" i="5"/>
  <c r="H1455" i="5"/>
  <c r="O1454" i="5"/>
  <c r="M1454" i="5"/>
  <c r="H1454" i="5"/>
  <c r="O1453" i="5"/>
  <c r="M1453" i="5"/>
  <c r="H1453" i="5"/>
  <c r="O1452" i="5"/>
  <c r="M1452" i="5"/>
  <c r="H1452" i="5"/>
  <c r="O1451" i="5"/>
  <c r="M1451" i="5"/>
  <c r="H1451" i="5"/>
  <c r="O1450" i="5"/>
  <c r="M1450" i="5"/>
  <c r="H1450" i="5"/>
  <c r="O1449" i="5"/>
  <c r="M1449" i="5"/>
  <c r="H1449" i="5"/>
  <c r="O1448" i="5"/>
  <c r="M1448" i="5"/>
  <c r="H1448" i="5"/>
  <c r="O1447" i="5"/>
  <c r="M1447" i="5"/>
  <c r="H1447" i="5"/>
  <c r="O1446" i="5"/>
  <c r="M1446" i="5"/>
  <c r="H1446" i="5"/>
  <c r="O1445" i="5"/>
  <c r="M1445" i="5"/>
  <c r="H1445" i="5"/>
  <c r="O1444" i="5"/>
  <c r="M1444" i="5"/>
  <c r="H1444" i="5"/>
  <c r="O1443" i="5"/>
  <c r="M1443" i="5"/>
  <c r="H1443" i="5"/>
  <c r="O1442" i="5"/>
  <c r="M1442" i="5"/>
  <c r="H1442" i="5"/>
  <c r="O1441" i="5"/>
  <c r="M1441" i="5"/>
  <c r="H1441" i="5"/>
  <c r="O1440" i="5"/>
  <c r="M1440" i="5"/>
  <c r="H1440" i="5"/>
  <c r="O1439" i="5"/>
  <c r="M1439" i="5"/>
  <c r="H1439" i="5"/>
  <c r="O1438" i="5"/>
  <c r="M1438" i="5"/>
  <c r="H1438" i="5"/>
  <c r="O1437" i="5"/>
  <c r="M1437" i="5"/>
  <c r="H1437" i="5"/>
  <c r="O1436" i="5"/>
  <c r="M1436" i="5"/>
  <c r="H1436" i="5"/>
  <c r="O1435" i="5"/>
  <c r="M1435" i="5"/>
  <c r="H1435" i="5"/>
  <c r="O1434" i="5"/>
  <c r="M1434" i="5"/>
  <c r="H1434" i="5"/>
  <c r="O1433" i="5"/>
  <c r="M1433" i="5"/>
  <c r="H1433" i="5"/>
  <c r="O1432" i="5"/>
  <c r="M1432" i="5"/>
  <c r="H1432" i="5"/>
  <c r="O1431" i="5"/>
  <c r="M1431" i="5"/>
  <c r="H1431" i="5"/>
  <c r="O1430" i="5"/>
  <c r="M1430" i="5"/>
  <c r="H1430" i="5"/>
  <c r="O1429" i="5"/>
  <c r="M1429" i="5"/>
  <c r="H1429" i="5"/>
  <c r="O1428" i="5"/>
  <c r="M1428" i="5"/>
  <c r="H1428" i="5"/>
  <c r="O1427" i="5"/>
  <c r="M1427" i="5"/>
  <c r="H1427" i="5"/>
  <c r="O1426" i="5"/>
  <c r="M1426" i="5"/>
  <c r="H1426" i="5"/>
  <c r="O1425" i="5"/>
  <c r="M1425" i="5"/>
  <c r="H1425" i="5"/>
  <c r="O1424" i="5"/>
  <c r="M1424" i="5"/>
  <c r="H1424" i="5"/>
  <c r="O1423" i="5"/>
  <c r="M1423" i="5"/>
  <c r="H1423" i="5"/>
  <c r="O1422" i="5"/>
  <c r="M1422" i="5"/>
  <c r="H1422" i="5"/>
  <c r="O1421" i="5"/>
  <c r="M1421" i="5"/>
  <c r="H1421" i="5"/>
  <c r="O1420" i="5"/>
  <c r="M1420" i="5"/>
  <c r="H1420" i="5"/>
  <c r="O1419" i="5"/>
  <c r="M1419" i="5"/>
  <c r="H1419" i="5"/>
  <c r="O1418" i="5"/>
  <c r="M1418" i="5"/>
  <c r="H1418" i="5"/>
  <c r="O1417" i="5"/>
  <c r="M1417" i="5"/>
  <c r="H1417" i="5"/>
  <c r="O1416" i="5"/>
  <c r="M1416" i="5"/>
  <c r="H1416" i="5"/>
  <c r="O1415" i="5"/>
  <c r="M1415" i="5"/>
  <c r="H1415" i="5"/>
  <c r="O1414" i="5"/>
  <c r="M1414" i="5"/>
  <c r="H1414" i="5"/>
  <c r="O1413" i="5"/>
  <c r="M1413" i="5"/>
  <c r="H1413" i="5"/>
  <c r="O1412" i="5"/>
  <c r="M1412" i="5"/>
  <c r="H1412" i="5"/>
  <c r="O1411" i="5"/>
  <c r="M1411" i="5"/>
  <c r="H1411" i="5"/>
  <c r="O1410" i="5"/>
  <c r="M1410" i="5"/>
  <c r="H1410" i="5"/>
  <c r="O1409" i="5"/>
  <c r="M1409" i="5"/>
  <c r="H1409" i="5"/>
  <c r="O1408" i="5"/>
  <c r="M1408" i="5"/>
  <c r="H1408" i="5"/>
  <c r="O1407" i="5"/>
  <c r="M1407" i="5"/>
  <c r="H1407" i="5"/>
  <c r="O1406" i="5"/>
  <c r="M1406" i="5"/>
  <c r="H1406" i="5"/>
  <c r="O1405" i="5"/>
  <c r="M1405" i="5"/>
  <c r="H1405" i="5"/>
  <c r="O1404" i="5"/>
  <c r="M1404" i="5"/>
  <c r="H1404" i="5"/>
  <c r="O1403" i="5"/>
  <c r="M1403" i="5"/>
  <c r="H1403" i="5"/>
  <c r="O1402" i="5"/>
  <c r="M1402" i="5"/>
  <c r="H1402" i="5"/>
  <c r="O1401" i="5"/>
  <c r="M1401" i="5"/>
  <c r="H1401" i="5"/>
  <c r="O1400" i="5"/>
  <c r="M1400" i="5"/>
  <c r="H1400" i="5"/>
  <c r="O1399" i="5"/>
  <c r="M1399" i="5"/>
  <c r="H1399" i="5"/>
  <c r="O1398" i="5"/>
  <c r="M1398" i="5"/>
  <c r="H1398" i="5"/>
  <c r="O1397" i="5"/>
  <c r="M1397" i="5"/>
  <c r="H1397" i="5"/>
  <c r="O1396" i="5"/>
  <c r="M1396" i="5"/>
  <c r="H1396" i="5"/>
  <c r="O1395" i="5"/>
  <c r="M1395" i="5"/>
  <c r="H1395" i="5"/>
  <c r="O1394" i="5"/>
  <c r="M1394" i="5"/>
  <c r="H1394" i="5"/>
  <c r="O1393" i="5"/>
  <c r="M1393" i="5"/>
  <c r="H1393" i="5"/>
  <c r="O1392" i="5"/>
  <c r="M1392" i="5"/>
  <c r="H1392" i="5"/>
  <c r="O1391" i="5"/>
  <c r="M1391" i="5"/>
  <c r="H1391" i="5"/>
  <c r="O1390" i="5"/>
  <c r="M1390" i="5"/>
  <c r="H1390" i="5"/>
  <c r="O1389" i="5"/>
  <c r="M1389" i="5"/>
  <c r="H1389" i="5"/>
  <c r="O1388" i="5"/>
  <c r="M1388" i="5"/>
  <c r="H1388" i="5"/>
  <c r="O1387" i="5"/>
  <c r="M1387" i="5"/>
  <c r="H1387" i="5"/>
  <c r="O1386" i="5"/>
  <c r="M1386" i="5"/>
  <c r="H1386" i="5"/>
  <c r="O1385" i="5"/>
  <c r="M1385" i="5"/>
  <c r="H1385" i="5"/>
  <c r="O1384" i="5"/>
  <c r="M1384" i="5"/>
  <c r="H1384" i="5"/>
  <c r="O1383" i="5"/>
  <c r="M1383" i="5"/>
  <c r="H1383" i="5"/>
  <c r="O1382" i="5"/>
  <c r="M1382" i="5"/>
  <c r="H1382" i="5"/>
  <c r="O1381" i="5"/>
  <c r="M1381" i="5"/>
  <c r="H1381" i="5"/>
  <c r="O1380" i="5"/>
  <c r="M1380" i="5"/>
  <c r="H1380" i="5"/>
  <c r="O1379" i="5"/>
  <c r="M1379" i="5"/>
  <c r="H1379" i="5"/>
  <c r="O1378" i="5"/>
  <c r="M1378" i="5"/>
  <c r="H1378" i="5"/>
  <c r="O1377" i="5"/>
  <c r="M1377" i="5"/>
  <c r="H1377" i="5"/>
  <c r="O1376" i="5"/>
  <c r="M1376" i="5"/>
  <c r="H1376" i="5"/>
  <c r="O1375" i="5"/>
  <c r="M1375" i="5"/>
  <c r="H1375" i="5"/>
  <c r="O1374" i="5"/>
  <c r="M1374" i="5"/>
  <c r="H1374" i="5"/>
  <c r="O1373" i="5"/>
  <c r="M1373" i="5"/>
  <c r="H1373" i="5"/>
  <c r="O1372" i="5"/>
  <c r="M1372" i="5"/>
  <c r="H1372" i="5"/>
  <c r="O1371" i="5"/>
  <c r="M1371" i="5"/>
  <c r="H1371" i="5"/>
  <c r="O1370" i="5"/>
  <c r="M1370" i="5"/>
  <c r="H1370" i="5"/>
  <c r="O1369" i="5"/>
  <c r="M1369" i="5"/>
  <c r="H1369" i="5"/>
  <c r="O1368" i="5"/>
  <c r="M1368" i="5"/>
  <c r="H1368" i="5"/>
  <c r="O1367" i="5"/>
  <c r="M1367" i="5"/>
  <c r="H1367" i="5"/>
  <c r="O1366" i="5"/>
  <c r="M1366" i="5"/>
  <c r="H1366" i="5"/>
  <c r="O1365" i="5"/>
  <c r="M1365" i="5"/>
  <c r="H1365" i="5"/>
  <c r="O1364" i="5"/>
  <c r="M1364" i="5"/>
  <c r="H1364" i="5"/>
  <c r="O1363" i="5"/>
  <c r="M1363" i="5"/>
  <c r="H1363" i="5"/>
  <c r="O1362" i="5"/>
  <c r="M1362" i="5"/>
  <c r="H1362" i="5"/>
  <c r="O1361" i="5"/>
  <c r="M1361" i="5"/>
  <c r="H1361" i="5"/>
  <c r="O1360" i="5"/>
  <c r="M1360" i="5"/>
  <c r="H1360" i="5"/>
  <c r="O1359" i="5"/>
  <c r="M1359" i="5"/>
  <c r="H1359" i="5"/>
  <c r="O1358" i="5"/>
  <c r="M1358" i="5"/>
  <c r="H1358" i="5"/>
  <c r="O1357" i="5"/>
  <c r="M1357" i="5"/>
  <c r="H1357" i="5"/>
  <c r="O1356" i="5"/>
  <c r="M1356" i="5"/>
  <c r="H1356" i="5"/>
  <c r="O1355" i="5"/>
  <c r="M1355" i="5"/>
  <c r="H1355" i="5"/>
  <c r="O1354" i="5"/>
  <c r="M1354" i="5"/>
  <c r="H1354" i="5"/>
  <c r="O1353" i="5"/>
  <c r="M1353" i="5"/>
  <c r="H1353" i="5"/>
  <c r="O1352" i="5"/>
  <c r="M1352" i="5"/>
  <c r="H1352" i="5"/>
  <c r="O1351" i="5"/>
  <c r="M1351" i="5"/>
  <c r="H1351" i="5"/>
  <c r="O1350" i="5"/>
  <c r="M1350" i="5"/>
  <c r="H1350" i="5"/>
  <c r="O1349" i="5"/>
  <c r="M1349" i="5"/>
  <c r="H1349" i="5"/>
  <c r="O1348" i="5"/>
  <c r="M1348" i="5"/>
  <c r="H1348" i="5"/>
  <c r="O1347" i="5"/>
  <c r="M1347" i="5"/>
  <c r="H1347" i="5"/>
  <c r="O1346" i="5"/>
  <c r="M1346" i="5"/>
  <c r="H1346" i="5"/>
  <c r="O1345" i="5"/>
  <c r="M1345" i="5"/>
  <c r="H1345" i="5"/>
  <c r="O1344" i="5"/>
  <c r="M1344" i="5"/>
  <c r="H1344" i="5"/>
  <c r="O1343" i="5"/>
  <c r="M1343" i="5"/>
  <c r="H1343" i="5"/>
  <c r="O1342" i="5"/>
  <c r="M1342" i="5"/>
  <c r="H1342" i="5"/>
  <c r="O1341" i="5"/>
  <c r="M1341" i="5"/>
  <c r="H1341" i="5"/>
  <c r="O1340" i="5"/>
  <c r="M1340" i="5"/>
  <c r="H1340" i="5"/>
  <c r="O1339" i="5"/>
  <c r="M1339" i="5"/>
  <c r="H1339" i="5"/>
  <c r="O1338" i="5"/>
  <c r="M1338" i="5"/>
  <c r="H1338" i="5"/>
  <c r="O1337" i="5"/>
  <c r="M1337" i="5"/>
  <c r="H1337" i="5"/>
  <c r="O1336" i="5"/>
  <c r="M1336" i="5"/>
  <c r="H1336" i="5"/>
  <c r="O1335" i="5"/>
  <c r="M1335" i="5"/>
  <c r="H1335" i="5"/>
  <c r="O1334" i="5"/>
  <c r="M1334" i="5"/>
  <c r="H1334" i="5"/>
  <c r="O1333" i="5"/>
  <c r="M1333" i="5"/>
  <c r="H1333" i="5"/>
  <c r="O1332" i="5"/>
  <c r="M1332" i="5"/>
  <c r="H1332" i="5"/>
  <c r="O1331" i="5"/>
  <c r="M1331" i="5"/>
  <c r="H1331" i="5"/>
  <c r="O1330" i="5"/>
  <c r="M1330" i="5"/>
  <c r="H1330" i="5"/>
  <c r="O1329" i="5"/>
  <c r="M1329" i="5"/>
  <c r="H1329" i="5"/>
  <c r="O1328" i="5"/>
  <c r="M1328" i="5"/>
  <c r="H1328" i="5"/>
  <c r="O1327" i="5"/>
  <c r="M1327" i="5"/>
  <c r="H1327" i="5"/>
  <c r="O1326" i="5"/>
  <c r="M1326" i="5"/>
  <c r="H1326" i="5"/>
  <c r="O1325" i="5"/>
  <c r="M1325" i="5"/>
  <c r="H1325" i="5"/>
  <c r="O1324" i="5"/>
  <c r="M1324" i="5"/>
  <c r="H1324" i="5"/>
  <c r="O1323" i="5"/>
  <c r="M1323" i="5"/>
  <c r="H1323" i="5"/>
  <c r="O1322" i="5"/>
  <c r="M1322" i="5"/>
  <c r="H1322" i="5"/>
  <c r="O1321" i="5"/>
  <c r="M1321" i="5"/>
  <c r="H1321" i="5"/>
  <c r="O1320" i="5"/>
  <c r="M1320" i="5"/>
  <c r="H1320" i="5"/>
  <c r="O1319" i="5"/>
  <c r="M1319" i="5"/>
  <c r="H1319" i="5"/>
  <c r="O1318" i="5"/>
  <c r="M1318" i="5"/>
  <c r="H1318" i="5"/>
  <c r="O1317" i="5"/>
  <c r="M1317" i="5"/>
  <c r="H1317" i="5"/>
  <c r="O1316" i="5"/>
  <c r="M1316" i="5"/>
  <c r="H1316" i="5"/>
  <c r="O1315" i="5"/>
  <c r="M1315" i="5"/>
  <c r="H1315" i="5"/>
  <c r="O1314" i="5"/>
  <c r="M1314" i="5"/>
  <c r="H1314" i="5"/>
  <c r="O1313" i="5"/>
  <c r="M1313" i="5"/>
  <c r="H1313" i="5"/>
  <c r="O1312" i="5"/>
  <c r="M1312" i="5"/>
  <c r="H1312" i="5"/>
  <c r="O1311" i="5"/>
  <c r="M1311" i="5"/>
  <c r="H1311" i="5"/>
  <c r="O1310" i="5"/>
  <c r="M1310" i="5"/>
  <c r="H1310" i="5"/>
  <c r="O1309" i="5"/>
  <c r="M1309" i="5"/>
  <c r="H1309" i="5"/>
  <c r="O1308" i="5"/>
  <c r="M1308" i="5"/>
  <c r="H1308" i="5"/>
  <c r="O1307" i="5"/>
  <c r="M1307" i="5"/>
  <c r="H1307" i="5"/>
  <c r="O1306" i="5"/>
  <c r="M1306" i="5"/>
  <c r="H1306" i="5"/>
  <c r="O1305" i="5"/>
  <c r="M1305" i="5"/>
  <c r="H1305" i="5"/>
  <c r="O1304" i="5"/>
  <c r="M1304" i="5"/>
  <c r="H1304" i="5"/>
  <c r="O1303" i="5"/>
  <c r="M1303" i="5"/>
  <c r="H1303" i="5"/>
  <c r="O1302" i="5"/>
  <c r="M1302" i="5"/>
  <c r="H1302" i="5"/>
  <c r="O1301" i="5"/>
  <c r="M1301" i="5"/>
  <c r="H1301" i="5"/>
  <c r="O1300" i="5"/>
  <c r="M1300" i="5"/>
  <c r="H1300" i="5"/>
  <c r="O1299" i="5"/>
  <c r="M1299" i="5"/>
  <c r="H1299" i="5"/>
  <c r="O1298" i="5"/>
  <c r="M1298" i="5"/>
  <c r="H1298" i="5"/>
  <c r="O1297" i="5"/>
  <c r="M1297" i="5"/>
  <c r="H1297" i="5"/>
  <c r="O1296" i="5"/>
  <c r="M1296" i="5"/>
  <c r="H1296" i="5"/>
  <c r="O1295" i="5"/>
  <c r="M1295" i="5"/>
  <c r="H1295" i="5"/>
  <c r="O1294" i="5"/>
  <c r="M1294" i="5"/>
  <c r="H1294" i="5"/>
  <c r="O1293" i="5"/>
  <c r="M1293" i="5"/>
  <c r="H1293" i="5"/>
  <c r="O1292" i="5"/>
  <c r="M1292" i="5"/>
  <c r="H1292" i="5"/>
  <c r="O1291" i="5"/>
  <c r="M1291" i="5"/>
  <c r="H1291" i="5"/>
  <c r="O1290" i="5"/>
  <c r="M1290" i="5"/>
  <c r="H1290" i="5"/>
  <c r="O1289" i="5"/>
  <c r="M1289" i="5"/>
  <c r="H1289" i="5"/>
  <c r="O1288" i="5"/>
  <c r="M1288" i="5"/>
  <c r="H1288" i="5"/>
  <c r="O1287" i="5"/>
  <c r="M1287" i="5"/>
  <c r="H1287" i="5"/>
  <c r="O1286" i="5"/>
  <c r="M1286" i="5"/>
  <c r="H1286" i="5"/>
  <c r="O1285" i="5"/>
  <c r="M1285" i="5"/>
  <c r="H1285" i="5"/>
  <c r="O1284" i="5"/>
  <c r="M1284" i="5"/>
  <c r="H1284" i="5"/>
  <c r="O1283" i="5"/>
  <c r="M1283" i="5"/>
  <c r="H1283" i="5"/>
  <c r="O1282" i="5"/>
  <c r="M1282" i="5"/>
  <c r="H1282" i="5"/>
  <c r="O1281" i="5"/>
  <c r="M1281" i="5"/>
  <c r="H1281" i="5"/>
  <c r="O1280" i="5"/>
  <c r="M1280" i="5"/>
  <c r="H1280" i="5"/>
  <c r="O1279" i="5"/>
  <c r="M1279" i="5"/>
  <c r="H1279" i="5"/>
  <c r="O1278" i="5"/>
  <c r="M1278" i="5"/>
  <c r="H1278" i="5"/>
  <c r="O1277" i="5"/>
  <c r="M1277" i="5"/>
  <c r="H1277" i="5"/>
  <c r="O1276" i="5"/>
  <c r="M1276" i="5"/>
  <c r="H1276" i="5"/>
  <c r="O1275" i="5"/>
  <c r="M1275" i="5"/>
  <c r="H1275" i="5"/>
  <c r="O1274" i="5"/>
  <c r="M1274" i="5"/>
  <c r="H1274" i="5"/>
  <c r="O1273" i="5"/>
  <c r="M1273" i="5"/>
  <c r="H1273" i="5"/>
  <c r="O1272" i="5"/>
  <c r="M1272" i="5"/>
  <c r="H1272" i="5"/>
  <c r="O1271" i="5"/>
  <c r="M1271" i="5"/>
  <c r="H1271" i="5"/>
  <c r="O1270" i="5"/>
  <c r="M1270" i="5"/>
  <c r="H1270" i="5"/>
  <c r="O1269" i="5"/>
  <c r="M1269" i="5"/>
  <c r="H1269" i="5"/>
  <c r="O1268" i="5"/>
  <c r="M1268" i="5"/>
  <c r="H1268" i="5"/>
  <c r="O1267" i="5"/>
  <c r="M1267" i="5"/>
  <c r="H1267" i="5"/>
  <c r="O1266" i="5"/>
  <c r="M1266" i="5"/>
  <c r="H1266" i="5"/>
  <c r="O1265" i="5"/>
  <c r="M1265" i="5"/>
  <c r="H1265" i="5"/>
  <c r="O1264" i="5"/>
  <c r="M1264" i="5"/>
  <c r="H1264" i="5"/>
  <c r="O1263" i="5"/>
  <c r="M1263" i="5"/>
  <c r="H1263" i="5"/>
  <c r="O1262" i="5"/>
  <c r="M1262" i="5"/>
  <c r="H1262" i="5"/>
  <c r="O1261" i="5"/>
  <c r="M1261" i="5"/>
  <c r="H1261" i="5"/>
  <c r="O1260" i="5"/>
  <c r="M1260" i="5"/>
  <c r="H1260" i="5"/>
  <c r="O1259" i="5"/>
  <c r="M1259" i="5"/>
  <c r="H1259" i="5"/>
  <c r="O1258" i="5"/>
  <c r="M1258" i="5"/>
  <c r="H1258" i="5"/>
  <c r="O1257" i="5"/>
  <c r="M1257" i="5"/>
  <c r="H1257" i="5"/>
  <c r="O1256" i="5"/>
  <c r="M1256" i="5"/>
  <c r="H1256" i="5"/>
  <c r="O1255" i="5"/>
  <c r="M1255" i="5"/>
  <c r="H1255" i="5"/>
  <c r="O1254" i="5"/>
  <c r="M1254" i="5"/>
  <c r="H1254" i="5"/>
  <c r="O1253" i="5"/>
  <c r="M1253" i="5"/>
  <c r="H1253" i="5"/>
  <c r="O1252" i="5"/>
  <c r="M1252" i="5"/>
  <c r="H1252" i="5"/>
  <c r="O1251" i="5"/>
  <c r="M1251" i="5"/>
  <c r="H1251" i="5"/>
  <c r="O1250" i="5"/>
  <c r="M1250" i="5"/>
  <c r="H1250" i="5"/>
  <c r="O1249" i="5"/>
  <c r="M1249" i="5"/>
  <c r="H1249" i="5"/>
  <c r="O1248" i="5"/>
  <c r="M1248" i="5"/>
  <c r="H1248" i="5"/>
  <c r="O1247" i="5"/>
  <c r="M1247" i="5"/>
  <c r="H1247" i="5"/>
  <c r="O1246" i="5"/>
  <c r="M1246" i="5"/>
  <c r="H1246" i="5"/>
  <c r="O1245" i="5"/>
  <c r="M1245" i="5"/>
  <c r="H1245" i="5"/>
  <c r="O1244" i="5"/>
  <c r="M1244" i="5"/>
  <c r="H1244" i="5"/>
  <c r="O1243" i="5"/>
  <c r="M1243" i="5"/>
  <c r="H1243" i="5"/>
  <c r="O1242" i="5"/>
  <c r="M1242" i="5"/>
  <c r="H1242" i="5"/>
  <c r="O1241" i="5"/>
  <c r="M1241" i="5"/>
  <c r="H1241" i="5"/>
  <c r="O1240" i="5"/>
  <c r="M1240" i="5"/>
  <c r="H1240" i="5"/>
  <c r="O1239" i="5"/>
  <c r="M1239" i="5"/>
  <c r="H1239" i="5"/>
  <c r="O1238" i="5"/>
  <c r="M1238" i="5"/>
  <c r="H1238" i="5"/>
  <c r="O1237" i="5"/>
  <c r="M1237" i="5"/>
  <c r="H1237" i="5"/>
  <c r="O1236" i="5"/>
  <c r="M1236" i="5"/>
  <c r="H1236" i="5"/>
  <c r="O1235" i="5"/>
  <c r="M1235" i="5"/>
  <c r="H1235" i="5"/>
  <c r="O1234" i="5"/>
  <c r="M1234" i="5"/>
  <c r="H1234" i="5"/>
  <c r="O1233" i="5"/>
  <c r="M1233" i="5"/>
  <c r="H1233" i="5"/>
  <c r="O1232" i="5"/>
  <c r="M1232" i="5"/>
  <c r="H1232" i="5"/>
  <c r="O1231" i="5"/>
  <c r="M1231" i="5"/>
  <c r="H1231" i="5"/>
  <c r="O1230" i="5"/>
  <c r="M1230" i="5"/>
  <c r="H1230" i="5"/>
  <c r="O1229" i="5"/>
  <c r="M1229" i="5"/>
  <c r="H1229" i="5"/>
  <c r="O1228" i="5"/>
  <c r="M1228" i="5"/>
  <c r="H1228" i="5"/>
  <c r="O1227" i="5"/>
  <c r="M1227" i="5"/>
  <c r="H1227" i="5"/>
  <c r="O1226" i="5"/>
  <c r="M1226" i="5"/>
  <c r="H1226" i="5"/>
  <c r="O1225" i="5"/>
  <c r="M1225" i="5"/>
  <c r="H1225" i="5"/>
  <c r="O1224" i="5"/>
  <c r="M1224" i="5"/>
  <c r="H1224" i="5"/>
  <c r="O1223" i="5"/>
  <c r="M1223" i="5"/>
  <c r="H1223" i="5"/>
  <c r="O1222" i="5"/>
  <c r="M1222" i="5"/>
  <c r="H1222" i="5"/>
  <c r="O1221" i="5"/>
  <c r="M1221" i="5"/>
  <c r="H1221" i="5"/>
  <c r="O1220" i="5"/>
  <c r="M1220" i="5"/>
  <c r="H1220" i="5"/>
  <c r="O1219" i="5"/>
  <c r="M1219" i="5"/>
  <c r="H1219" i="5"/>
  <c r="O1218" i="5"/>
  <c r="M1218" i="5"/>
  <c r="H1218" i="5"/>
  <c r="O1217" i="5"/>
  <c r="M1217" i="5"/>
  <c r="H1217" i="5"/>
  <c r="O1216" i="5"/>
  <c r="M1216" i="5"/>
  <c r="H1216" i="5"/>
  <c r="O1215" i="5"/>
  <c r="M1215" i="5"/>
  <c r="H1215" i="5"/>
  <c r="O1214" i="5"/>
  <c r="M1214" i="5"/>
  <c r="H1214" i="5"/>
  <c r="O1213" i="5"/>
  <c r="M1213" i="5"/>
  <c r="H1213" i="5"/>
  <c r="O1212" i="5"/>
  <c r="M1212" i="5"/>
  <c r="H1212" i="5"/>
  <c r="O1211" i="5"/>
  <c r="M1211" i="5"/>
  <c r="H1211" i="5"/>
  <c r="O1210" i="5"/>
  <c r="M1210" i="5"/>
  <c r="H1210" i="5"/>
  <c r="O1209" i="5"/>
  <c r="M1209" i="5"/>
  <c r="H1209" i="5"/>
  <c r="O1208" i="5"/>
  <c r="M1208" i="5"/>
  <c r="H1208" i="5"/>
  <c r="O1207" i="5"/>
  <c r="M1207" i="5"/>
  <c r="H1207" i="5"/>
  <c r="O1206" i="5"/>
  <c r="M1206" i="5"/>
  <c r="H1206" i="5"/>
  <c r="O1205" i="5"/>
  <c r="M1205" i="5"/>
  <c r="H1205" i="5"/>
  <c r="O1204" i="5"/>
  <c r="M1204" i="5"/>
  <c r="H1204" i="5"/>
  <c r="O1203" i="5"/>
  <c r="M1203" i="5"/>
  <c r="H1203" i="5"/>
  <c r="O1202" i="5"/>
  <c r="M1202" i="5"/>
  <c r="H1202" i="5"/>
  <c r="O1201" i="5"/>
  <c r="M1201" i="5"/>
  <c r="H1201" i="5"/>
  <c r="O1200" i="5"/>
  <c r="M1200" i="5"/>
  <c r="H1200" i="5"/>
  <c r="O1199" i="5"/>
  <c r="M1199" i="5"/>
  <c r="H1199" i="5"/>
  <c r="O1198" i="5"/>
  <c r="M1198" i="5"/>
  <c r="H1198" i="5"/>
  <c r="O1197" i="5"/>
  <c r="M1197" i="5"/>
  <c r="H1197" i="5"/>
  <c r="O1196" i="5"/>
  <c r="M1196" i="5"/>
  <c r="H1196" i="5"/>
  <c r="O1195" i="5"/>
  <c r="M1195" i="5"/>
  <c r="H1195" i="5"/>
  <c r="O1194" i="5"/>
  <c r="M1194" i="5"/>
  <c r="H1194" i="5"/>
  <c r="O1193" i="5"/>
  <c r="M1193" i="5"/>
  <c r="H1193" i="5"/>
  <c r="O1192" i="5"/>
  <c r="M1192" i="5"/>
  <c r="H1192" i="5"/>
  <c r="O1191" i="5"/>
  <c r="M1191" i="5"/>
  <c r="H1191" i="5"/>
  <c r="O1190" i="5"/>
  <c r="M1190" i="5"/>
  <c r="H1190" i="5"/>
  <c r="O1189" i="5"/>
  <c r="M1189" i="5"/>
  <c r="H1189" i="5"/>
  <c r="O1188" i="5"/>
  <c r="M1188" i="5"/>
  <c r="H1188" i="5"/>
  <c r="O1187" i="5"/>
  <c r="M1187" i="5"/>
  <c r="H1187" i="5"/>
  <c r="O1186" i="5"/>
  <c r="M1186" i="5"/>
  <c r="H1186" i="5"/>
  <c r="O1185" i="5"/>
  <c r="M1185" i="5"/>
  <c r="H1185" i="5"/>
  <c r="O1184" i="5"/>
  <c r="M1184" i="5"/>
  <c r="H1184" i="5"/>
  <c r="O1183" i="5"/>
  <c r="M1183" i="5"/>
  <c r="H1183" i="5"/>
  <c r="O1182" i="5"/>
  <c r="M1182" i="5"/>
  <c r="H1182" i="5"/>
  <c r="O1181" i="5"/>
  <c r="M1181" i="5"/>
  <c r="H1181" i="5"/>
  <c r="O1180" i="5"/>
  <c r="M1180" i="5"/>
  <c r="H1180" i="5"/>
  <c r="O1179" i="5"/>
  <c r="M1179" i="5"/>
  <c r="H1179" i="5"/>
  <c r="O1178" i="5"/>
  <c r="M1178" i="5"/>
  <c r="H1178" i="5"/>
  <c r="O1177" i="5"/>
  <c r="M1177" i="5"/>
  <c r="H1177" i="5"/>
  <c r="O1176" i="5"/>
  <c r="M1176" i="5"/>
  <c r="H1176" i="5"/>
  <c r="O1175" i="5"/>
  <c r="M1175" i="5"/>
  <c r="H1175" i="5"/>
  <c r="O1174" i="5"/>
  <c r="M1174" i="5"/>
  <c r="H1174" i="5"/>
  <c r="O1173" i="5"/>
  <c r="M1173" i="5"/>
  <c r="H1173" i="5"/>
  <c r="O1172" i="5"/>
  <c r="M1172" i="5"/>
  <c r="H1172" i="5"/>
  <c r="O1171" i="5"/>
  <c r="M1171" i="5"/>
  <c r="H1171" i="5"/>
  <c r="O1170" i="5"/>
  <c r="M1170" i="5"/>
  <c r="H1170" i="5"/>
  <c r="O1169" i="5"/>
  <c r="M1169" i="5"/>
  <c r="H1169" i="5"/>
  <c r="O1168" i="5"/>
  <c r="M1168" i="5"/>
  <c r="H1168" i="5"/>
  <c r="O1167" i="5"/>
  <c r="M1167" i="5"/>
  <c r="H1167" i="5"/>
  <c r="O1166" i="5"/>
  <c r="M1166" i="5"/>
  <c r="H1166" i="5"/>
  <c r="O1165" i="5"/>
  <c r="M1165" i="5"/>
  <c r="H1165" i="5"/>
  <c r="O1164" i="5"/>
  <c r="M1164" i="5"/>
  <c r="H1164" i="5"/>
  <c r="O1163" i="5"/>
  <c r="M1163" i="5"/>
  <c r="H1163" i="5"/>
  <c r="O1162" i="5"/>
  <c r="M1162" i="5"/>
  <c r="H1162" i="5"/>
  <c r="O1161" i="5"/>
  <c r="M1161" i="5"/>
  <c r="H1161" i="5"/>
  <c r="O1160" i="5"/>
  <c r="M1160" i="5"/>
  <c r="H1160" i="5"/>
  <c r="O1159" i="5"/>
  <c r="M1159" i="5"/>
  <c r="H1159" i="5"/>
  <c r="O1158" i="5"/>
  <c r="M1158" i="5"/>
  <c r="H1158" i="5"/>
  <c r="O1157" i="5"/>
  <c r="M1157" i="5"/>
  <c r="H1157" i="5"/>
  <c r="O1156" i="5"/>
  <c r="M1156" i="5"/>
  <c r="H1156" i="5"/>
  <c r="O1155" i="5"/>
  <c r="M1155" i="5"/>
  <c r="H1155" i="5"/>
  <c r="O1154" i="5"/>
  <c r="M1154" i="5"/>
  <c r="H1154" i="5"/>
  <c r="O1153" i="5"/>
  <c r="M1153" i="5"/>
  <c r="H1153" i="5"/>
  <c r="O1152" i="5"/>
  <c r="M1152" i="5"/>
  <c r="H1152" i="5"/>
  <c r="O1151" i="5"/>
  <c r="M1151" i="5"/>
  <c r="H1151" i="5"/>
  <c r="O1150" i="5"/>
  <c r="M1150" i="5"/>
  <c r="H1150" i="5"/>
  <c r="O1149" i="5"/>
  <c r="M1149" i="5"/>
  <c r="H1149" i="5"/>
  <c r="O1148" i="5"/>
  <c r="M1148" i="5"/>
  <c r="H1148" i="5"/>
  <c r="O1147" i="5"/>
  <c r="M1147" i="5"/>
  <c r="H1147" i="5"/>
  <c r="O1146" i="5"/>
  <c r="M1146" i="5"/>
  <c r="H1146" i="5"/>
  <c r="O1145" i="5"/>
  <c r="M1145" i="5"/>
  <c r="H1145" i="5"/>
  <c r="O1144" i="5"/>
  <c r="M1144" i="5"/>
  <c r="H1144" i="5"/>
  <c r="O1143" i="5"/>
  <c r="M1143" i="5"/>
  <c r="H1143" i="5"/>
  <c r="O1142" i="5"/>
  <c r="M1142" i="5"/>
  <c r="H1142" i="5"/>
  <c r="O1141" i="5"/>
  <c r="M1141" i="5"/>
  <c r="H1141" i="5"/>
  <c r="O1140" i="5"/>
  <c r="M1140" i="5"/>
  <c r="H1140" i="5"/>
  <c r="O1139" i="5"/>
  <c r="M1139" i="5"/>
  <c r="H1139" i="5"/>
  <c r="O1138" i="5"/>
  <c r="M1138" i="5"/>
  <c r="H1138" i="5"/>
  <c r="O1137" i="5"/>
  <c r="M1137" i="5"/>
  <c r="H1137" i="5"/>
  <c r="O1136" i="5"/>
  <c r="M1136" i="5"/>
  <c r="H1136" i="5"/>
  <c r="O1135" i="5"/>
  <c r="M1135" i="5"/>
  <c r="H1135" i="5"/>
  <c r="O1134" i="5"/>
  <c r="M1134" i="5"/>
  <c r="H1134" i="5"/>
  <c r="O1133" i="5"/>
  <c r="M1133" i="5"/>
  <c r="H1133" i="5"/>
  <c r="O1132" i="5"/>
  <c r="M1132" i="5"/>
  <c r="H1132" i="5"/>
  <c r="O1131" i="5"/>
  <c r="M1131" i="5"/>
  <c r="H1131" i="5"/>
  <c r="O1130" i="5"/>
  <c r="M1130" i="5"/>
  <c r="H1130" i="5"/>
  <c r="O1129" i="5"/>
  <c r="M1129" i="5"/>
  <c r="H1129" i="5"/>
  <c r="O1128" i="5"/>
  <c r="M1128" i="5"/>
  <c r="H1128" i="5"/>
  <c r="O1127" i="5"/>
  <c r="M1127" i="5"/>
  <c r="H1127" i="5"/>
  <c r="C1127" i="5"/>
  <c r="D1127" i="5" s="1"/>
  <c r="O1126" i="5"/>
  <c r="M1126" i="5"/>
  <c r="H1126" i="5"/>
  <c r="O1125" i="5"/>
  <c r="M1125" i="5"/>
  <c r="H1125" i="5"/>
  <c r="O1124" i="5"/>
  <c r="M1124" i="5"/>
  <c r="H1124" i="5"/>
  <c r="O1123" i="5"/>
  <c r="M1123" i="5"/>
  <c r="H1123" i="5"/>
  <c r="O1122" i="5"/>
  <c r="M1122" i="5"/>
  <c r="H1122" i="5"/>
  <c r="O1121" i="5"/>
  <c r="M1121" i="5"/>
  <c r="H1121" i="5"/>
  <c r="O1120" i="5"/>
  <c r="M1120" i="5"/>
  <c r="H1120" i="5"/>
  <c r="O1119" i="5"/>
  <c r="M1119" i="5"/>
  <c r="H1119" i="5"/>
  <c r="O1118" i="5"/>
  <c r="M1118" i="5"/>
  <c r="H1118" i="5"/>
  <c r="O1117" i="5"/>
  <c r="M1117" i="5"/>
  <c r="H1117" i="5"/>
  <c r="O1116" i="5"/>
  <c r="M1116" i="5"/>
  <c r="H1116" i="5"/>
  <c r="O1115" i="5"/>
  <c r="M1115" i="5"/>
  <c r="H1115" i="5"/>
  <c r="O1114" i="5"/>
  <c r="M1114" i="5"/>
  <c r="H1114" i="5"/>
  <c r="O1113" i="5"/>
  <c r="M1113" i="5"/>
  <c r="H1113" i="5"/>
  <c r="O1112" i="5"/>
  <c r="M1112" i="5"/>
  <c r="H1112" i="5"/>
  <c r="O1111" i="5"/>
  <c r="M1111" i="5"/>
  <c r="H1111" i="5"/>
  <c r="O1110" i="5"/>
  <c r="M1110" i="5"/>
  <c r="H1110" i="5"/>
  <c r="O1109" i="5"/>
  <c r="M1109" i="5"/>
  <c r="H1109" i="5"/>
  <c r="O1108" i="5"/>
  <c r="M1108" i="5"/>
  <c r="H1108" i="5"/>
  <c r="O1107" i="5"/>
  <c r="M1107" i="5"/>
  <c r="H1107" i="5"/>
  <c r="O1106" i="5"/>
  <c r="M1106" i="5"/>
  <c r="H1106" i="5"/>
  <c r="O1105" i="5"/>
  <c r="M1105" i="5"/>
  <c r="H1105" i="5"/>
  <c r="O1104" i="5"/>
  <c r="M1104" i="5"/>
  <c r="H1104" i="5"/>
  <c r="O1103" i="5"/>
  <c r="M1103" i="5"/>
  <c r="H1103" i="5"/>
  <c r="O1102" i="5"/>
  <c r="M1102" i="5"/>
  <c r="H1102" i="5"/>
  <c r="O1101" i="5"/>
  <c r="M1101" i="5"/>
  <c r="H1101" i="5"/>
  <c r="O1100" i="5"/>
  <c r="M1100" i="5"/>
  <c r="H1100" i="5"/>
  <c r="O1099" i="5"/>
  <c r="M1099" i="5"/>
  <c r="H1099" i="5"/>
  <c r="O1098" i="5"/>
  <c r="M1098" i="5"/>
  <c r="H1098" i="5"/>
  <c r="O1097" i="5"/>
  <c r="M1097" i="5"/>
  <c r="H1097" i="5"/>
  <c r="O1096" i="5"/>
  <c r="M1096" i="5"/>
  <c r="H1096" i="5"/>
  <c r="O1095" i="5"/>
  <c r="M1095" i="5"/>
  <c r="H1095" i="5"/>
  <c r="O1094" i="5"/>
  <c r="M1094" i="5"/>
  <c r="H1094" i="5"/>
  <c r="O1093" i="5"/>
  <c r="M1093" i="5"/>
  <c r="H1093" i="5"/>
  <c r="O1092" i="5"/>
  <c r="M1092" i="5"/>
  <c r="H1092" i="5"/>
  <c r="O1091" i="5"/>
  <c r="M1091" i="5"/>
  <c r="H1091" i="5"/>
  <c r="O1090" i="5"/>
  <c r="M1090" i="5"/>
  <c r="H1090" i="5"/>
  <c r="O1089" i="5"/>
  <c r="M1089" i="5"/>
  <c r="H1089" i="5"/>
  <c r="O1088" i="5"/>
  <c r="M1088" i="5"/>
  <c r="H1088" i="5"/>
  <c r="O1087" i="5"/>
  <c r="M1087" i="5"/>
  <c r="H1087" i="5"/>
  <c r="O1086" i="5"/>
  <c r="M1086" i="5"/>
  <c r="H1086" i="5"/>
  <c r="O1085" i="5"/>
  <c r="M1085" i="5"/>
  <c r="H1085" i="5"/>
  <c r="O1084" i="5"/>
  <c r="M1084" i="5"/>
  <c r="H1084" i="5"/>
  <c r="O1083" i="5"/>
  <c r="M1083" i="5"/>
  <c r="H1083" i="5"/>
  <c r="O1082" i="5"/>
  <c r="M1082" i="5"/>
  <c r="H1082" i="5"/>
  <c r="O1081" i="5"/>
  <c r="M1081" i="5"/>
  <c r="H1081" i="5"/>
  <c r="O1080" i="5"/>
  <c r="M1080" i="5"/>
  <c r="H1080" i="5"/>
  <c r="O1079" i="5"/>
  <c r="M1079" i="5"/>
  <c r="H1079" i="5"/>
  <c r="O1078" i="5"/>
  <c r="M1078" i="5"/>
  <c r="H1078" i="5"/>
  <c r="O1077" i="5"/>
  <c r="M1077" i="5"/>
  <c r="H1077" i="5"/>
  <c r="O1076" i="5"/>
  <c r="M1076" i="5"/>
  <c r="H1076" i="5"/>
  <c r="O1075" i="5"/>
  <c r="M1075" i="5"/>
  <c r="H1075" i="5"/>
  <c r="O1074" i="5"/>
  <c r="M1074" i="5"/>
  <c r="H1074" i="5"/>
  <c r="O1073" i="5"/>
  <c r="M1073" i="5"/>
  <c r="H1073" i="5"/>
  <c r="O1072" i="5"/>
  <c r="M1072" i="5"/>
  <c r="H1072" i="5"/>
  <c r="O1071" i="5"/>
  <c r="M1071" i="5"/>
  <c r="H1071" i="5"/>
  <c r="O1070" i="5"/>
  <c r="M1070" i="5"/>
  <c r="H1070" i="5"/>
  <c r="O1069" i="5"/>
  <c r="M1069" i="5"/>
  <c r="H1069" i="5"/>
  <c r="O1068" i="5"/>
  <c r="M1068" i="5"/>
  <c r="H1068" i="5"/>
  <c r="O1067" i="5"/>
  <c r="M1067" i="5"/>
  <c r="H1067" i="5"/>
  <c r="O1066" i="5"/>
  <c r="M1066" i="5"/>
  <c r="H1066" i="5"/>
  <c r="O1065" i="5"/>
  <c r="M1065" i="5"/>
  <c r="H1065" i="5"/>
  <c r="O1064" i="5"/>
  <c r="M1064" i="5"/>
  <c r="H1064" i="5"/>
  <c r="O1063" i="5"/>
  <c r="M1063" i="5"/>
  <c r="H1063" i="5"/>
  <c r="O1062" i="5"/>
  <c r="M1062" i="5"/>
  <c r="H1062" i="5"/>
  <c r="O1061" i="5"/>
  <c r="M1061" i="5"/>
  <c r="H1061" i="5"/>
  <c r="O1060" i="5"/>
  <c r="M1060" i="5"/>
  <c r="H1060" i="5"/>
  <c r="O1059" i="5"/>
  <c r="M1059" i="5"/>
  <c r="H1059" i="5"/>
  <c r="O1058" i="5"/>
  <c r="M1058" i="5"/>
  <c r="H1058" i="5"/>
  <c r="O1057" i="5"/>
  <c r="M1057" i="5"/>
  <c r="H1057" i="5"/>
  <c r="O1056" i="5"/>
  <c r="M1056" i="5"/>
  <c r="H1056" i="5"/>
  <c r="O1055" i="5"/>
  <c r="M1055" i="5"/>
  <c r="H1055" i="5"/>
  <c r="O1054" i="5"/>
  <c r="M1054" i="5"/>
  <c r="H1054" i="5"/>
  <c r="O1053" i="5"/>
  <c r="M1053" i="5"/>
  <c r="H1053" i="5"/>
  <c r="O1052" i="5"/>
  <c r="M1052" i="5"/>
  <c r="H1052" i="5"/>
  <c r="O1051" i="5"/>
  <c r="M1051" i="5"/>
  <c r="H1051" i="5"/>
  <c r="O1050" i="5"/>
  <c r="M1050" i="5"/>
  <c r="H1050" i="5"/>
  <c r="O1049" i="5"/>
  <c r="M1049" i="5"/>
  <c r="H1049" i="5"/>
  <c r="O1048" i="5"/>
  <c r="M1048" i="5"/>
  <c r="H1048" i="5"/>
  <c r="O1047" i="5"/>
  <c r="M1047" i="5"/>
  <c r="H1047" i="5"/>
  <c r="O1046" i="5"/>
  <c r="M1046" i="5"/>
  <c r="H1046" i="5"/>
  <c r="O1045" i="5"/>
  <c r="M1045" i="5"/>
  <c r="H1045" i="5"/>
  <c r="O1044" i="5"/>
  <c r="M1044" i="5"/>
  <c r="H1044" i="5"/>
  <c r="O1043" i="5"/>
  <c r="M1043" i="5"/>
  <c r="H1043" i="5"/>
  <c r="O1042" i="5"/>
  <c r="M1042" i="5"/>
  <c r="H1042" i="5"/>
  <c r="O1041" i="5"/>
  <c r="M1041" i="5"/>
  <c r="H1041" i="5"/>
  <c r="O1040" i="5"/>
  <c r="M1040" i="5"/>
  <c r="H1040" i="5"/>
  <c r="O1039" i="5"/>
  <c r="M1039" i="5"/>
  <c r="H1039" i="5"/>
  <c r="O1038" i="5"/>
  <c r="M1038" i="5"/>
  <c r="H1038" i="5"/>
  <c r="O1037" i="5"/>
  <c r="M1037" i="5"/>
  <c r="H1037" i="5"/>
  <c r="O1036" i="5"/>
  <c r="M1036" i="5"/>
  <c r="H1036" i="5"/>
  <c r="O1035" i="5"/>
  <c r="M1035" i="5"/>
  <c r="H1035" i="5"/>
  <c r="O1034" i="5"/>
  <c r="M1034" i="5"/>
  <c r="H1034" i="5"/>
  <c r="O1033" i="5"/>
  <c r="M1033" i="5"/>
  <c r="H1033" i="5"/>
  <c r="O1032" i="5"/>
  <c r="M1032" i="5"/>
  <c r="H1032" i="5"/>
  <c r="O1031" i="5"/>
  <c r="M1031" i="5"/>
  <c r="H1031" i="5"/>
  <c r="O1030" i="5"/>
  <c r="M1030" i="5"/>
  <c r="H1030" i="5"/>
  <c r="O1029" i="5"/>
  <c r="M1029" i="5"/>
  <c r="H1029" i="5"/>
  <c r="O1028" i="5"/>
  <c r="M1028" i="5"/>
  <c r="H1028" i="5"/>
  <c r="O1027" i="5"/>
  <c r="M1027" i="5"/>
  <c r="H1027" i="5"/>
  <c r="O1026" i="5"/>
  <c r="M1026" i="5"/>
  <c r="H1026" i="5"/>
  <c r="O1025" i="5"/>
  <c r="M1025" i="5"/>
  <c r="H1025" i="5"/>
  <c r="O1024" i="5"/>
  <c r="M1024" i="5"/>
  <c r="H1024" i="5"/>
  <c r="O1023" i="5"/>
  <c r="M1023" i="5"/>
  <c r="H1023" i="5"/>
  <c r="O1022" i="5"/>
  <c r="M1022" i="5"/>
  <c r="H1022" i="5"/>
  <c r="O1021" i="5"/>
  <c r="M1021" i="5"/>
  <c r="H1021" i="5"/>
  <c r="O1020" i="5"/>
  <c r="M1020" i="5"/>
  <c r="H1020" i="5"/>
  <c r="O1019" i="5"/>
  <c r="M1019" i="5"/>
  <c r="H1019" i="5"/>
  <c r="O1018" i="5"/>
  <c r="M1018" i="5"/>
  <c r="H1018" i="5"/>
  <c r="O1017" i="5"/>
  <c r="M1017" i="5"/>
  <c r="H1017" i="5"/>
  <c r="O1016" i="5"/>
  <c r="M1016" i="5"/>
  <c r="H1016" i="5"/>
  <c r="O1015" i="5"/>
  <c r="M1015" i="5"/>
  <c r="H1015" i="5"/>
  <c r="O1014" i="5"/>
  <c r="M1014" i="5"/>
  <c r="H1014" i="5"/>
  <c r="C1014" i="5"/>
  <c r="D1014" i="5" s="1"/>
  <c r="O1013" i="5"/>
  <c r="M1013" i="5"/>
  <c r="H1013" i="5"/>
  <c r="O1012" i="5"/>
  <c r="M1012" i="5"/>
  <c r="H1012" i="5"/>
  <c r="O1011" i="5"/>
  <c r="M1011" i="5"/>
  <c r="H1011" i="5"/>
  <c r="O1010" i="5"/>
  <c r="M1010" i="5"/>
  <c r="H1010" i="5"/>
  <c r="O1009" i="5"/>
  <c r="M1009" i="5"/>
  <c r="H1009" i="5"/>
  <c r="O1008" i="5"/>
  <c r="M1008" i="5"/>
  <c r="H1008" i="5"/>
  <c r="O1007" i="5"/>
  <c r="M1007" i="5"/>
  <c r="H1007" i="5"/>
  <c r="O1006" i="5"/>
  <c r="M1006" i="5"/>
  <c r="H1006" i="5"/>
  <c r="O1005" i="5"/>
  <c r="M1005" i="5"/>
  <c r="H1005" i="5"/>
  <c r="O1004" i="5"/>
  <c r="M1004" i="5"/>
  <c r="H1004" i="5"/>
  <c r="O1003" i="5"/>
  <c r="M1003" i="5"/>
  <c r="H1003" i="5"/>
  <c r="O1002" i="5"/>
  <c r="M1002" i="5"/>
  <c r="H1002" i="5"/>
  <c r="O1001" i="5"/>
  <c r="M1001" i="5"/>
  <c r="H1001" i="5"/>
  <c r="O1000" i="5"/>
  <c r="M1000" i="5"/>
  <c r="H1000" i="5"/>
  <c r="O999" i="5"/>
  <c r="M999" i="5"/>
  <c r="H999" i="5"/>
  <c r="O998" i="5"/>
  <c r="M998" i="5"/>
  <c r="H998" i="5"/>
  <c r="O997" i="5"/>
  <c r="M997" i="5"/>
  <c r="H997" i="5"/>
  <c r="O996" i="5"/>
  <c r="M996" i="5"/>
  <c r="H996" i="5"/>
  <c r="O995" i="5"/>
  <c r="M995" i="5"/>
  <c r="H995" i="5"/>
  <c r="O994" i="5"/>
  <c r="M994" i="5"/>
  <c r="H994" i="5"/>
  <c r="O993" i="5"/>
  <c r="M993" i="5"/>
  <c r="H993" i="5"/>
  <c r="O992" i="5"/>
  <c r="M992" i="5"/>
  <c r="H992" i="5"/>
  <c r="O991" i="5"/>
  <c r="M991" i="5"/>
  <c r="H991" i="5"/>
  <c r="O990" i="5"/>
  <c r="M990" i="5"/>
  <c r="H990" i="5"/>
  <c r="O989" i="5"/>
  <c r="M989" i="5"/>
  <c r="H989" i="5"/>
  <c r="O988" i="5"/>
  <c r="M988" i="5"/>
  <c r="H988" i="5"/>
  <c r="O987" i="5"/>
  <c r="M987" i="5"/>
  <c r="H987" i="5"/>
  <c r="O986" i="5"/>
  <c r="M986" i="5"/>
  <c r="H986" i="5"/>
  <c r="O985" i="5"/>
  <c r="M985" i="5"/>
  <c r="H985" i="5"/>
  <c r="O984" i="5"/>
  <c r="M984" i="5"/>
  <c r="H984" i="5"/>
  <c r="O983" i="5"/>
  <c r="M983" i="5"/>
  <c r="H983" i="5"/>
  <c r="O982" i="5"/>
  <c r="M982" i="5"/>
  <c r="H982" i="5"/>
  <c r="O981" i="5"/>
  <c r="M981" i="5"/>
  <c r="H981" i="5"/>
  <c r="O980" i="5"/>
  <c r="M980" i="5"/>
  <c r="H980" i="5"/>
  <c r="O979" i="5"/>
  <c r="M979" i="5"/>
  <c r="H979" i="5"/>
  <c r="O978" i="5"/>
  <c r="M978" i="5"/>
  <c r="H978" i="5"/>
  <c r="O977" i="5"/>
  <c r="M977" i="5"/>
  <c r="H977" i="5"/>
  <c r="O976" i="5"/>
  <c r="M976" i="5"/>
  <c r="H976" i="5"/>
  <c r="O975" i="5"/>
  <c r="M975" i="5"/>
  <c r="H975" i="5"/>
  <c r="O974" i="5"/>
  <c r="M974" i="5"/>
  <c r="H974" i="5"/>
  <c r="O973" i="5"/>
  <c r="M973" i="5"/>
  <c r="H973" i="5"/>
  <c r="O972" i="5"/>
  <c r="M972" i="5"/>
  <c r="H972" i="5"/>
  <c r="O971" i="5"/>
  <c r="M971" i="5"/>
  <c r="H971" i="5"/>
  <c r="O970" i="5"/>
  <c r="M970" i="5"/>
  <c r="H970" i="5"/>
  <c r="O969" i="5"/>
  <c r="M969" i="5"/>
  <c r="H969" i="5"/>
  <c r="O968" i="5"/>
  <c r="M968" i="5"/>
  <c r="H968" i="5"/>
  <c r="O967" i="5"/>
  <c r="M967" i="5"/>
  <c r="H967" i="5"/>
  <c r="O966" i="5"/>
  <c r="M966" i="5"/>
  <c r="H966" i="5"/>
  <c r="O965" i="5"/>
  <c r="M965" i="5"/>
  <c r="H965" i="5"/>
  <c r="O964" i="5"/>
  <c r="M964" i="5"/>
  <c r="H964" i="5"/>
  <c r="O963" i="5"/>
  <c r="M963" i="5"/>
  <c r="H963" i="5"/>
  <c r="O962" i="5"/>
  <c r="M962" i="5"/>
  <c r="H962" i="5"/>
  <c r="O961" i="5"/>
  <c r="M961" i="5"/>
  <c r="H961" i="5"/>
  <c r="O960" i="5"/>
  <c r="M960" i="5"/>
  <c r="H960" i="5"/>
  <c r="O959" i="5"/>
  <c r="M959" i="5"/>
  <c r="H959" i="5"/>
  <c r="O958" i="5"/>
  <c r="M958" i="5"/>
  <c r="H958" i="5"/>
  <c r="O957" i="5"/>
  <c r="M957" i="5"/>
  <c r="H957" i="5"/>
  <c r="O956" i="5"/>
  <c r="M956" i="5"/>
  <c r="H956" i="5"/>
  <c r="O955" i="5"/>
  <c r="M955" i="5"/>
  <c r="H955" i="5"/>
  <c r="O954" i="5"/>
  <c r="M954" i="5"/>
  <c r="H954" i="5"/>
  <c r="O953" i="5"/>
  <c r="M953" i="5"/>
  <c r="H953" i="5"/>
  <c r="O952" i="5"/>
  <c r="M952" i="5"/>
  <c r="H952" i="5"/>
  <c r="O951" i="5"/>
  <c r="M951" i="5"/>
  <c r="H951" i="5"/>
  <c r="O950" i="5"/>
  <c r="M950" i="5"/>
  <c r="H950" i="5"/>
  <c r="O949" i="5"/>
  <c r="M949" i="5"/>
  <c r="H949" i="5"/>
  <c r="O948" i="5"/>
  <c r="M948" i="5"/>
  <c r="H948" i="5"/>
  <c r="O947" i="5"/>
  <c r="M947" i="5"/>
  <c r="H947" i="5"/>
  <c r="O946" i="5"/>
  <c r="M946" i="5"/>
  <c r="H946" i="5"/>
  <c r="O945" i="5"/>
  <c r="M945" i="5"/>
  <c r="H945" i="5"/>
  <c r="O944" i="5"/>
  <c r="M944" i="5"/>
  <c r="H944" i="5"/>
  <c r="O943" i="5"/>
  <c r="M943" i="5"/>
  <c r="H943" i="5"/>
  <c r="O942" i="5"/>
  <c r="M942" i="5"/>
  <c r="H942" i="5"/>
  <c r="O941" i="5"/>
  <c r="M941" i="5"/>
  <c r="H941" i="5"/>
  <c r="O940" i="5"/>
  <c r="M940" i="5"/>
  <c r="H940" i="5"/>
  <c r="O939" i="5"/>
  <c r="M939" i="5"/>
  <c r="H939" i="5"/>
  <c r="O938" i="5"/>
  <c r="M938" i="5"/>
  <c r="H938" i="5"/>
  <c r="O930" i="5"/>
  <c r="N930" i="5"/>
  <c r="M930" i="5"/>
  <c r="L930" i="5"/>
  <c r="H930" i="5"/>
  <c r="O929" i="5"/>
  <c r="N929" i="5"/>
  <c r="M929" i="5"/>
  <c r="L929" i="5"/>
  <c r="H929" i="5"/>
  <c r="O928" i="5"/>
  <c r="N928" i="5"/>
  <c r="M928" i="5"/>
  <c r="L928" i="5"/>
  <c r="H928" i="5"/>
  <c r="O927" i="5"/>
  <c r="N927" i="5"/>
  <c r="M927" i="5"/>
  <c r="L927" i="5"/>
  <c r="H927" i="5"/>
  <c r="O926" i="5"/>
  <c r="N926" i="5"/>
  <c r="M926" i="5"/>
  <c r="L926" i="5"/>
  <c r="H926" i="5"/>
  <c r="O925" i="5"/>
  <c r="N925" i="5"/>
  <c r="M925" i="5"/>
  <c r="L925" i="5"/>
  <c r="H925" i="5"/>
  <c r="O924" i="5"/>
  <c r="N924" i="5"/>
  <c r="M924" i="5"/>
  <c r="L924" i="5"/>
  <c r="H924" i="5"/>
  <c r="O923" i="5"/>
  <c r="N923" i="5"/>
  <c r="M923" i="5"/>
  <c r="L923" i="5"/>
  <c r="H923" i="5"/>
  <c r="O922" i="5"/>
  <c r="N922" i="5"/>
  <c r="M922" i="5"/>
  <c r="L922" i="5"/>
  <c r="H922" i="5"/>
  <c r="O921" i="5"/>
  <c r="N921" i="5"/>
  <c r="M921" i="5"/>
  <c r="L921" i="5"/>
  <c r="H921" i="5"/>
  <c r="O920" i="5"/>
  <c r="N920" i="5"/>
  <c r="M920" i="5"/>
  <c r="L920" i="5"/>
  <c r="H920" i="5"/>
  <c r="O919" i="5"/>
  <c r="N919" i="5"/>
  <c r="M919" i="5"/>
  <c r="L919" i="5"/>
  <c r="H919" i="5"/>
  <c r="O918" i="5"/>
  <c r="N918" i="5"/>
  <c r="M918" i="5"/>
  <c r="L918" i="5"/>
  <c r="H918" i="5"/>
  <c r="O917" i="5"/>
  <c r="N917" i="5"/>
  <c r="M917" i="5"/>
  <c r="L917" i="5"/>
  <c r="H917" i="5"/>
  <c r="O916" i="5"/>
  <c r="N916" i="5"/>
  <c r="M916" i="5"/>
  <c r="L916" i="5"/>
  <c r="H916" i="5"/>
  <c r="O915" i="5"/>
  <c r="N915" i="5"/>
  <c r="M915" i="5"/>
  <c r="L915" i="5"/>
  <c r="H915" i="5"/>
  <c r="O914" i="5"/>
  <c r="N914" i="5"/>
  <c r="M914" i="5"/>
  <c r="L914" i="5"/>
  <c r="H914" i="5"/>
  <c r="O913" i="5"/>
  <c r="N913" i="5"/>
  <c r="M913" i="5"/>
  <c r="L913" i="5"/>
  <c r="H913" i="5"/>
  <c r="O912" i="5"/>
  <c r="N912" i="5"/>
  <c r="M912" i="5"/>
  <c r="L912" i="5"/>
  <c r="H912" i="5"/>
  <c r="O911" i="5"/>
  <c r="N911" i="5"/>
  <c r="M911" i="5"/>
  <c r="L911" i="5"/>
  <c r="H911" i="5"/>
  <c r="O910" i="5"/>
  <c r="N910" i="5"/>
  <c r="M910" i="5"/>
  <c r="L910" i="5"/>
  <c r="H910" i="5"/>
  <c r="O909" i="5"/>
  <c r="N909" i="5"/>
  <c r="M909" i="5"/>
  <c r="L909" i="5"/>
  <c r="H909" i="5"/>
  <c r="O908" i="5"/>
  <c r="N908" i="5"/>
  <c r="M908" i="5"/>
  <c r="L908" i="5"/>
  <c r="H908" i="5"/>
  <c r="O907" i="5"/>
  <c r="N907" i="5"/>
  <c r="M907" i="5"/>
  <c r="L907" i="5"/>
  <c r="H907" i="5"/>
  <c r="O906" i="5"/>
  <c r="N906" i="5"/>
  <c r="M906" i="5"/>
  <c r="L906" i="5"/>
  <c r="H906" i="5"/>
  <c r="O905" i="5"/>
  <c r="N905" i="5"/>
  <c r="M905" i="5"/>
  <c r="L905" i="5"/>
  <c r="H905" i="5"/>
  <c r="O904" i="5"/>
  <c r="N904" i="5"/>
  <c r="M904" i="5"/>
  <c r="L904" i="5"/>
  <c r="H904" i="5"/>
  <c r="O903" i="5"/>
  <c r="N903" i="5"/>
  <c r="M903" i="5"/>
  <c r="L903" i="5"/>
  <c r="H903" i="5"/>
  <c r="O902" i="5"/>
  <c r="N902" i="5"/>
  <c r="M902" i="5"/>
  <c r="L902" i="5"/>
  <c r="H902" i="5"/>
  <c r="O901" i="5"/>
  <c r="N901" i="5"/>
  <c r="M901" i="5"/>
  <c r="L901" i="5"/>
  <c r="H901" i="5"/>
  <c r="O900" i="5"/>
  <c r="N900" i="5"/>
  <c r="M900" i="5"/>
  <c r="L900" i="5"/>
  <c r="H900" i="5"/>
  <c r="O899" i="5"/>
  <c r="N899" i="5"/>
  <c r="M899" i="5"/>
  <c r="L899" i="5"/>
  <c r="H899" i="5"/>
  <c r="O898" i="5"/>
  <c r="N898" i="5"/>
  <c r="M898" i="5"/>
  <c r="L898" i="5"/>
  <c r="H898" i="5"/>
  <c r="O897" i="5"/>
  <c r="N897" i="5"/>
  <c r="M897" i="5"/>
  <c r="L897" i="5"/>
  <c r="H897" i="5"/>
  <c r="O896" i="5"/>
  <c r="N896" i="5"/>
  <c r="M896" i="5"/>
  <c r="L896" i="5"/>
  <c r="H896" i="5"/>
  <c r="O895" i="5"/>
  <c r="N895" i="5"/>
  <c r="M895" i="5"/>
  <c r="L895" i="5"/>
  <c r="H895" i="5"/>
  <c r="O894" i="5"/>
  <c r="N894" i="5"/>
  <c r="M894" i="5"/>
  <c r="L894" i="5"/>
  <c r="H894" i="5"/>
  <c r="O893" i="5"/>
  <c r="N893" i="5"/>
  <c r="M893" i="5"/>
  <c r="L893" i="5"/>
  <c r="H893" i="5"/>
  <c r="C893" i="5"/>
  <c r="D893" i="5" s="1"/>
  <c r="O892" i="5"/>
  <c r="N892" i="5"/>
  <c r="M892" i="5"/>
  <c r="L892" i="5"/>
  <c r="H892" i="5"/>
  <c r="O891" i="5"/>
  <c r="N891" i="5"/>
  <c r="M891" i="5"/>
  <c r="L891" i="5"/>
  <c r="H891" i="5"/>
  <c r="O890" i="5"/>
  <c r="N890" i="5"/>
  <c r="M890" i="5"/>
  <c r="L890" i="5"/>
  <c r="H890" i="5"/>
  <c r="O889" i="5"/>
  <c r="N889" i="5"/>
  <c r="M889" i="5"/>
  <c r="L889" i="5"/>
  <c r="H889" i="5"/>
  <c r="O888" i="5"/>
  <c r="N888" i="5"/>
  <c r="M888" i="5"/>
  <c r="L888" i="5"/>
  <c r="H888" i="5"/>
  <c r="O887" i="5"/>
  <c r="N887" i="5"/>
  <c r="M887" i="5"/>
  <c r="L887" i="5"/>
  <c r="H887" i="5"/>
  <c r="O886" i="5"/>
  <c r="N886" i="5"/>
  <c r="M886" i="5"/>
  <c r="L886" i="5"/>
  <c r="H886" i="5"/>
  <c r="O885" i="5"/>
  <c r="N885" i="5"/>
  <c r="M885" i="5"/>
  <c r="L885" i="5"/>
  <c r="H885" i="5"/>
  <c r="O884" i="5"/>
  <c r="N884" i="5"/>
  <c r="M884" i="5"/>
  <c r="L884" i="5"/>
  <c r="H884" i="5"/>
  <c r="O883" i="5"/>
  <c r="N883" i="5"/>
  <c r="M883" i="5"/>
  <c r="L883" i="5"/>
  <c r="H883" i="5"/>
  <c r="O882" i="5"/>
  <c r="N882" i="5"/>
  <c r="M882" i="5"/>
  <c r="L882" i="5"/>
  <c r="H882" i="5"/>
  <c r="O881" i="5"/>
  <c r="N881" i="5"/>
  <c r="M881" i="5"/>
  <c r="L881" i="5"/>
  <c r="H881" i="5"/>
  <c r="O880" i="5"/>
  <c r="N880" i="5"/>
  <c r="M880" i="5"/>
  <c r="L880" i="5"/>
  <c r="H880" i="5"/>
  <c r="O879" i="5"/>
  <c r="N879" i="5"/>
  <c r="M879" i="5"/>
  <c r="L879" i="5"/>
  <c r="H879" i="5"/>
  <c r="O878" i="5"/>
  <c r="N878" i="5"/>
  <c r="M878" i="5"/>
  <c r="L878" i="5"/>
  <c r="H878" i="5"/>
  <c r="O877" i="5"/>
  <c r="N877" i="5"/>
  <c r="M877" i="5"/>
  <c r="L877" i="5"/>
  <c r="H877" i="5"/>
  <c r="O876" i="5"/>
  <c r="N876" i="5"/>
  <c r="M876" i="5"/>
  <c r="L876" i="5"/>
  <c r="H876" i="5"/>
  <c r="O875" i="5"/>
  <c r="N875" i="5"/>
  <c r="M875" i="5"/>
  <c r="L875" i="5"/>
  <c r="H875" i="5"/>
  <c r="O874" i="5"/>
  <c r="N874" i="5"/>
  <c r="M874" i="5"/>
  <c r="L874" i="5"/>
  <c r="H874" i="5"/>
  <c r="O873" i="5"/>
  <c r="N873" i="5"/>
  <c r="M873" i="5"/>
  <c r="L873" i="5"/>
  <c r="H873" i="5"/>
  <c r="O872" i="5"/>
  <c r="N872" i="5"/>
  <c r="M872" i="5"/>
  <c r="L872" i="5"/>
  <c r="H872" i="5"/>
  <c r="O871" i="5"/>
  <c r="N871" i="5"/>
  <c r="M871" i="5"/>
  <c r="L871" i="5"/>
  <c r="H871" i="5"/>
  <c r="O870" i="5"/>
  <c r="N870" i="5"/>
  <c r="M870" i="5"/>
  <c r="L870" i="5"/>
  <c r="H870" i="5"/>
  <c r="O869" i="5"/>
  <c r="N869" i="5"/>
  <c r="M869" i="5"/>
  <c r="L869" i="5"/>
  <c r="H869" i="5"/>
  <c r="O868" i="5"/>
  <c r="N868" i="5"/>
  <c r="M868" i="5"/>
  <c r="L868" i="5"/>
  <c r="H868" i="5"/>
  <c r="O867" i="5"/>
  <c r="N867" i="5"/>
  <c r="M867" i="5"/>
  <c r="L867" i="5"/>
  <c r="H867" i="5"/>
  <c r="O866" i="5"/>
  <c r="N866" i="5"/>
  <c r="M866" i="5"/>
  <c r="L866" i="5"/>
  <c r="H866" i="5"/>
  <c r="O865" i="5"/>
  <c r="N865" i="5"/>
  <c r="M865" i="5"/>
  <c r="L865" i="5"/>
  <c r="H865" i="5"/>
  <c r="O864" i="5"/>
  <c r="N864" i="5"/>
  <c r="M864" i="5"/>
  <c r="L864" i="5"/>
  <c r="H864" i="5"/>
  <c r="O863" i="5"/>
  <c r="N863" i="5"/>
  <c r="M863" i="5"/>
  <c r="L863" i="5"/>
  <c r="H863" i="5"/>
  <c r="O862" i="5"/>
  <c r="N862" i="5"/>
  <c r="M862" i="5"/>
  <c r="L862" i="5"/>
  <c r="H862" i="5"/>
  <c r="O861" i="5"/>
  <c r="N861" i="5"/>
  <c r="M861" i="5"/>
  <c r="L861" i="5"/>
  <c r="H861" i="5"/>
  <c r="O860" i="5"/>
  <c r="N860" i="5"/>
  <c r="M860" i="5"/>
  <c r="L860" i="5"/>
  <c r="H860" i="5"/>
  <c r="O859" i="5"/>
  <c r="N859" i="5"/>
  <c r="M859" i="5"/>
  <c r="L859" i="5"/>
  <c r="H859" i="5"/>
  <c r="O858" i="5"/>
  <c r="N858" i="5"/>
  <c r="M858" i="5"/>
  <c r="L858" i="5"/>
  <c r="H858" i="5"/>
  <c r="O857" i="5"/>
  <c r="N857" i="5"/>
  <c r="M857" i="5"/>
  <c r="L857" i="5"/>
  <c r="H857" i="5"/>
  <c r="O856" i="5"/>
  <c r="N856" i="5"/>
  <c r="M856" i="5"/>
  <c r="L856" i="5"/>
  <c r="H856" i="5"/>
  <c r="O855" i="5"/>
  <c r="N855" i="5"/>
  <c r="M855" i="5"/>
  <c r="L855" i="5"/>
  <c r="H855" i="5"/>
  <c r="O854" i="5"/>
  <c r="N854" i="5"/>
  <c r="M854" i="5"/>
  <c r="L854" i="5"/>
  <c r="H854" i="5"/>
  <c r="O853" i="5"/>
  <c r="N853" i="5"/>
  <c r="M853" i="5"/>
  <c r="L853" i="5"/>
  <c r="H853" i="5"/>
  <c r="O852" i="5"/>
  <c r="N852" i="5"/>
  <c r="M852" i="5"/>
  <c r="L852" i="5"/>
  <c r="H852" i="5"/>
  <c r="O851" i="5"/>
  <c r="N851" i="5"/>
  <c r="M851" i="5"/>
  <c r="L851" i="5"/>
  <c r="H851" i="5"/>
  <c r="O850" i="5"/>
  <c r="N850" i="5"/>
  <c r="M850" i="5"/>
  <c r="L850" i="5"/>
  <c r="H850" i="5"/>
  <c r="O849" i="5"/>
  <c r="N849" i="5"/>
  <c r="M849" i="5"/>
  <c r="L849" i="5"/>
  <c r="H849" i="5"/>
  <c r="O848" i="5"/>
  <c r="N848" i="5"/>
  <c r="M848" i="5"/>
  <c r="L848" i="5"/>
  <c r="H848" i="5"/>
  <c r="O847" i="5"/>
  <c r="N847" i="5"/>
  <c r="M847" i="5"/>
  <c r="L847" i="5"/>
  <c r="H847" i="5"/>
  <c r="O846" i="5"/>
  <c r="N846" i="5"/>
  <c r="M846" i="5"/>
  <c r="L846" i="5"/>
  <c r="H846" i="5"/>
  <c r="O845" i="5"/>
  <c r="N845" i="5"/>
  <c r="M845" i="5"/>
  <c r="L845" i="5"/>
  <c r="H845" i="5"/>
  <c r="O844" i="5"/>
  <c r="N844" i="5"/>
  <c r="M844" i="5"/>
  <c r="L844" i="5"/>
  <c r="H844" i="5"/>
  <c r="O843" i="5"/>
  <c r="N843" i="5"/>
  <c r="M843" i="5"/>
  <c r="L843" i="5"/>
  <c r="H843" i="5"/>
  <c r="O842" i="5"/>
  <c r="N842" i="5"/>
  <c r="M842" i="5"/>
  <c r="L842" i="5"/>
  <c r="H842" i="5"/>
  <c r="O841" i="5"/>
  <c r="N841" i="5"/>
  <c r="M841" i="5"/>
  <c r="L841" i="5"/>
  <c r="H841" i="5"/>
  <c r="O840" i="5"/>
  <c r="N840" i="5"/>
  <c r="M840" i="5"/>
  <c r="L840" i="5"/>
  <c r="H840" i="5"/>
  <c r="O839" i="5"/>
  <c r="N839" i="5"/>
  <c r="M839" i="5"/>
  <c r="L839" i="5"/>
  <c r="H839" i="5"/>
  <c r="O838" i="5"/>
  <c r="N838" i="5"/>
  <c r="M838" i="5"/>
  <c r="L838" i="5"/>
  <c r="H838" i="5"/>
  <c r="O837" i="5"/>
  <c r="N837" i="5"/>
  <c r="M837" i="5"/>
  <c r="L837" i="5"/>
  <c r="H837" i="5"/>
  <c r="O836" i="5"/>
  <c r="N836" i="5"/>
  <c r="M836" i="5"/>
  <c r="L836" i="5"/>
  <c r="H836" i="5"/>
  <c r="O835" i="5"/>
  <c r="N835" i="5"/>
  <c r="M835" i="5"/>
  <c r="L835" i="5"/>
  <c r="H835" i="5"/>
  <c r="O834" i="5"/>
  <c r="N834" i="5"/>
  <c r="M834" i="5"/>
  <c r="L834" i="5"/>
  <c r="H834" i="5"/>
  <c r="O833" i="5"/>
  <c r="N833" i="5"/>
  <c r="M833" i="5"/>
  <c r="L833" i="5"/>
  <c r="H833" i="5"/>
  <c r="O832" i="5"/>
  <c r="N832" i="5"/>
  <c r="M832" i="5"/>
  <c r="L832" i="5"/>
  <c r="H832" i="5"/>
  <c r="O831" i="5"/>
  <c r="N831" i="5"/>
  <c r="M831" i="5"/>
  <c r="L831" i="5"/>
  <c r="H831" i="5"/>
  <c r="O830" i="5"/>
  <c r="N830" i="5"/>
  <c r="M830" i="5"/>
  <c r="L830" i="5"/>
  <c r="H830" i="5"/>
  <c r="O829" i="5"/>
  <c r="N829" i="5"/>
  <c r="M829" i="5"/>
  <c r="L829" i="5"/>
  <c r="H829" i="5"/>
  <c r="O828" i="5"/>
  <c r="N828" i="5"/>
  <c r="M828" i="5"/>
  <c r="L828" i="5"/>
  <c r="H828" i="5"/>
  <c r="O827" i="5"/>
  <c r="N827" i="5"/>
  <c r="M827" i="5"/>
  <c r="L827" i="5"/>
  <c r="H827" i="5"/>
  <c r="O826" i="5"/>
  <c r="N826" i="5"/>
  <c r="M826" i="5"/>
  <c r="L826" i="5"/>
  <c r="H826" i="5"/>
  <c r="O825" i="5"/>
  <c r="N825" i="5"/>
  <c r="M825" i="5"/>
  <c r="L825" i="5"/>
  <c r="H825" i="5"/>
  <c r="O824" i="5"/>
  <c r="N824" i="5"/>
  <c r="M824" i="5"/>
  <c r="L824" i="5"/>
  <c r="H824" i="5"/>
  <c r="O823" i="5"/>
  <c r="N823" i="5"/>
  <c r="M823" i="5"/>
  <c r="L823" i="5"/>
  <c r="H823" i="5"/>
  <c r="O822" i="5"/>
  <c r="N822" i="5"/>
  <c r="M822" i="5"/>
  <c r="L822" i="5"/>
  <c r="H822" i="5"/>
  <c r="O821" i="5"/>
  <c r="N821" i="5"/>
  <c r="M821" i="5"/>
  <c r="L821" i="5"/>
  <c r="H821" i="5"/>
  <c r="O820" i="5"/>
  <c r="N820" i="5"/>
  <c r="M820" i="5"/>
  <c r="L820" i="5"/>
  <c r="H820" i="5"/>
  <c r="O819" i="5"/>
  <c r="N819" i="5"/>
  <c r="M819" i="5"/>
  <c r="L819" i="5"/>
  <c r="H819" i="5"/>
  <c r="O818" i="5"/>
  <c r="N818" i="5"/>
  <c r="M818" i="5"/>
  <c r="L818" i="5"/>
  <c r="H818" i="5"/>
  <c r="O817" i="5"/>
  <c r="N817" i="5"/>
  <c r="M817" i="5"/>
  <c r="L817" i="5"/>
  <c r="H817" i="5"/>
  <c r="O816" i="5"/>
  <c r="N816" i="5"/>
  <c r="M816" i="5"/>
  <c r="L816" i="5"/>
  <c r="H816" i="5"/>
  <c r="O815" i="5"/>
  <c r="N815" i="5"/>
  <c r="M815" i="5"/>
  <c r="L815" i="5"/>
  <c r="H815" i="5"/>
  <c r="O814" i="5"/>
  <c r="N814" i="5"/>
  <c r="M814" i="5"/>
  <c r="L814" i="5"/>
  <c r="H814" i="5"/>
  <c r="O813" i="5"/>
  <c r="N813" i="5"/>
  <c r="M813" i="5"/>
  <c r="L813" i="5"/>
  <c r="H813" i="5"/>
  <c r="O812" i="5"/>
  <c r="N812" i="5"/>
  <c r="M812" i="5"/>
  <c r="L812" i="5"/>
  <c r="H812" i="5"/>
  <c r="O811" i="5"/>
  <c r="N811" i="5"/>
  <c r="M811" i="5"/>
  <c r="L811" i="5"/>
  <c r="H811" i="5"/>
  <c r="O810" i="5"/>
  <c r="N810" i="5"/>
  <c r="M810" i="5"/>
  <c r="L810" i="5"/>
  <c r="H810" i="5"/>
  <c r="O809" i="5"/>
  <c r="N809" i="5"/>
  <c r="M809" i="5"/>
  <c r="L809" i="5"/>
  <c r="H809" i="5"/>
  <c r="O808" i="5"/>
  <c r="N808" i="5"/>
  <c r="M808" i="5"/>
  <c r="L808" i="5"/>
  <c r="H808" i="5"/>
  <c r="O807" i="5"/>
  <c r="N807" i="5"/>
  <c r="M807" i="5"/>
  <c r="L807" i="5"/>
  <c r="H807" i="5"/>
  <c r="O806" i="5"/>
  <c r="N806" i="5"/>
  <c r="M806" i="5"/>
  <c r="L806" i="5"/>
  <c r="H806" i="5"/>
  <c r="O805" i="5"/>
  <c r="N805" i="5"/>
  <c r="M805" i="5"/>
  <c r="L805" i="5"/>
  <c r="H805" i="5"/>
  <c r="O804" i="5"/>
  <c r="N804" i="5"/>
  <c r="M804" i="5"/>
  <c r="L804" i="5"/>
  <c r="H804" i="5"/>
  <c r="O803" i="5"/>
  <c r="N803" i="5"/>
  <c r="M803" i="5"/>
  <c r="L803" i="5"/>
  <c r="H803" i="5"/>
  <c r="O802" i="5"/>
  <c r="N802" i="5"/>
  <c r="M802" i="5"/>
  <c r="L802" i="5"/>
  <c r="H802" i="5"/>
  <c r="O801" i="5"/>
  <c r="N801" i="5"/>
  <c r="M801" i="5"/>
  <c r="L801" i="5"/>
  <c r="H801" i="5"/>
  <c r="O800" i="5"/>
  <c r="N800" i="5"/>
  <c r="M800" i="5"/>
  <c r="L800" i="5"/>
  <c r="H800" i="5"/>
  <c r="O799" i="5"/>
  <c r="N799" i="5"/>
  <c r="M799" i="5"/>
  <c r="L799" i="5"/>
  <c r="H799" i="5"/>
  <c r="O798" i="5"/>
  <c r="N798" i="5"/>
  <c r="M798" i="5"/>
  <c r="L798" i="5"/>
  <c r="H798" i="5"/>
  <c r="O797" i="5"/>
  <c r="N797" i="5"/>
  <c r="M797" i="5"/>
  <c r="L797" i="5"/>
  <c r="H797" i="5"/>
  <c r="O796" i="5"/>
  <c r="N796" i="5"/>
  <c r="M796" i="5"/>
  <c r="L796" i="5"/>
  <c r="H796" i="5"/>
  <c r="O795" i="5"/>
  <c r="N795" i="5"/>
  <c r="M795" i="5"/>
  <c r="L795" i="5"/>
  <c r="H795" i="5"/>
  <c r="O794" i="5"/>
  <c r="N794" i="5"/>
  <c r="M794" i="5"/>
  <c r="L794" i="5"/>
  <c r="H794" i="5"/>
  <c r="O793" i="5"/>
  <c r="N793" i="5"/>
  <c r="M793" i="5"/>
  <c r="L793" i="5"/>
  <c r="H793" i="5"/>
  <c r="O792" i="5"/>
  <c r="N792" i="5"/>
  <c r="M792" i="5"/>
  <c r="L792" i="5"/>
  <c r="H792" i="5"/>
  <c r="O791" i="5"/>
  <c r="N791" i="5"/>
  <c r="M791" i="5"/>
  <c r="L791" i="5"/>
  <c r="H791" i="5"/>
  <c r="O790" i="5"/>
  <c r="N790" i="5"/>
  <c r="M790" i="5"/>
  <c r="L790" i="5"/>
  <c r="H790" i="5"/>
  <c r="O789" i="5"/>
  <c r="N789" i="5"/>
  <c r="M789" i="5"/>
  <c r="L789" i="5"/>
  <c r="H789" i="5"/>
  <c r="O788" i="5"/>
  <c r="N788" i="5"/>
  <c r="M788" i="5"/>
  <c r="L788" i="5"/>
  <c r="H788" i="5"/>
  <c r="O787" i="5"/>
  <c r="N787" i="5"/>
  <c r="M787" i="5"/>
  <c r="L787" i="5"/>
  <c r="H787" i="5"/>
  <c r="O786" i="5"/>
  <c r="N786" i="5"/>
  <c r="M786" i="5"/>
  <c r="L786" i="5"/>
  <c r="H786" i="5"/>
  <c r="O785" i="5"/>
  <c r="N785" i="5"/>
  <c r="M785" i="5"/>
  <c r="L785" i="5"/>
  <c r="H785" i="5"/>
  <c r="O784" i="5"/>
  <c r="N784" i="5"/>
  <c r="M784" i="5"/>
  <c r="L784" i="5"/>
  <c r="H784" i="5"/>
  <c r="O783" i="5"/>
  <c r="N783" i="5"/>
  <c r="M783" i="5"/>
  <c r="L783" i="5"/>
  <c r="H783" i="5"/>
  <c r="O782" i="5"/>
  <c r="N782" i="5"/>
  <c r="M782" i="5"/>
  <c r="L782" i="5"/>
  <c r="H782" i="5"/>
  <c r="O781" i="5"/>
  <c r="N781" i="5"/>
  <c r="M781" i="5"/>
  <c r="L781" i="5"/>
  <c r="H781" i="5"/>
  <c r="O780" i="5"/>
  <c r="N780" i="5"/>
  <c r="M780" i="5"/>
  <c r="L780" i="5"/>
  <c r="H780" i="5"/>
  <c r="O779" i="5"/>
  <c r="N779" i="5"/>
  <c r="M779" i="5"/>
  <c r="L779" i="5"/>
  <c r="H779" i="5"/>
  <c r="O778" i="5"/>
  <c r="N778" i="5"/>
  <c r="M778" i="5"/>
  <c r="L778" i="5"/>
  <c r="H778" i="5"/>
  <c r="O777" i="5"/>
  <c r="N777" i="5"/>
  <c r="M777" i="5"/>
  <c r="L777" i="5"/>
  <c r="H777" i="5"/>
  <c r="O776" i="5"/>
  <c r="N776" i="5"/>
  <c r="M776" i="5"/>
  <c r="L776" i="5"/>
  <c r="H776" i="5"/>
  <c r="O775" i="5"/>
  <c r="N775" i="5"/>
  <c r="M775" i="5"/>
  <c r="L775" i="5"/>
  <c r="H775" i="5"/>
  <c r="O774" i="5"/>
  <c r="N774" i="5"/>
  <c r="M774" i="5"/>
  <c r="L774" i="5"/>
  <c r="H774" i="5"/>
  <c r="O773" i="5"/>
  <c r="N773" i="5"/>
  <c r="M773" i="5"/>
  <c r="L773" i="5"/>
  <c r="H773" i="5"/>
  <c r="O772" i="5"/>
  <c r="N772" i="5"/>
  <c r="M772" i="5"/>
  <c r="L772" i="5"/>
  <c r="H772" i="5"/>
  <c r="O771" i="5"/>
  <c r="N771" i="5"/>
  <c r="M771" i="5"/>
  <c r="L771" i="5"/>
  <c r="H771" i="5"/>
  <c r="O770" i="5"/>
  <c r="N770" i="5"/>
  <c r="M770" i="5"/>
  <c r="L770" i="5"/>
  <c r="H770" i="5"/>
  <c r="O769" i="5"/>
  <c r="N769" i="5"/>
  <c r="M769" i="5"/>
  <c r="L769" i="5"/>
  <c r="H769" i="5"/>
  <c r="E769" i="5"/>
  <c r="C769" i="5"/>
  <c r="D769" i="5" s="1"/>
  <c r="O768" i="5"/>
  <c r="N768" i="5"/>
  <c r="M768" i="5"/>
  <c r="L768" i="5"/>
  <c r="H768" i="5"/>
  <c r="O767" i="5"/>
  <c r="N767" i="5"/>
  <c r="M767" i="5"/>
  <c r="L767" i="5"/>
  <c r="H767" i="5"/>
  <c r="O766" i="5"/>
  <c r="N766" i="5"/>
  <c r="M766" i="5"/>
  <c r="L766" i="5"/>
  <c r="H766" i="5"/>
  <c r="O765" i="5"/>
  <c r="N765" i="5"/>
  <c r="M765" i="5"/>
  <c r="L765" i="5"/>
  <c r="H765" i="5"/>
  <c r="O764" i="5"/>
  <c r="N764" i="5"/>
  <c r="M764" i="5"/>
  <c r="L764" i="5"/>
  <c r="H764" i="5"/>
  <c r="O763" i="5"/>
  <c r="N763" i="5"/>
  <c r="M763" i="5"/>
  <c r="L763" i="5"/>
  <c r="H763" i="5"/>
  <c r="O762" i="5"/>
  <c r="N762" i="5"/>
  <c r="M762" i="5"/>
  <c r="L762" i="5"/>
  <c r="H762" i="5"/>
  <c r="O761" i="5"/>
  <c r="N761" i="5"/>
  <c r="M761" i="5"/>
  <c r="L761" i="5"/>
  <c r="H761" i="5"/>
  <c r="O760" i="5"/>
  <c r="N760" i="5"/>
  <c r="M760" i="5"/>
  <c r="L760" i="5"/>
  <c r="H760" i="5"/>
  <c r="O759" i="5"/>
  <c r="N759" i="5"/>
  <c r="M759" i="5"/>
  <c r="L759" i="5"/>
  <c r="H759" i="5"/>
  <c r="O758" i="5"/>
  <c r="N758" i="5"/>
  <c r="M758" i="5"/>
  <c r="L758" i="5"/>
  <c r="H758" i="5"/>
  <c r="O757" i="5"/>
  <c r="N757" i="5"/>
  <c r="M757" i="5"/>
  <c r="L757" i="5"/>
  <c r="H757" i="5"/>
  <c r="O756" i="5"/>
  <c r="N756" i="5"/>
  <c r="M756" i="5"/>
  <c r="L756" i="5"/>
  <c r="H756" i="5"/>
  <c r="D756" i="5"/>
  <c r="C756" i="5"/>
  <c r="O755" i="5"/>
  <c r="N755" i="5"/>
  <c r="M755" i="5"/>
  <c r="L755" i="5"/>
  <c r="H755" i="5"/>
  <c r="O754" i="5"/>
  <c r="N754" i="5"/>
  <c r="M754" i="5"/>
  <c r="L754" i="5"/>
  <c r="H754" i="5"/>
  <c r="O753" i="5"/>
  <c r="N753" i="5"/>
  <c r="M753" i="5"/>
  <c r="L753" i="5"/>
  <c r="H753" i="5"/>
  <c r="O752" i="5"/>
  <c r="N752" i="5"/>
  <c r="M752" i="5"/>
  <c r="L752" i="5"/>
  <c r="H752" i="5"/>
  <c r="O751" i="5"/>
  <c r="N751" i="5"/>
  <c r="M751" i="5"/>
  <c r="L751" i="5"/>
  <c r="H751" i="5"/>
  <c r="O750" i="5"/>
  <c r="N750" i="5"/>
  <c r="M750" i="5"/>
  <c r="L750" i="5"/>
  <c r="H750" i="5"/>
  <c r="O749" i="5"/>
  <c r="N749" i="5"/>
  <c r="M749" i="5"/>
  <c r="L749" i="5"/>
  <c r="H749" i="5"/>
  <c r="O748" i="5"/>
  <c r="N748" i="5"/>
  <c r="M748" i="5"/>
  <c r="L748" i="5"/>
  <c r="H748" i="5"/>
  <c r="O747" i="5"/>
  <c r="N747" i="5"/>
  <c r="M747" i="5"/>
  <c r="L747" i="5"/>
  <c r="H747" i="5"/>
  <c r="O746" i="5"/>
  <c r="N746" i="5"/>
  <c r="M746" i="5"/>
  <c r="L746" i="5"/>
  <c r="H746" i="5"/>
  <c r="O745" i="5"/>
  <c r="N745" i="5"/>
  <c r="M745" i="5"/>
  <c r="L745" i="5"/>
  <c r="H745" i="5"/>
  <c r="O744" i="5"/>
  <c r="N744" i="5"/>
  <c r="M744" i="5"/>
  <c r="L744" i="5"/>
  <c r="H744" i="5"/>
  <c r="O743" i="5"/>
  <c r="N743" i="5"/>
  <c r="M743" i="5"/>
  <c r="L743" i="5"/>
  <c r="H743" i="5"/>
  <c r="O742" i="5"/>
  <c r="N742" i="5"/>
  <c r="M742" i="5"/>
  <c r="L742" i="5"/>
  <c r="H742" i="5"/>
  <c r="O741" i="5"/>
  <c r="N741" i="5"/>
  <c r="M741" i="5"/>
  <c r="L741" i="5"/>
  <c r="H741" i="5"/>
  <c r="O740" i="5"/>
  <c r="N740" i="5"/>
  <c r="M740" i="5"/>
  <c r="L740" i="5"/>
  <c r="H740" i="5"/>
  <c r="O739" i="5"/>
  <c r="N739" i="5"/>
  <c r="M739" i="5"/>
  <c r="L739" i="5"/>
  <c r="H739" i="5"/>
  <c r="O738" i="5"/>
  <c r="N738" i="5"/>
  <c r="M738" i="5"/>
  <c r="L738" i="5"/>
  <c r="H738" i="5"/>
  <c r="O737" i="5"/>
  <c r="N737" i="5"/>
  <c r="M737" i="5"/>
  <c r="L737" i="5"/>
  <c r="H737" i="5"/>
  <c r="O736" i="5"/>
  <c r="N736" i="5"/>
  <c r="M736" i="5"/>
  <c r="L736" i="5"/>
  <c r="H736" i="5"/>
  <c r="O735" i="5"/>
  <c r="N735" i="5"/>
  <c r="M735" i="5"/>
  <c r="L735" i="5"/>
  <c r="H735" i="5"/>
  <c r="O734" i="5"/>
  <c r="N734" i="5"/>
  <c r="M734" i="5"/>
  <c r="L734" i="5"/>
  <c r="H734" i="5"/>
  <c r="O733" i="5"/>
  <c r="N733" i="5"/>
  <c r="M733" i="5"/>
  <c r="L733" i="5"/>
  <c r="H733" i="5"/>
  <c r="O732" i="5"/>
  <c r="N732" i="5"/>
  <c r="M732" i="5"/>
  <c r="L732" i="5"/>
  <c r="H732" i="5"/>
  <c r="O731" i="5"/>
  <c r="N731" i="5"/>
  <c r="M731" i="5"/>
  <c r="L731" i="5"/>
  <c r="H731" i="5"/>
  <c r="O730" i="5"/>
  <c r="N730" i="5"/>
  <c r="M730" i="5"/>
  <c r="L730" i="5"/>
  <c r="H730" i="5"/>
  <c r="O729" i="5"/>
  <c r="N729" i="5"/>
  <c r="M729" i="5"/>
  <c r="L729" i="5"/>
  <c r="H729" i="5"/>
  <c r="O728" i="5"/>
  <c r="N728" i="5"/>
  <c r="M728" i="5"/>
  <c r="L728" i="5"/>
  <c r="H728" i="5"/>
  <c r="O727" i="5"/>
  <c r="N727" i="5"/>
  <c r="M727" i="5"/>
  <c r="L727" i="5"/>
  <c r="H727" i="5"/>
  <c r="O726" i="5"/>
  <c r="N726" i="5"/>
  <c r="M726" i="5"/>
  <c r="L726" i="5"/>
  <c r="H726" i="5"/>
  <c r="O725" i="5"/>
  <c r="N725" i="5"/>
  <c r="M725" i="5"/>
  <c r="L725" i="5"/>
  <c r="H725" i="5"/>
  <c r="O724" i="5"/>
  <c r="N724" i="5"/>
  <c r="M724" i="5"/>
  <c r="L724" i="5"/>
  <c r="H724" i="5"/>
  <c r="O723" i="5"/>
  <c r="N723" i="5"/>
  <c r="M723" i="5"/>
  <c r="L723" i="5"/>
  <c r="H723" i="5"/>
  <c r="O722" i="5"/>
  <c r="N722" i="5"/>
  <c r="M722" i="5"/>
  <c r="L722" i="5"/>
  <c r="H722" i="5"/>
  <c r="O721" i="5"/>
  <c r="N721" i="5"/>
  <c r="M721" i="5"/>
  <c r="L721" i="5"/>
  <c r="H721" i="5"/>
  <c r="O720" i="5"/>
  <c r="N720" i="5"/>
  <c r="M720" i="5"/>
  <c r="L720" i="5"/>
  <c r="H720" i="5"/>
  <c r="O719" i="5"/>
  <c r="N719" i="5"/>
  <c r="M719" i="5"/>
  <c r="L719" i="5"/>
  <c r="H719" i="5"/>
  <c r="O718" i="5"/>
  <c r="N718" i="5"/>
  <c r="M718" i="5"/>
  <c r="L718" i="5"/>
  <c r="H718" i="5"/>
  <c r="O717" i="5"/>
  <c r="N717" i="5"/>
  <c r="M717" i="5"/>
  <c r="L717" i="5"/>
  <c r="H717" i="5"/>
  <c r="O716" i="5"/>
  <c r="N716" i="5"/>
  <c r="M716" i="5"/>
  <c r="L716" i="5"/>
  <c r="H716" i="5"/>
  <c r="O715" i="5"/>
  <c r="N715" i="5"/>
  <c r="M715" i="5"/>
  <c r="L715" i="5"/>
  <c r="H715" i="5"/>
  <c r="O714" i="5"/>
  <c r="N714" i="5"/>
  <c r="M714" i="5"/>
  <c r="L714" i="5"/>
  <c r="H714" i="5"/>
  <c r="O713" i="5"/>
  <c r="N713" i="5"/>
  <c r="M713" i="5"/>
  <c r="L713" i="5"/>
  <c r="H713" i="5"/>
  <c r="O712" i="5"/>
  <c r="N712" i="5"/>
  <c r="M712" i="5"/>
  <c r="L712" i="5"/>
  <c r="H712" i="5"/>
  <c r="O711" i="5"/>
  <c r="N711" i="5"/>
  <c r="M711" i="5"/>
  <c r="L711" i="5"/>
  <c r="H711" i="5"/>
  <c r="O710" i="5"/>
  <c r="N710" i="5"/>
  <c r="M710" i="5"/>
  <c r="L710" i="5"/>
  <c r="H710" i="5"/>
  <c r="O709" i="5"/>
  <c r="N709" i="5"/>
  <c r="M709" i="5"/>
  <c r="L709" i="5"/>
  <c r="H709" i="5"/>
  <c r="O708" i="5"/>
  <c r="N708" i="5"/>
  <c r="M708" i="5"/>
  <c r="L708" i="5"/>
  <c r="H708" i="5"/>
  <c r="O707" i="5"/>
  <c r="N707" i="5"/>
  <c r="M707" i="5"/>
  <c r="L707" i="5"/>
  <c r="H707" i="5"/>
  <c r="O706" i="5"/>
  <c r="N706" i="5"/>
  <c r="M706" i="5"/>
  <c r="L706" i="5"/>
  <c r="H706" i="5"/>
  <c r="O705" i="5"/>
  <c r="N705" i="5"/>
  <c r="M705" i="5"/>
  <c r="L705" i="5"/>
  <c r="H705" i="5"/>
  <c r="O704" i="5"/>
  <c r="N704" i="5"/>
  <c r="M704" i="5"/>
  <c r="L704" i="5"/>
  <c r="H704" i="5"/>
  <c r="O703" i="5"/>
  <c r="N703" i="5"/>
  <c r="M703" i="5"/>
  <c r="L703" i="5"/>
  <c r="H703" i="5"/>
  <c r="O702" i="5"/>
  <c r="N702" i="5"/>
  <c r="M702" i="5"/>
  <c r="L702" i="5"/>
  <c r="H702" i="5"/>
  <c r="O701" i="5"/>
  <c r="N701" i="5"/>
  <c r="M701" i="5"/>
  <c r="L701" i="5"/>
  <c r="H701" i="5"/>
  <c r="O700" i="5"/>
  <c r="N700" i="5"/>
  <c r="M700" i="5"/>
  <c r="L700" i="5"/>
  <c r="H700" i="5"/>
  <c r="O699" i="5"/>
  <c r="N699" i="5"/>
  <c r="M699" i="5"/>
  <c r="L699" i="5"/>
  <c r="H699" i="5"/>
  <c r="O698" i="5"/>
  <c r="N698" i="5"/>
  <c r="M698" i="5"/>
  <c r="L698" i="5"/>
  <c r="H698" i="5"/>
  <c r="O697" i="5"/>
  <c r="N697" i="5"/>
  <c r="M697" i="5"/>
  <c r="L697" i="5"/>
  <c r="H697" i="5"/>
  <c r="O696" i="5"/>
  <c r="N696" i="5"/>
  <c r="M696" i="5"/>
  <c r="L696" i="5"/>
  <c r="H696" i="5"/>
  <c r="O695" i="5"/>
  <c r="N695" i="5"/>
  <c r="M695" i="5"/>
  <c r="L695" i="5"/>
  <c r="H695" i="5"/>
  <c r="O694" i="5"/>
  <c r="N694" i="5"/>
  <c r="M694" i="5"/>
  <c r="L694" i="5"/>
  <c r="H694" i="5"/>
  <c r="O693" i="5"/>
  <c r="N693" i="5"/>
  <c r="M693" i="5"/>
  <c r="L693" i="5"/>
  <c r="H693" i="5"/>
  <c r="O692" i="5"/>
  <c r="N692" i="5"/>
  <c r="M692" i="5"/>
  <c r="L692" i="5"/>
  <c r="H692" i="5"/>
  <c r="O691" i="5"/>
  <c r="N691" i="5"/>
  <c r="M691" i="5"/>
  <c r="L691" i="5"/>
  <c r="H691" i="5"/>
  <c r="O690" i="5"/>
  <c r="N690" i="5"/>
  <c r="M690" i="5"/>
  <c r="L690" i="5"/>
  <c r="H690" i="5"/>
  <c r="O689" i="5"/>
  <c r="N689" i="5"/>
  <c r="M689" i="5"/>
  <c r="L689" i="5"/>
  <c r="H689" i="5"/>
  <c r="O688" i="5"/>
  <c r="N688" i="5"/>
  <c r="M688" i="5"/>
  <c r="L688" i="5"/>
  <c r="H688" i="5"/>
  <c r="O687" i="5"/>
  <c r="N687" i="5"/>
  <c r="M687" i="5"/>
  <c r="L687" i="5"/>
  <c r="H687" i="5"/>
  <c r="O686" i="5"/>
  <c r="N686" i="5"/>
  <c r="M686" i="5"/>
  <c r="L686" i="5"/>
  <c r="H686" i="5"/>
  <c r="O685" i="5"/>
  <c r="N685" i="5"/>
  <c r="M685" i="5"/>
  <c r="L685" i="5"/>
  <c r="H685" i="5"/>
  <c r="O684" i="5"/>
  <c r="N684" i="5"/>
  <c r="M684" i="5"/>
  <c r="L684" i="5"/>
  <c r="H684" i="5"/>
  <c r="O683" i="5"/>
  <c r="N683" i="5"/>
  <c r="M683" i="5"/>
  <c r="L683" i="5"/>
  <c r="H683" i="5"/>
  <c r="O682" i="5"/>
  <c r="N682" i="5"/>
  <c r="M682" i="5"/>
  <c r="L682" i="5"/>
  <c r="H682" i="5"/>
  <c r="O681" i="5"/>
  <c r="N681" i="5"/>
  <c r="M681" i="5"/>
  <c r="L681" i="5"/>
  <c r="H681" i="5"/>
  <c r="O680" i="5"/>
  <c r="N680" i="5"/>
  <c r="M680" i="5"/>
  <c r="L680" i="5"/>
  <c r="H680" i="5"/>
  <c r="O679" i="5"/>
  <c r="N679" i="5"/>
  <c r="M679" i="5"/>
  <c r="L679" i="5"/>
  <c r="H679" i="5"/>
  <c r="O678" i="5"/>
  <c r="N678" i="5"/>
  <c r="M678" i="5"/>
  <c r="L678" i="5"/>
  <c r="H678" i="5"/>
  <c r="O677" i="5"/>
  <c r="N677" i="5"/>
  <c r="M677" i="5"/>
  <c r="L677" i="5"/>
  <c r="H677" i="5"/>
  <c r="O676" i="5"/>
  <c r="N676" i="5"/>
  <c r="M676" i="5"/>
  <c r="L676" i="5"/>
  <c r="H676" i="5"/>
  <c r="O675" i="5"/>
  <c r="N675" i="5"/>
  <c r="M675" i="5"/>
  <c r="L675" i="5"/>
  <c r="H675" i="5"/>
  <c r="O674" i="5"/>
  <c r="N674" i="5"/>
  <c r="M674" i="5"/>
  <c r="L674" i="5"/>
  <c r="H674" i="5"/>
  <c r="O673" i="5"/>
  <c r="N673" i="5"/>
  <c r="M673" i="5"/>
  <c r="L673" i="5"/>
  <c r="H673" i="5"/>
  <c r="O672" i="5"/>
  <c r="N672" i="5"/>
  <c r="M672" i="5"/>
  <c r="L672" i="5"/>
  <c r="H672" i="5"/>
  <c r="O671" i="5"/>
  <c r="N671" i="5"/>
  <c r="M671" i="5"/>
  <c r="L671" i="5"/>
  <c r="H671" i="5"/>
  <c r="O670" i="5"/>
  <c r="N670" i="5"/>
  <c r="M670" i="5"/>
  <c r="L670" i="5"/>
  <c r="H670" i="5"/>
  <c r="O669" i="5"/>
  <c r="N669" i="5"/>
  <c r="M669" i="5"/>
  <c r="L669" i="5"/>
  <c r="H669" i="5"/>
  <c r="O668" i="5"/>
  <c r="N668" i="5"/>
  <c r="M668" i="5"/>
  <c r="L668" i="5"/>
  <c r="H668" i="5"/>
  <c r="O667" i="5"/>
  <c r="N667" i="5"/>
  <c r="M667" i="5"/>
  <c r="L667" i="5"/>
  <c r="H667" i="5"/>
  <c r="O666" i="5"/>
  <c r="N666" i="5"/>
  <c r="M666" i="5"/>
  <c r="L666" i="5"/>
  <c r="H666" i="5"/>
  <c r="O665" i="5"/>
  <c r="N665" i="5"/>
  <c r="M665" i="5"/>
  <c r="L665" i="5"/>
  <c r="H665" i="5"/>
  <c r="O664" i="5"/>
  <c r="N664" i="5"/>
  <c r="M664" i="5"/>
  <c r="L664" i="5"/>
  <c r="H664" i="5"/>
  <c r="O663" i="5"/>
  <c r="N663" i="5"/>
  <c r="M663" i="5"/>
  <c r="L663" i="5"/>
  <c r="H663" i="5"/>
  <c r="O662" i="5"/>
  <c r="N662" i="5"/>
  <c r="M662" i="5"/>
  <c r="L662" i="5"/>
  <c r="H662" i="5"/>
  <c r="O661" i="5"/>
  <c r="N661" i="5"/>
  <c r="M661" i="5"/>
  <c r="L661" i="5"/>
  <c r="H661" i="5"/>
  <c r="O660" i="5"/>
  <c r="N660" i="5"/>
  <c r="M660" i="5"/>
  <c r="L660" i="5"/>
  <c r="H660" i="5"/>
  <c r="O659" i="5"/>
  <c r="N659" i="5"/>
  <c r="M659" i="5"/>
  <c r="L659" i="5"/>
  <c r="H659" i="5"/>
  <c r="O658" i="5"/>
  <c r="N658" i="5"/>
  <c r="M658" i="5"/>
  <c r="L658" i="5"/>
  <c r="H658" i="5"/>
  <c r="O657" i="5"/>
  <c r="N657" i="5"/>
  <c r="M657" i="5"/>
  <c r="L657" i="5"/>
  <c r="H657" i="5"/>
  <c r="O656" i="5"/>
  <c r="N656" i="5"/>
  <c r="M656" i="5"/>
  <c r="L656" i="5"/>
  <c r="H656" i="5"/>
  <c r="O655" i="5"/>
  <c r="N655" i="5"/>
  <c r="M655" i="5"/>
  <c r="L655" i="5"/>
  <c r="H655" i="5"/>
  <c r="O654" i="5"/>
  <c r="N654" i="5"/>
  <c r="M654" i="5"/>
  <c r="L654" i="5"/>
  <c r="H654" i="5"/>
  <c r="O653" i="5"/>
  <c r="N653" i="5"/>
  <c r="M653" i="5"/>
  <c r="L653" i="5"/>
  <c r="H653" i="5"/>
  <c r="O652" i="5"/>
  <c r="N652" i="5"/>
  <c r="M652" i="5"/>
  <c r="L652" i="5"/>
  <c r="H652" i="5"/>
  <c r="O651" i="5"/>
  <c r="N651" i="5"/>
  <c r="M651" i="5"/>
  <c r="L651" i="5"/>
  <c r="H651" i="5"/>
  <c r="O650" i="5"/>
  <c r="N650" i="5"/>
  <c r="M650" i="5"/>
  <c r="L650" i="5"/>
  <c r="H650" i="5"/>
  <c r="O649" i="5"/>
  <c r="N649" i="5"/>
  <c r="M649" i="5"/>
  <c r="L649" i="5"/>
  <c r="H649" i="5"/>
  <c r="O648" i="5"/>
  <c r="N648" i="5"/>
  <c r="M648" i="5"/>
  <c r="L648" i="5"/>
  <c r="H648" i="5"/>
  <c r="O647" i="5"/>
  <c r="N647" i="5"/>
  <c r="M647" i="5"/>
  <c r="L647" i="5"/>
  <c r="H647" i="5"/>
  <c r="O646" i="5"/>
  <c r="N646" i="5"/>
  <c r="M646" i="5"/>
  <c r="L646" i="5"/>
  <c r="H646" i="5"/>
  <c r="O645" i="5"/>
  <c r="N645" i="5"/>
  <c r="M645" i="5"/>
  <c r="L645" i="5"/>
  <c r="H645" i="5"/>
  <c r="O644" i="5"/>
  <c r="N644" i="5"/>
  <c r="M644" i="5"/>
  <c r="L644" i="5"/>
  <c r="H644" i="5"/>
  <c r="O643" i="5"/>
  <c r="N643" i="5"/>
  <c r="M643" i="5"/>
  <c r="L643" i="5"/>
  <c r="H643" i="5"/>
  <c r="O642" i="5"/>
  <c r="N642" i="5"/>
  <c r="M642" i="5"/>
  <c r="L642" i="5"/>
  <c r="H642" i="5"/>
  <c r="O641" i="5"/>
  <c r="N641" i="5"/>
  <c r="M641" i="5"/>
  <c r="L641" i="5"/>
  <c r="H641" i="5"/>
  <c r="O640" i="5"/>
  <c r="N640" i="5"/>
  <c r="M640" i="5"/>
  <c r="L640" i="5"/>
  <c r="H640" i="5"/>
  <c r="O639" i="5"/>
  <c r="N639" i="5"/>
  <c r="M639" i="5"/>
  <c r="L639" i="5"/>
  <c r="H639" i="5"/>
  <c r="O638" i="5"/>
  <c r="N638" i="5"/>
  <c r="M638" i="5"/>
  <c r="L638" i="5"/>
  <c r="H638" i="5"/>
  <c r="O637" i="5"/>
  <c r="N637" i="5"/>
  <c r="M637" i="5"/>
  <c r="L637" i="5"/>
  <c r="H637" i="5"/>
  <c r="O636" i="5"/>
  <c r="N636" i="5"/>
  <c r="M636" i="5"/>
  <c r="L636" i="5"/>
  <c r="H636" i="5"/>
  <c r="O635" i="5"/>
  <c r="N635" i="5"/>
  <c r="M635" i="5"/>
  <c r="L635" i="5"/>
  <c r="H635" i="5"/>
  <c r="O634" i="5"/>
  <c r="N634" i="5"/>
  <c r="M634" i="5"/>
  <c r="L634" i="5"/>
  <c r="H634" i="5"/>
  <c r="O633" i="5"/>
  <c r="N633" i="5"/>
  <c r="M633" i="5"/>
  <c r="L633" i="5"/>
  <c r="H633" i="5"/>
  <c r="O632" i="5"/>
  <c r="N632" i="5"/>
  <c r="M632" i="5"/>
  <c r="L632" i="5"/>
  <c r="H632" i="5"/>
  <c r="O631" i="5"/>
  <c r="N631" i="5"/>
  <c r="M631" i="5"/>
  <c r="L631" i="5"/>
  <c r="H631" i="5"/>
  <c r="O630" i="5"/>
  <c r="N630" i="5"/>
  <c r="M630" i="5"/>
  <c r="L630" i="5"/>
  <c r="H630" i="5"/>
  <c r="O629" i="5"/>
  <c r="N629" i="5"/>
  <c r="M629" i="5"/>
  <c r="L629" i="5"/>
  <c r="H629" i="5"/>
  <c r="O628" i="5"/>
  <c r="N628" i="5"/>
  <c r="M628" i="5"/>
  <c r="L628" i="5"/>
  <c r="H628" i="5"/>
  <c r="O627" i="5"/>
  <c r="N627" i="5"/>
  <c r="M627" i="5"/>
  <c r="L627" i="5"/>
  <c r="H627" i="5"/>
  <c r="O626" i="5"/>
  <c r="N626" i="5"/>
  <c r="M626" i="5"/>
  <c r="L626" i="5"/>
  <c r="H626" i="5"/>
  <c r="O625" i="5"/>
  <c r="N625" i="5"/>
  <c r="M625" i="5"/>
  <c r="L625" i="5"/>
  <c r="H625" i="5"/>
  <c r="O624" i="5"/>
  <c r="N624" i="5"/>
  <c r="M624" i="5"/>
  <c r="L624" i="5"/>
  <c r="H624" i="5"/>
  <c r="O623" i="5"/>
  <c r="N623" i="5"/>
  <c r="M623" i="5"/>
  <c r="L623" i="5"/>
  <c r="H623" i="5"/>
  <c r="O622" i="5"/>
  <c r="N622" i="5"/>
  <c r="M622" i="5"/>
  <c r="L622" i="5"/>
  <c r="H622" i="5"/>
  <c r="O621" i="5"/>
  <c r="N621" i="5"/>
  <c r="M621" i="5"/>
  <c r="L621" i="5"/>
  <c r="H621" i="5"/>
  <c r="O620" i="5"/>
  <c r="N620" i="5"/>
  <c r="M620" i="5"/>
  <c r="L620" i="5"/>
  <c r="H620" i="5"/>
  <c r="C620" i="5"/>
  <c r="D620" i="5" s="1"/>
  <c r="O619" i="5"/>
  <c r="N619" i="5"/>
  <c r="M619" i="5"/>
  <c r="L619" i="5"/>
  <c r="H619" i="5"/>
  <c r="O618" i="5"/>
  <c r="N618" i="5"/>
  <c r="M618" i="5"/>
  <c r="L618" i="5"/>
  <c r="H618" i="5"/>
  <c r="O617" i="5"/>
  <c r="N617" i="5"/>
  <c r="M617" i="5"/>
  <c r="L617" i="5"/>
  <c r="H617" i="5"/>
  <c r="O616" i="5"/>
  <c r="N616" i="5"/>
  <c r="M616" i="5"/>
  <c r="L616" i="5"/>
  <c r="H616" i="5"/>
  <c r="O615" i="5"/>
  <c r="N615" i="5"/>
  <c r="M615" i="5"/>
  <c r="L615" i="5"/>
  <c r="H615" i="5"/>
  <c r="O614" i="5"/>
  <c r="N614" i="5"/>
  <c r="M614" i="5"/>
  <c r="L614" i="5"/>
  <c r="H614" i="5"/>
  <c r="O613" i="5"/>
  <c r="N613" i="5"/>
  <c r="M613" i="5"/>
  <c r="L613" i="5"/>
  <c r="H613" i="5"/>
  <c r="O612" i="5"/>
  <c r="N612" i="5"/>
  <c r="M612" i="5"/>
  <c r="L612" i="5"/>
  <c r="H612" i="5"/>
  <c r="O611" i="5"/>
  <c r="N611" i="5"/>
  <c r="M611" i="5"/>
  <c r="L611" i="5"/>
  <c r="H611" i="5"/>
  <c r="O610" i="5"/>
  <c r="N610" i="5"/>
  <c r="M610" i="5"/>
  <c r="L610" i="5"/>
  <c r="H610" i="5"/>
  <c r="O609" i="5"/>
  <c r="N609" i="5"/>
  <c r="M609" i="5"/>
  <c r="L609" i="5"/>
  <c r="H609" i="5"/>
  <c r="O608" i="5"/>
  <c r="N608" i="5"/>
  <c r="M608" i="5"/>
  <c r="L608" i="5"/>
  <c r="H608" i="5"/>
  <c r="C608" i="5"/>
  <c r="C608" i="8" s="1"/>
  <c r="O607" i="5"/>
  <c r="N607" i="5"/>
  <c r="M607" i="5"/>
  <c r="L607" i="5"/>
  <c r="H607" i="5"/>
  <c r="O606" i="5"/>
  <c r="N606" i="5"/>
  <c r="M606" i="5"/>
  <c r="L606" i="5"/>
  <c r="H606" i="5"/>
  <c r="O605" i="5"/>
  <c r="N605" i="5"/>
  <c r="M605" i="5"/>
  <c r="L605" i="5"/>
  <c r="H605" i="5"/>
  <c r="O604" i="5"/>
  <c r="N604" i="5"/>
  <c r="M604" i="5"/>
  <c r="L604" i="5"/>
  <c r="H604" i="5"/>
  <c r="O603" i="5"/>
  <c r="N603" i="5"/>
  <c r="M603" i="5"/>
  <c r="L603" i="5"/>
  <c r="H603" i="5"/>
  <c r="O602" i="5"/>
  <c r="N602" i="5"/>
  <c r="M602" i="5"/>
  <c r="L602" i="5"/>
  <c r="H602" i="5"/>
  <c r="O601" i="5"/>
  <c r="N601" i="5"/>
  <c r="M601" i="5"/>
  <c r="L601" i="5"/>
  <c r="H601" i="5"/>
  <c r="O600" i="5"/>
  <c r="N600" i="5"/>
  <c r="M600" i="5"/>
  <c r="L600" i="5"/>
  <c r="H600" i="5"/>
  <c r="O599" i="5"/>
  <c r="N599" i="5"/>
  <c r="M599" i="5"/>
  <c r="L599" i="5"/>
  <c r="H599" i="5"/>
  <c r="O598" i="5"/>
  <c r="N598" i="5"/>
  <c r="M598" i="5"/>
  <c r="L598" i="5"/>
  <c r="H598" i="5"/>
  <c r="O597" i="5"/>
  <c r="N597" i="5"/>
  <c r="M597" i="5"/>
  <c r="L597" i="5"/>
  <c r="H597" i="5"/>
  <c r="O596" i="5"/>
  <c r="N596" i="5"/>
  <c r="M596" i="5"/>
  <c r="L596" i="5"/>
  <c r="H596" i="5"/>
  <c r="O595" i="5"/>
  <c r="N595" i="5"/>
  <c r="M595" i="5"/>
  <c r="L595" i="5"/>
  <c r="H595" i="5"/>
  <c r="O594" i="5"/>
  <c r="N594" i="5"/>
  <c r="M594" i="5"/>
  <c r="L594" i="5"/>
  <c r="H594" i="5"/>
  <c r="O593" i="5"/>
  <c r="N593" i="5"/>
  <c r="M593" i="5"/>
  <c r="L593" i="5"/>
  <c r="H593" i="5"/>
  <c r="O592" i="5"/>
  <c r="N592" i="5"/>
  <c r="M592" i="5"/>
  <c r="L592" i="5"/>
  <c r="H592" i="5"/>
  <c r="O591" i="5"/>
  <c r="N591" i="5"/>
  <c r="M591" i="5"/>
  <c r="L591" i="5"/>
  <c r="H591" i="5"/>
  <c r="O590" i="5"/>
  <c r="N590" i="5"/>
  <c r="M590" i="5"/>
  <c r="L590" i="5"/>
  <c r="H590" i="5"/>
  <c r="O589" i="5"/>
  <c r="N589" i="5"/>
  <c r="M589" i="5"/>
  <c r="L589" i="5"/>
  <c r="H589" i="5"/>
  <c r="O588" i="5"/>
  <c r="N588" i="5"/>
  <c r="M588" i="5"/>
  <c r="L588" i="5"/>
  <c r="H588" i="5"/>
  <c r="O587" i="5"/>
  <c r="N587" i="5"/>
  <c r="M587" i="5"/>
  <c r="L587" i="5"/>
  <c r="H587" i="5"/>
  <c r="O586" i="5"/>
  <c r="N586" i="5"/>
  <c r="M586" i="5"/>
  <c r="L586" i="5"/>
  <c r="H586" i="5"/>
  <c r="O585" i="5"/>
  <c r="N585" i="5"/>
  <c r="M585" i="5"/>
  <c r="L585" i="5"/>
  <c r="H585" i="5"/>
  <c r="O584" i="5"/>
  <c r="N584" i="5"/>
  <c r="M584" i="5"/>
  <c r="L584" i="5"/>
  <c r="H584" i="5"/>
  <c r="O583" i="5"/>
  <c r="N583" i="5"/>
  <c r="M583" i="5"/>
  <c r="L583" i="5"/>
  <c r="H583" i="5"/>
  <c r="O582" i="5"/>
  <c r="N582" i="5"/>
  <c r="M582" i="5"/>
  <c r="L582" i="5"/>
  <c r="H582" i="5"/>
  <c r="O581" i="5"/>
  <c r="N581" i="5"/>
  <c r="M581" i="5"/>
  <c r="L581" i="5"/>
  <c r="H581" i="5"/>
  <c r="O580" i="5"/>
  <c r="N580" i="5"/>
  <c r="M580" i="5"/>
  <c r="L580" i="5"/>
  <c r="H580" i="5"/>
  <c r="O579" i="5"/>
  <c r="N579" i="5"/>
  <c r="M579" i="5"/>
  <c r="L579" i="5"/>
  <c r="H579" i="5"/>
  <c r="O578" i="5"/>
  <c r="N578" i="5"/>
  <c r="M578" i="5"/>
  <c r="L578" i="5"/>
  <c r="H578" i="5"/>
  <c r="O577" i="5"/>
  <c r="N577" i="5"/>
  <c r="M577" i="5"/>
  <c r="L577" i="5"/>
  <c r="H577" i="5"/>
  <c r="O576" i="5"/>
  <c r="N576" i="5"/>
  <c r="M576" i="5"/>
  <c r="L576" i="5"/>
  <c r="H576" i="5"/>
  <c r="O575" i="5"/>
  <c r="N575" i="5"/>
  <c r="M575" i="5"/>
  <c r="L575" i="5"/>
  <c r="H575" i="5"/>
  <c r="O574" i="5"/>
  <c r="N574" i="5"/>
  <c r="M574" i="5"/>
  <c r="L574" i="5"/>
  <c r="H574" i="5"/>
  <c r="O573" i="5"/>
  <c r="N573" i="5"/>
  <c r="M573" i="5"/>
  <c r="L573" i="5"/>
  <c r="H573" i="5"/>
  <c r="O572" i="5"/>
  <c r="N572" i="5"/>
  <c r="M572" i="5"/>
  <c r="L572" i="5"/>
  <c r="H572" i="5"/>
  <c r="O571" i="5"/>
  <c r="N571" i="5"/>
  <c r="M571" i="5"/>
  <c r="L571" i="5"/>
  <c r="H571" i="5"/>
  <c r="C571" i="5"/>
  <c r="O570" i="5"/>
  <c r="N570" i="5"/>
  <c r="M570" i="5"/>
  <c r="L570" i="5"/>
  <c r="H570" i="5"/>
  <c r="O569" i="5"/>
  <c r="N569" i="5"/>
  <c r="M569" i="5"/>
  <c r="L569" i="5"/>
  <c r="H569" i="5"/>
  <c r="O568" i="5"/>
  <c r="N568" i="5"/>
  <c r="M568" i="5"/>
  <c r="L568" i="5"/>
  <c r="H568" i="5"/>
  <c r="O567" i="5"/>
  <c r="N567" i="5"/>
  <c r="M567" i="5"/>
  <c r="L567" i="5"/>
  <c r="H567" i="5"/>
  <c r="O566" i="5"/>
  <c r="N566" i="5"/>
  <c r="M566" i="5"/>
  <c r="L566" i="5"/>
  <c r="H566" i="5"/>
  <c r="O565" i="5"/>
  <c r="N565" i="5"/>
  <c r="M565" i="5"/>
  <c r="L565" i="5"/>
  <c r="H565" i="5"/>
  <c r="O564" i="5"/>
  <c r="N564" i="5"/>
  <c r="M564" i="5"/>
  <c r="L564" i="5"/>
  <c r="H564" i="5"/>
  <c r="O563" i="5"/>
  <c r="N563" i="5"/>
  <c r="M563" i="5"/>
  <c r="L563" i="5"/>
  <c r="H563" i="5"/>
  <c r="O562" i="5"/>
  <c r="N562" i="5"/>
  <c r="M562" i="5"/>
  <c r="L562" i="5"/>
  <c r="H562" i="5"/>
  <c r="O561" i="5"/>
  <c r="N561" i="5"/>
  <c r="M561" i="5"/>
  <c r="L561" i="5"/>
  <c r="H561" i="5"/>
  <c r="O560" i="5"/>
  <c r="N560" i="5"/>
  <c r="M560" i="5"/>
  <c r="L560" i="5"/>
  <c r="H560" i="5"/>
  <c r="O559" i="5"/>
  <c r="N559" i="5"/>
  <c r="M559" i="5"/>
  <c r="L559" i="5"/>
  <c r="H559" i="5"/>
  <c r="O558" i="5"/>
  <c r="N558" i="5"/>
  <c r="M558" i="5"/>
  <c r="L558" i="5"/>
  <c r="H558" i="5"/>
  <c r="O557" i="5"/>
  <c r="N557" i="5"/>
  <c r="M557" i="5"/>
  <c r="L557" i="5"/>
  <c r="H557" i="5"/>
  <c r="O556" i="5"/>
  <c r="N556" i="5"/>
  <c r="M556" i="5"/>
  <c r="L556" i="5"/>
  <c r="H556" i="5"/>
  <c r="O555" i="5"/>
  <c r="N555" i="5"/>
  <c r="M555" i="5"/>
  <c r="L555" i="5"/>
  <c r="H555" i="5"/>
  <c r="O554" i="5"/>
  <c r="N554" i="5"/>
  <c r="M554" i="5"/>
  <c r="L554" i="5"/>
  <c r="H554" i="5"/>
  <c r="O553" i="5"/>
  <c r="N553" i="5"/>
  <c r="M553" i="5"/>
  <c r="L553" i="5"/>
  <c r="H553" i="5"/>
  <c r="O552" i="5"/>
  <c r="N552" i="5"/>
  <c r="M552" i="5"/>
  <c r="L552" i="5"/>
  <c r="H552" i="5"/>
  <c r="O551" i="5"/>
  <c r="N551" i="5"/>
  <c r="M551" i="5"/>
  <c r="L551" i="5"/>
  <c r="H551" i="5"/>
  <c r="O550" i="5"/>
  <c r="N550" i="5"/>
  <c r="M550" i="5"/>
  <c r="L550" i="5"/>
  <c r="H550" i="5"/>
  <c r="O549" i="5"/>
  <c r="N549" i="5"/>
  <c r="M549" i="5"/>
  <c r="L549" i="5"/>
  <c r="H549" i="5"/>
  <c r="O548" i="5"/>
  <c r="N548" i="5"/>
  <c r="M548" i="5"/>
  <c r="L548" i="5"/>
  <c r="H548" i="5"/>
  <c r="O547" i="5"/>
  <c r="N547" i="5"/>
  <c r="M547" i="5"/>
  <c r="L547" i="5"/>
  <c r="H547" i="5"/>
  <c r="O546" i="5"/>
  <c r="N546" i="5"/>
  <c r="M546" i="5"/>
  <c r="L546" i="5"/>
  <c r="H546" i="5"/>
  <c r="C546" i="5"/>
  <c r="C546" i="8" s="1"/>
  <c r="O545" i="5"/>
  <c r="N545" i="5"/>
  <c r="M545" i="5"/>
  <c r="L545" i="5"/>
  <c r="H545" i="5"/>
  <c r="O544" i="5"/>
  <c r="N544" i="5"/>
  <c r="M544" i="5"/>
  <c r="L544" i="5"/>
  <c r="H544" i="5"/>
  <c r="O543" i="5"/>
  <c r="N543" i="5"/>
  <c r="M543" i="5"/>
  <c r="L543" i="5"/>
  <c r="H543" i="5"/>
  <c r="O542" i="5"/>
  <c r="N542" i="5"/>
  <c r="M542" i="5"/>
  <c r="L542" i="5"/>
  <c r="H542" i="5"/>
  <c r="O541" i="5"/>
  <c r="N541" i="5"/>
  <c r="M541" i="5"/>
  <c r="L541" i="5"/>
  <c r="H541" i="5"/>
  <c r="O540" i="5"/>
  <c r="N540" i="5"/>
  <c r="M540" i="5"/>
  <c r="L540" i="5"/>
  <c r="H540" i="5"/>
  <c r="O539" i="5"/>
  <c r="N539" i="5"/>
  <c r="M539" i="5"/>
  <c r="L539" i="5"/>
  <c r="H539" i="5"/>
  <c r="O538" i="5"/>
  <c r="N538" i="5"/>
  <c r="M538" i="5"/>
  <c r="L538" i="5"/>
  <c r="H538" i="5"/>
  <c r="O537" i="5"/>
  <c r="N537" i="5"/>
  <c r="M537" i="5"/>
  <c r="L537" i="5"/>
  <c r="H537" i="5"/>
  <c r="O536" i="5"/>
  <c r="N536" i="5"/>
  <c r="M536" i="5"/>
  <c r="L536" i="5"/>
  <c r="H536" i="5"/>
  <c r="O535" i="5"/>
  <c r="N535" i="5"/>
  <c r="M535" i="5"/>
  <c r="L535" i="5"/>
  <c r="H535" i="5"/>
  <c r="O534" i="5"/>
  <c r="N534" i="5"/>
  <c r="M534" i="5"/>
  <c r="L534" i="5"/>
  <c r="H534" i="5"/>
  <c r="O533" i="5"/>
  <c r="N533" i="5"/>
  <c r="M533" i="5"/>
  <c r="L533" i="5"/>
  <c r="H533" i="5"/>
  <c r="O532" i="5"/>
  <c r="N532" i="5"/>
  <c r="M532" i="5"/>
  <c r="L532" i="5"/>
  <c r="H532" i="5"/>
  <c r="O531" i="5"/>
  <c r="N531" i="5"/>
  <c r="M531" i="5"/>
  <c r="L531" i="5"/>
  <c r="H531" i="5"/>
  <c r="O530" i="5"/>
  <c r="N530" i="5"/>
  <c r="M530" i="5"/>
  <c r="L530" i="5"/>
  <c r="H530" i="5"/>
  <c r="O529" i="5"/>
  <c r="N529" i="5"/>
  <c r="M529" i="5"/>
  <c r="L529" i="5"/>
  <c r="H529" i="5"/>
  <c r="O528" i="5"/>
  <c r="N528" i="5"/>
  <c r="M528" i="5"/>
  <c r="L528" i="5"/>
  <c r="H528" i="5"/>
  <c r="O527" i="5"/>
  <c r="N527" i="5"/>
  <c r="M527" i="5"/>
  <c r="L527" i="5"/>
  <c r="H527" i="5"/>
  <c r="O526" i="5"/>
  <c r="N526" i="5"/>
  <c r="M526" i="5"/>
  <c r="L526" i="5"/>
  <c r="H526" i="5"/>
  <c r="O525" i="5"/>
  <c r="N525" i="5"/>
  <c r="M525" i="5"/>
  <c r="L525" i="5"/>
  <c r="H525" i="5"/>
  <c r="O524" i="5"/>
  <c r="N524" i="5"/>
  <c r="M524" i="5"/>
  <c r="L524" i="5"/>
  <c r="H524" i="5"/>
  <c r="O523" i="5"/>
  <c r="N523" i="5"/>
  <c r="M523" i="5"/>
  <c r="L523" i="5"/>
  <c r="H523" i="5"/>
  <c r="O522" i="5"/>
  <c r="N522" i="5"/>
  <c r="M522" i="5"/>
  <c r="L522" i="5"/>
  <c r="H522" i="5"/>
  <c r="O521" i="5"/>
  <c r="N521" i="5"/>
  <c r="M521" i="5"/>
  <c r="L521" i="5"/>
  <c r="H521" i="5"/>
  <c r="O520" i="5"/>
  <c r="N520" i="5"/>
  <c r="M520" i="5"/>
  <c r="L520" i="5"/>
  <c r="H520" i="5"/>
  <c r="O519" i="5"/>
  <c r="N519" i="5"/>
  <c r="M519" i="5"/>
  <c r="L519" i="5"/>
  <c r="H519" i="5"/>
  <c r="O518" i="5"/>
  <c r="N518" i="5"/>
  <c r="M518" i="5"/>
  <c r="L518" i="5"/>
  <c r="H518" i="5"/>
  <c r="O517" i="5"/>
  <c r="N517" i="5"/>
  <c r="M517" i="5"/>
  <c r="L517" i="5"/>
  <c r="H517" i="5"/>
  <c r="O516" i="5"/>
  <c r="N516" i="5"/>
  <c r="M516" i="5"/>
  <c r="L516" i="5"/>
  <c r="H516" i="5"/>
  <c r="O515" i="5"/>
  <c r="N515" i="5"/>
  <c r="M515" i="5"/>
  <c r="L515" i="5"/>
  <c r="H515" i="5"/>
  <c r="O514" i="5"/>
  <c r="N514" i="5"/>
  <c r="M514" i="5"/>
  <c r="L514" i="5"/>
  <c r="H514" i="5"/>
  <c r="O513" i="5"/>
  <c r="N513" i="5"/>
  <c r="M513" i="5"/>
  <c r="L513" i="5"/>
  <c r="H513" i="5"/>
  <c r="O512" i="5"/>
  <c r="N512" i="5"/>
  <c r="M512" i="5"/>
  <c r="L512" i="5"/>
  <c r="H512" i="5"/>
  <c r="O511" i="5"/>
  <c r="N511" i="5"/>
  <c r="M511" i="5"/>
  <c r="L511" i="5"/>
  <c r="H511" i="5"/>
  <c r="O510" i="5"/>
  <c r="N510" i="5"/>
  <c r="M510" i="5"/>
  <c r="L510" i="5"/>
  <c r="H510" i="5"/>
  <c r="O509" i="5"/>
  <c r="N509" i="5"/>
  <c r="M509" i="5"/>
  <c r="L509" i="5"/>
  <c r="H509" i="5"/>
  <c r="O508" i="5"/>
  <c r="N508" i="5"/>
  <c r="M508" i="5"/>
  <c r="L508" i="5"/>
  <c r="H508" i="5"/>
  <c r="O507" i="5"/>
  <c r="N507" i="5"/>
  <c r="M507" i="5"/>
  <c r="L507" i="5"/>
  <c r="H507" i="5"/>
  <c r="O506" i="5"/>
  <c r="N506" i="5"/>
  <c r="M506" i="5"/>
  <c r="L506" i="5"/>
  <c r="H506" i="5"/>
  <c r="O505" i="5"/>
  <c r="N505" i="5"/>
  <c r="M505" i="5"/>
  <c r="L505" i="5"/>
  <c r="H505" i="5"/>
  <c r="F505" i="5"/>
  <c r="D505" i="5"/>
  <c r="C505" i="5"/>
  <c r="C505" i="8" s="1"/>
  <c r="O504" i="5"/>
  <c r="N504" i="5"/>
  <c r="M504" i="5"/>
  <c r="L504" i="5"/>
  <c r="H504" i="5"/>
  <c r="O503" i="5"/>
  <c r="N503" i="5"/>
  <c r="M503" i="5"/>
  <c r="L503" i="5"/>
  <c r="H503" i="5"/>
  <c r="O502" i="5"/>
  <c r="N502" i="5"/>
  <c r="M502" i="5"/>
  <c r="L502" i="5"/>
  <c r="H502" i="5"/>
  <c r="C502" i="5"/>
  <c r="O501" i="5"/>
  <c r="N501" i="5"/>
  <c r="M501" i="5"/>
  <c r="L501" i="5"/>
  <c r="H501" i="5"/>
  <c r="O500" i="5"/>
  <c r="N500" i="5"/>
  <c r="M500" i="5"/>
  <c r="L500" i="5"/>
  <c r="H500" i="5"/>
  <c r="O499" i="5"/>
  <c r="N499" i="5"/>
  <c r="M499" i="5"/>
  <c r="L499" i="5"/>
  <c r="H499" i="5"/>
  <c r="C499" i="5"/>
  <c r="C499" i="8" s="1"/>
  <c r="O498" i="5"/>
  <c r="N498" i="5"/>
  <c r="M498" i="5"/>
  <c r="L498" i="5"/>
  <c r="H498" i="5"/>
  <c r="O497" i="5"/>
  <c r="N497" i="5"/>
  <c r="M497" i="5"/>
  <c r="L497" i="5"/>
  <c r="H497" i="5"/>
  <c r="O496" i="5"/>
  <c r="N496" i="5"/>
  <c r="M496" i="5"/>
  <c r="L496" i="5"/>
  <c r="H496" i="5"/>
  <c r="O495" i="5"/>
  <c r="N495" i="5"/>
  <c r="M495" i="5"/>
  <c r="L495" i="5"/>
  <c r="H495" i="5"/>
  <c r="O494" i="5"/>
  <c r="N494" i="5"/>
  <c r="M494" i="5"/>
  <c r="L494" i="5"/>
  <c r="H494" i="5"/>
  <c r="O493" i="5"/>
  <c r="N493" i="5"/>
  <c r="M493" i="5"/>
  <c r="L493" i="5"/>
  <c r="H493" i="5"/>
  <c r="D493" i="5"/>
  <c r="C493" i="5"/>
  <c r="C493" i="8" s="1"/>
  <c r="O492" i="5"/>
  <c r="N492" i="5"/>
  <c r="M492" i="5"/>
  <c r="L492" i="5"/>
  <c r="H492" i="5"/>
  <c r="C492" i="5"/>
  <c r="O491" i="5"/>
  <c r="N491" i="5"/>
  <c r="M491" i="5"/>
  <c r="L491" i="5"/>
  <c r="H491" i="5"/>
  <c r="O490" i="5"/>
  <c r="N490" i="5"/>
  <c r="M490" i="5"/>
  <c r="L490" i="5"/>
  <c r="H490" i="5"/>
  <c r="O489" i="5"/>
  <c r="N489" i="5"/>
  <c r="M489" i="5"/>
  <c r="L489" i="5"/>
  <c r="H489" i="5"/>
  <c r="O488" i="5"/>
  <c r="N488" i="5"/>
  <c r="M488" i="5"/>
  <c r="L488" i="5"/>
  <c r="H488" i="5"/>
  <c r="O487" i="5"/>
  <c r="N487" i="5"/>
  <c r="M487" i="5"/>
  <c r="L487" i="5"/>
  <c r="H487" i="5"/>
  <c r="O486" i="5"/>
  <c r="N486" i="5"/>
  <c r="M486" i="5"/>
  <c r="L486" i="5"/>
  <c r="H486" i="5"/>
  <c r="O485" i="5"/>
  <c r="N485" i="5"/>
  <c r="M485" i="5"/>
  <c r="L485" i="5"/>
  <c r="H485" i="5"/>
  <c r="O484" i="5"/>
  <c r="N484" i="5"/>
  <c r="M484" i="5"/>
  <c r="L484" i="5"/>
  <c r="H484" i="5"/>
  <c r="O483" i="5"/>
  <c r="N483" i="5"/>
  <c r="M483" i="5"/>
  <c r="L483" i="5"/>
  <c r="H483" i="5"/>
  <c r="C483" i="5"/>
  <c r="O482" i="5"/>
  <c r="N482" i="5"/>
  <c r="M482" i="5"/>
  <c r="L482" i="5"/>
  <c r="H482" i="5"/>
  <c r="O481" i="5"/>
  <c r="N481" i="5"/>
  <c r="M481" i="5"/>
  <c r="L481" i="5"/>
  <c r="H481" i="5"/>
  <c r="O480" i="5"/>
  <c r="N480" i="5"/>
  <c r="M480" i="5"/>
  <c r="L480" i="5"/>
  <c r="H480" i="5"/>
  <c r="O479" i="5"/>
  <c r="N479" i="5"/>
  <c r="M479" i="5"/>
  <c r="L479" i="5"/>
  <c r="H479" i="5"/>
  <c r="O478" i="5"/>
  <c r="N478" i="5"/>
  <c r="M478" i="5"/>
  <c r="L478" i="5"/>
  <c r="H478" i="5"/>
  <c r="O477" i="5"/>
  <c r="N477" i="5"/>
  <c r="M477" i="5"/>
  <c r="L477" i="5"/>
  <c r="H477" i="5"/>
  <c r="O476" i="5"/>
  <c r="N476" i="5"/>
  <c r="M476" i="5"/>
  <c r="L476" i="5"/>
  <c r="H476" i="5"/>
  <c r="C476" i="5"/>
  <c r="O475" i="5"/>
  <c r="N475" i="5"/>
  <c r="M475" i="5"/>
  <c r="L475" i="5"/>
  <c r="H475" i="5"/>
  <c r="O474" i="5"/>
  <c r="N474" i="5"/>
  <c r="M474" i="5"/>
  <c r="L474" i="5"/>
  <c r="H474" i="5"/>
  <c r="C474" i="5"/>
  <c r="O473" i="5"/>
  <c r="N473" i="5"/>
  <c r="M473" i="5"/>
  <c r="L473" i="5"/>
  <c r="H473" i="5"/>
  <c r="O472" i="5"/>
  <c r="N472" i="5"/>
  <c r="M472" i="5"/>
  <c r="L472" i="5"/>
  <c r="H472" i="5"/>
  <c r="O471" i="5"/>
  <c r="N471" i="5"/>
  <c r="M471" i="5"/>
  <c r="L471" i="5"/>
  <c r="H471" i="5"/>
  <c r="O470" i="5"/>
  <c r="N470" i="5"/>
  <c r="M470" i="5"/>
  <c r="L470" i="5"/>
  <c r="H470" i="5"/>
  <c r="C470" i="5"/>
  <c r="O469" i="5"/>
  <c r="N469" i="5"/>
  <c r="M469" i="5"/>
  <c r="L469" i="5"/>
  <c r="H469" i="5"/>
  <c r="O468" i="5"/>
  <c r="N468" i="5"/>
  <c r="M468" i="5"/>
  <c r="L468" i="5"/>
  <c r="H468" i="5"/>
  <c r="O467" i="5"/>
  <c r="N467" i="5"/>
  <c r="M467" i="5"/>
  <c r="L467" i="5"/>
  <c r="H467" i="5"/>
  <c r="O466" i="5"/>
  <c r="N466" i="5"/>
  <c r="M466" i="5"/>
  <c r="L466" i="5"/>
  <c r="H466" i="5"/>
  <c r="O465" i="5"/>
  <c r="N465" i="5"/>
  <c r="M465" i="5"/>
  <c r="L465" i="5"/>
  <c r="H465" i="5"/>
  <c r="O464" i="5"/>
  <c r="N464" i="5"/>
  <c r="M464" i="5"/>
  <c r="L464" i="5"/>
  <c r="H464" i="5"/>
  <c r="C464" i="5"/>
  <c r="C464" i="8" s="1"/>
  <c r="O463" i="5"/>
  <c r="N463" i="5"/>
  <c r="M463" i="5"/>
  <c r="L463" i="5"/>
  <c r="H463" i="5"/>
  <c r="D463" i="5"/>
  <c r="C463" i="5"/>
  <c r="C463" i="8" s="1"/>
  <c r="O462" i="5"/>
  <c r="N462" i="5"/>
  <c r="M462" i="5"/>
  <c r="L462" i="5"/>
  <c r="H462" i="5"/>
  <c r="O461" i="5"/>
  <c r="N461" i="5"/>
  <c r="M461" i="5"/>
  <c r="L461" i="5"/>
  <c r="H461" i="5"/>
  <c r="O460" i="5"/>
  <c r="N460" i="5"/>
  <c r="M460" i="5"/>
  <c r="L460" i="5"/>
  <c r="H460" i="5"/>
  <c r="C460" i="5"/>
  <c r="O459" i="5"/>
  <c r="N459" i="5"/>
  <c r="M459" i="5"/>
  <c r="L459" i="5"/>
  <c r="H459" i="5"/>
  <c r="O458" i="5"/>
  <c r="N458" i="5"/>
  <c r="M458" i="5"/>
  <c r="L458" i="5"/>
  <c r="H458" i="5"/>
  <c r="O457" i="5"/>
  <c r="N457" i="5"/>
  <c r="M457" i="5"/>
  <c r="L457" i="5"/>
  <c r="H457" i="5"/>
  <c r="O456" i="5"/>
  <c r="N456" i="5"/>
  <c r="M456" i="5"/>
  <c r="L456" i="5"/>
  <c r="H456" i="5"/>
  <c r="C456" i="5"/>
  <c r="C456" i="8" s="1"/>
  <c r="O455" i="5"/>
  <c r="N455" i="5"/>
  <c r="M455" i="5"/>
  <c r="L455" i="5"/>
  <c r="H455" i="5"/>
  <c r="O454" i="5"/>
  <c r="N454" i="5"/>
  <c r="M454" i="5"/>
  <c r="L454" i="5"/>
  <c r="H454" i="5"/>
  <c r="O453" i="5"/>
  <c r="N453" i="5"/>
  <c r="M453" i="5"/>
  <c r="L453" i="5"/>
  <c r="H453" i="5"/>
  <c r="C453" i="5"/>
  <c r="O452" i="5"/>
  <c r="N452" i="5"/>
  <c r="M452" i="5"/>
  <c r="L452" i="5"/>
  <c r="H452" i="5"/>
  <c r="O451" i="5"/>
  <c r="N451" i="5"/>
  <c r="M451" i="5"/>
  <c r="L451" i="5"/>
  <c r="H451" i="5"/>
  <c r="O450" i="5"/>
  <c r="N450" i="5"/>
  <c r="M450" i="5"/>
  <c r="L450" i="5"/>
  <c r="H450" i="5"/>
  <c r="O449" i="5"/>
  <c r="N449" i="5"/>
  <c r="M449" i="5"/>
  <c r="L449" i="5"/>
  <c r="H449" i="5"/>
  <c r="C449" i="5"/>
  <c r="C449" i="8" s="1"/>
  <c r="O448" i="5"/>
  <c r="N448" i="5"/>
  <c r="M448" i="5"/>
  <c r="L448" i="5"/>
  <c r="H448" i="5"/>
  <c r="C448" i="5"/>
  <c r="O447" i="5"/>
  <c r="N447" i="5"/>
  <c r="M447" i="5"/>
  <c r="L447" i="5"/>
  <c r="H447" i="5"/>
  <c r="O446" i="5"/>
  <c r="N446" i="5"/>
  <c r="M446" i="5"/>
  <c r="L446" i="5"/>
  <c r="H446" i="5"/>
  <c r="O445" i="5"/>
  <c r="N445" i="5"/>
  <c r="M445" i="5"/>
  <c r="L445" i="5"/>
  <c r="H445" i="5"/>
  <c r="O444" i="5"/>
  <c r="N444" i="5"/>
  <c r="M444" i="5"/>
  <c r="L444" i="5"/>
  <c r="K444" i="5"/>
  <c r="H444" i="5"/>
  <c r="D444" i="5"/>
  <c r="C444" i="5"/>
  <c r="C444" i="8" s="1"/>
  <c r="O443" i="5"/>
  <c r="N443" i="5"/>
  <c r="M443" i="5"/>
  <c r="L443" i="5"/>
  <c r="H443" i="5"/>
  <c r="D443" i="5"/>
  <c r="E443" i="5" s="1"/>
  <c r="C443" i="5"/>
  <c r="C443" i="8" s="1"/>
  <c r="O442" i="5"/>
  <c r="N442" i="5"/>
  <c r="M442" i="5"/>
  <c r="L442" i="5"/>
  <c r="H442" i="5"/>
  <c r="C442" i="5"/>
  <c r="O441" i="5"/>
  <c r="N441" i="5"/>
  <c r="M441" i="5"/>
  <c r="L441" i="5"/>
  <c r="H441" i="5"/>
  <c r="O440" i="5"/>
  <c r="N440" i="5"/>
  <c r="M440" i="5"/>
  <c r="L440" i="5"/>
  <c r="H440" i="5"/>
  <c r="O439" i="5"/>
  <c r="N439" i="5"/>
  <c r="M439" i="5"/>
  <c r="L439" i="5"/>
  <c r="H439" i="5"/>
  <c r="O438" i="5"/>
  <c r="N438" i="5"/>
  <c r="M438" i="5"/>
  <c r="L438" i="5"/>
  <c r="H438" i="5"/>
  <c r="O437" i="5"/>
  <c r="N437" i="5"/>
  <c r="M437" i="5"/>
  <c r="L437" i="5"/>
  <c r="H437" i="5"/>
  <c r="C437" i="5"/>
  <c r="O436" i="5"/>
  <c r="N436" i="5"/>
  <c r="M436" i="5"/>
  <c r="L436" i="5"/>
  <c r="H436" i="5"/>
  <c r="O435" i="5"/>
  <c r="N435" i="5"/>
  <c r="M435" i="5"/>
  <c r="L435" i="5"/>
  <c r="H435" i="5"/>
  <c r="D435" i="5"/>
  <c r="C435" i="5"/>
  <c r="C435" i="8" s="1"/>
  <c r="O434" i="5"/>
  <c r="N434" i="5"/>
  <c r="M434" i="5"/>
  <c r="L434" i="5"/>
  <c r="H434" i="5"/>
  <c r="O433" i="5"/>
  <c r="N433" i="5"/>
  <c r="M433" i="5"/>
  <c r="L433" i="5"/>
  <c r="H433" i="5"/>
  <c r="O432" i="5"/>
  <c r="N432" i="5"/>
  <c r="M432" i="5"/>
  <c r="L432" i="5"/>
  <c r="H432" i="5"/>
  <c r="O431" i="5"/>
  <c r="N431" i="5"/>
  <c r="M431" i="5"/>
  <c r="L431" i="5"/>
  <c r="H431" i="5"/>
  <c r="C431" i="5"/>
  <c r="C431" i="8" s="1"/>
  <c r="O430" i="5"/>
  <c r="N430" i="5"/>
  <c r="M430" i="5"/>
  <c r="L430" i="5"/>
  <c r="H430" i="5"/>
  <c r="C430" i="5"/>
  <c r="O429" i="5"/>
  <c r="N429" i="5"/>
  <c r="M429" i="5"/>
  <c r="L429" i="5"/>
  <c r="H429" i="5"/>
  <c r="O428" i="5"/>
  <c r="N428" i="5"/>
  <c r="M428" i="5"/>
  <c r="L428" i="5"/>
  <c r="H428" i="5"/>
  <c r="O427" i="5"/>
  <c r="N427" i="5"/>
  <c r="M427" i="5"/>
  <c r="L427" i="5"/>
  <c r="H427" i="5"/>
  <c r="O426" i="5"/>
  <c r="N426" i="5"/>
  <c r="M426" i="5"/>
  <c r="L426" i="5"/>
  <c r="H426" i="5"/>
  <c r="C426" i="5"/>
  <c r="O425" i="5"/>
  <c r="N425" i="5"/>
  <c r="M425" i="5"/>
  <c r="L425" i="5"/>
  <c r="H425" i="5"/>
  <c r="C425" i="5"/>
  <c r="O424" i="5"/>
  <c r="N424" i="5"/>
  <c r="M424" i="5"/>
  <c r="L424" i="5"/>
  <c r="H424" i="5"/>
  <c r="O423" i="5"/>
  <c r="N423" i="5"/>
  <c r="M423" i="5"/>
  <c r="L423" i="5"/>
  <c r="H423" i="5"/>
  <c r="O422" i="5"/>
  <c r="N422" i="5"/>
  <c r="M422" i="5"/>
  <c r="L422" i="5"/>
  <c r="H422" i="5"/>
  <c r="C422" i="5"/>
  <c r="C422" i="8" s="1"/>
  <c r="O421" i="5"/>
  <c r="N421" i="5"/>
  <c r="M421" i="5"/>
  <c r="L421" i="5"/>
  <c r="H421" i="5"/>
  <c r="O420" i="5"/>
  <c r="N420" i="5"/>
  <c r="M420" i="5"/>
  <c r="L420" i="5"/>
  <c r="H420" i="5"/>
  <c r="O419" i="5"/>
  <c r="N419" i="5"/>
  <c r="M419" i="5"/>
  <c r="L419" i="5"/>
  <c r="H419" i="5"/>
  <c r="O418" i="5"/>
  <c r="N418" i="5"/>
  <c r="M418" i="5"/>
  <c r="L418" i="5"/>
  <c r="H418" i="5"/>
  <c r="D418" i="5"/>
  <c r="C418" i="5"/>
  <c r="C418" i="8" s="1"/>
  <c r="O417" i="5"/>
  <c r="N417" i="5"/>
  <c r="M417" i="5"/>
  <c r="L417" i="5"/>
  <c r="H417" i="5"/>
  <c r="C417" i="5"/>
  <c r="O416" i="5"/>
  <c r="N416" i="5"/>
  <c r="M416" i="5"/>
  <c r="L416" i="5"/>
  <c r="H416" i="5"/>
  <c r="O415" i="5"/>
  <c r="N415" i="5"/>
  <c r="M415" i="5"/>
  <c r="L415" i="5"/>
  <c r="H415" i="5"/>
  <c r="O414" i="5"/>
  <c r="N414" i="5"/>
  <c r="M414" i="5"/>
  <c r="L414" i="5"/>
  <c r="H414" i="5"/>
  <c r="C414" i="5"/>
  <c r="O413" i="5"/>
  <c r="N413" i="5"/>
  <c r="M413" i="5"/>
  <c r="L413" i="5"/>
  <c r="H413" i="5"/>
  <c r="O412" i="5"/>
  <c r="N412" i="5"/>
  <c r="M412" i="5"/>
  <c r="L412" i="5"/>
  <c r="H412" i="5"/>
  <c r="F412" i="5"/>
  <c r="D412" i="5"/>
  <c r="E412" i="5" s="1"/>
  <c r="C412" i="5"/>
  <c r="C412" i="8" s="1"/>
  <c r="O411" i="5"/>
  <c r="N411" i="5"/>
  <c r="M411" i="5"/>
  <c r="L411" i="5"/>
  <c r="H411" i="5"/>
  <c r="C411" i="5"/>
  <c r="O410" i="5"/>
  <c r="N410" i="5"/>
  <c r="M410" i="5"/>
  <c r="L410" i="5"/>
  <c r="H410" i="5"/>
  <c r="O409" i="5"/>
  <c r="N409" i="5"/>
  <c r="M409" i="5"/>
  <c r="L409" i="5"/>
  <c r="H409" i="5"/>
  <c r="C409" i="5"/>
  <c r="C409" i="8" s="1"/>
  <c r="O408" i="5"/>
  <c r="N408" i="5"/>
  <c r="M408" i="5"/>
  <c r="L408" i="5"/>
  <c r="H408" i="5"/>
  <c r="O407" i="5"/>
  <c r="N407" i="5"/>
  <c r="M407" i="5"/>
  <c r="L407" i="5"/>
  <c r="H407" i="5"/>
  <c r="O406" i="5"/>
  <c r="N406" i="5"/>
  <c r="M406" i="5"/>
  <c r="L406" i="5"/>
  <c r="H406" i="5"/>
  <c r="O405" i="5"/>
  <c r="N405" i="5"/>
  <c r="M405" i="5"/>
  <c r="L405" i="5"/>
  <c r="H405" i="5"/>
  <c r="O404" i="5"/>
  <c r="N404" i="5"/>
  <c r="M404" i="5"/>
  <c r="L404" i="5"/>
  <c r="H404" i="5"/>
  <c r="C404" i="5"/>
  <c r="O403" i="5"/>
  <c r="N403" i="5"/>
  <c r="M403" i="5"/>
  <c r="L403" i="5"/>
  <c r="H403" i="5"/>
  <c r="O402" i="5"/>
  <c r="N402" i="5"/>
  <c r="M402" i="5"/>
  <c r="L402" i="5"/>
  <c r="H402" i="5"/>
  <c r="D402" i="5"/>
  <c r="C402" i="5"/>
  <c r="C402" i="8" s="1"/>
  <c r="O401" i="5"/>
  <c r="N401" i="5"/>
  <c r="M401" i="5"/>
  <c r="L401" i="5"/>
  <c r="H401" i="5"/>
  <c r="C401" i="5"/>
  <c r="O400" i="5"/>
  <c r="N400" i="5"/>
  <c r="M400" i="5"/>
  <c r="L400" i="5"/>
  <c r="H400" i="5"/>
  <c r="O399" i="5"/>
  <c r="N399" i="5"/>
  <c r="M399" i="5"/>
  <c r="L399" i="5"/>
  <c r="H399" i="5"/>
  <c r="O398" i="5"/>
  <c r="N398" i="5"/>
  <c r="M398" i="5"/>
  <c r="L398" i="5"/>
  <c r="H398" i="5"/>
  <c r="D398" i="5"/>
  <c r="C398" i="5"/>
  <c r="C398" i="8" s="1"/>
  <c r="O397" i="5"/>
  <c r="N397" i="5"/>
  <c r="M397" i="5"/>
  <c r="L397" i="5"/>
  <c r="H397" i="5"/>
  <c r="O396" i="5"/>
  <c r="N396" i="5"/>
  <c r="M396" i="5"/>
  <c r="L396" i="5"/>
  <c r="H396" i="5"/>
  <c r="O395" i="5"/>
  <c r="N395" i="5"/>
  <c r="M395" i="5"/>
  <c r="L395" i="5"/>
  <c r="H395" i="5"/>
  <c r="O394" i="5"/>
  <c r="N394" i="5"/>
  <c r="M394" i="5"/>
  <c r="L394" i="5"/>
  <c r="H394" i="5"/>
  <c r="O393" i="5"/>
  <c r="N393" i="5"/>
  <c r="M393" i="5"/>
  <c r="L393" i="5"/>
  <c r="H393" i="5"/>
  <c r="O392" i="5"/>
  <c r="N392" i="5"/>
  <c r="M392" i="5"/>
  <c r="L392" i="5"/>
  <c r="H392" i="5"/>
  <c r="C392" i="5"/>
  <c r="O391" i="5"/>
  <c r="N391" i="5"/>
  <c r="M391" i="5"/>
  <c r="L391" i="5"/>
  <c r="H391" i="5"/>
  <c r="O390" i="5"/>
  <c r="N390" i="5"/>
  <c r="M390" i="5"/>
  <c r="L390" i="5"/>
  <c r="H390" i="5"/>
  <c r="O389" i="5"/>
  <c r="N389" i="5"/>
  <c r="M389" i="5"/>
  <c r="L389" i="5"/>
  <c r="H389" i="5"/>
  <c r="C389" i="5"/>
  <c r="C389" i="8" s="1"/>
  <c r="O388" i="5"/>
  <c r="N388" i="5"/>
  <c r="M388" i="5"/>
  <c r="L388" i="5"/>
  <c r="H388" i="5"/>
  <c r="O387" i="5"/>
  <c r="N387" i="5"/>
  <c r="M387" i="5"/>
  <c r="L387" i="5"/>
  <c r="H387" i="5"/>
  <c r="O386" i="5"/>
  <c r="N386" i="5"/>
  <c r="M386" i="5"/>
  <c r="L386" i="5"/>
  <c r="H386" i="5"/>
  <c r="C386" i="5"/>
  <c r="O385" i="5"/>
  <c r="N385" i="5"/>
  <c r="M385" i="5"/>
  <c r="L385" i="5"/>
  <c r="H385" i="5"/>
  <c r="C385" i="5"/>
  <c r="C385" i="8" s="1"/>
  <c r="O384" i="5"/>
  <c r="N384" i="5"/>
  <c r="M384" i="5"/>
  <c r="L384" i="5"/>
  <c r="H384" i="5"/>
  <c r="O383" i="5"/>
  <c r="N383" i="5"/>
  <c r="M383" i="5"/>
  <c r="L383" i="5"/>
  <c r="H383" i="5"/>
  <c r="C383" i="5"/>
  <c r="O382" i="5"/>
  <c r="N382" i="5"/>
  <c r="M382" i="5"/>
  <c r="L382" i="5"/>
  <c r="H382" i="5"/>
  <c r="O381" i="5"/>
  <c r="N381" i="5"/>
  <c r="M381" i="5"/>
  <c r="L381" i="5"/>
  <c r="H381" i="5"/>
  <c r="O380" i="5"/>
  <c r="N380" i="5"/>
  <c r="M380" i="5"/>
  <c r="L380" i="5"/>
  <c r="H380" i="5"/>
  <c r="O379" i="5"/>
  <c r="N379" i="5"/>
  <c r="M379" i="5"/>
  <c r="L379" i="5"/>
  <c r="H379" i="5"/>
  <c r="D379" i="5"/>
  <c r="C379" i="5"/>
  <c r="C379" i="8" s="1"/>
  <c r="O378" i="5"/>
  <c r="N378" i="5"/>
  <c r="M378" i="5"/>
  <c r="L378" i="5"/>
  <c r="H378" i="5"/>
  <c r="C378" i="5"/>
  <c r="O377" i="5"/>
  <c r="N377" i="5"/>
  <c r="M377" i="5"/>
  <c r="L377" i="5"/>
  <c r="H377" i="5"/>
  <c r="O376" i="5"/>
  <c r="N376" i="5"/>
  <c r="M376" i="5"/>
  <c r="L376" i="5"/>
  <c r="H376" i="5"/>
  <c r="D376" i="5"/>
  <c r="C376" i="5"/>
  <c r="C376" i="8" s="1"/>
  <c r="O375" i="5"/>
  <c r="N375" i="5"/>
  <c r="M375" i="5"/>
  <c r="L375" i="5"/>
  <c r="H375" i="5"/>
  <c r="O374" i="5"/>
  <c r="N374" i="5"/>
  <c r="M374" i="5"/>
  <c r="L374" i="5"/>
  <c r="H374" i="5"/>
  <c r="O373" i="5"/>
  <c r="N373" i="5"/>
  <c r="M373" i="5"/>
  <c r="L373" i="5"/>
  <c r="H373" i="5"/>
  <c r="C373" i="5"/>
  <c r="O372" i="5"/>
  <c r="N372" i="5"/>
  <c r="M372" i="5"/>
  <c r="L372" i="5"/>
  <c r="H372" i="5"/>
  <c r="C372" i="5"/>
  <c r="C372" i="8" s="1"/>
  <c r="O371" i="5"/>
  <c r="N371" i="5"/>
  <c r="M371" i="5"/>
  <c r="L371" i="5"/>
  <c r="H371" i="5"/>
  <c r="C371" i="5"/>
  <c r="O370" i="5"/>
  <c r="N370" i="5"/>
  <c r="M370" i="5"/>
  <c r="L370" i="5"/>
  <c r="H370" i="5"/>
  <c r="O369" i="5"/>
  <c r="N369" i="5"/>
  <c r="M369" i="5"/>
  <c r="L369" i="5"/>
  <c r="H369" i="5"/>
  <c r="O368" i="5"/>
  <c r="N368" i="5"/>
  <c r="M368" i="5"/>
  <c r="L368" i="5"/>
  <c r="H368" i="5"/>
  <c r="O367" i="5"/>
  <c r="N367" i="5"/>
  <c r="M367" i="5"/>
  <c r="L367" i="5"/>
  <c r="H367" i="5"/>
  <c r="O366" i="5"/>
  <c r="N366" i="5"/>
  <c r="M366" i="5"/>
  <c r="L366" i="5"/>
  <c r="H366" i="5"/>
  <c r="C366" i="5"/>
  <c r="C366" i="8" s="1"/>
  <c r="O365" i="5"/>
  <c r="N365" i="5"/>
  <c r="M365" i="5"/>
  <c r="L365" i="5"/>
  <c r="H365" i="5"/>
  <c r="C365" i="5"/>
  <c r="O364" i="5"/>
  <c r="N364" i="5"/>
  <c r="M364" i="5"/>
  <c r="L364" i="5"/>
  <c r="H364" i="5"/>
  <c r="O363" i="5"/>
  <c r="N363" i="5"/>
  <c r="M363" i="5"/>
  <c r="L363" i="5"/>
  <c r="H363" i="5"/>
  <c r="O362" i="5"/>
  <c r="N362" i="5"/>
  <c r="M362" i="5"/>
  <c r="L362" i="5"/>
  <c r="H362" i="5"/>
  <c r="O361" i="5"/>
  <c r="N361" i="5"/>
  <c r="M361" i="5"/>
  <c r="L361" i="5"/>
  <c r="H361" i="5"/>
  <c r="O360" i="5"/>
  <c r="N360" i="5"/>
  <c r="M360" i="5"/>
  <c r="L360" i="5"/>
  <c r="H360" i="5"/>
  <c r="O359" i="5"/>
  <c r="N359" i="5"/>
  <c r="M359" i="5"/>
  <c r="L359" i="5"/>
  <c r="H359" i="5"/>
  <c r="C359" i="5"/>
  <c r="C359" i="8" s="1"/>
  <c r="O358" i="5"/>
  <c r="N358" i="5"/>
  <c r="M358" i="5"/>
  <c r="L358" i="5"/>
  <c r="H358" i="5"/>
  <c r="C358" i="5"/>
  <c r="C358" i="8" s="1"/>
  <c r="O357" i="5"/>
  <c r="N357" i="5"/>
  <c r="M357" i="5"/>
  <c r="L357" i="5"/>
  <c r="H357" i="5"/>
  <c r="O356" i="5"/>
  <c r="N356" i="5"/>
  <c r="M356" i="5"/>
  <c r="L356" i="5"/>
  <c r="H356" i="5"/>
  <c r="C356" i="5"/>
  <c r="O355" i="5"/>
  <c r="N355" i="5"/>
  <c r="M355" i="5"/>
  <c r="L355" i="5"/>
  <c r="H355" i="5"/>
  <c r="O354" i="5"/>
  <c r="N354" i="5"/>
  <c r="M354" i="5"/>
  <c r="L354" i="5"/>
  <c r="H354" i="5"/>
  <c r="O353" i="5"/>
  <c r="N353" i="5"/>
  <c r="M353" i="5"/>
  <c r="L353" i="5"/>
  <c r="H353" i="5"/>
  <c r="C353" i="5"/>
  <c r="D353" i="5" s="1"/>
  <c r="O352" i="5"/>
  <c r="N352" i="5"/>
  <c r="M352" i="5"/>
  <c r="L352" i="5"/>
  <c r="H352" i="5"/>
  <c r="C352" i="5"/>
  <c r="D352" i="5" s="1"/>
  <c r="O351" i="5"/>
  <c r="N351" i="5"/>
  <c r="M351" i="5"/>
  <c r="L351" i="5"/>
  <c r="H351" i="5"/>
  <c r="O350" i="5"/>
  <c r="N350" i="5"/>
  <c r="M350" i="5"/>
  <c r="L350" i="5"/>
  <c r="H350" i="5"/>
  <c r="C350" i="5"/>
  <c r="D350" i="5" s="1"/>
  <c r="O349" i="5"/>
  <c r="N349" i="5"/>
  <c r="M349" i="5"/>
  <c r="L349" i="5"/>
  <c r="H349" i="5"/>
  <c r="O348" i="5"/>
  <c r="N348" i="5"/>
  <c r="M348" i="5"/>
  <c r="L348" i="5"/>
  <c r="H348" i="5"/>
  <c r="O347" i="5"/>
  <c r="N347" i="5"/>
  <c r="M347" i="5"/>
  <c r="L347" i="5"/>
  <c r="H347" i="5"/>
  <c r="O346" i="5"/>
  <c r="N346" i="5"/>
  <c r="M346" i="5"/>
  <c r="L346" i="5"/>
  <c r="H346" i="5"/>
  <c r="E346" i="5"/>
  <c r="D346" i="5"/>
  <c r="C346" i="5"/>
  <c r="O345" i="5"/>
  <c r="N345" i="5"/>
  <c r="M345" i="5"/>
  <c r="L345" i="5"/>
  <c r="H345" i="5"/>
  <c r="D345" i="5"/>
  <c r="C345" i="5"/>
  <c r="O344" i="5"/>
  <c r="N344" i="5"/>
  <c r="M344" i="5"/>
  <c r="L344" i="5"/>
  <c r="H344" i="5"/>
  <c r="O343" i="5"/>
  <c r="N343" i="5"/>
  <c r="M343" i="5"/>
  <c r="L343" i="5"/>
  <c r="H343" i="5"/>
  <c r="D343" i="5"/>
  <c r="C343" i="5"/>
  <c r="O342" i="5"/>
  <c r="N342" i="5"/>
  <c r="M342" i="5"/>
  <c r="L342" i="5"/>
  <c r="H342" i="5"/>
  <c r="O341" i="5"/>
  <c r="N341" i="5"/>
  <c r="M341" i="5"/>
  <c r="L341" i="5"/>
  <c r="H341" i="5"/>
  <c r="O340" i="5"/>
  <c r="N340" i="5"/>
  <c r="M340" i="5"/>
  <c r="L340" i="5"/>
  <c r="H340" i="5"/>
  <c r="O339" i="5"/>
  <c r="N339" i="5"/>
  <c r="M339" i="5"/>
  <c r="L339" i="5"/>
  <c r="H339" i="5"/>
  <c r="C339" i="5"/>
  <c r="D339" i="5" s="1"/>
  <c r="O338" i="5"/>
  <c r="N338" i="5"/>
  <c r="M338" i="5"/>
  <c r="L338" i="5"/>
  <c r="H338" i="5"/>
  <c r="O337" i="5"/>
  <c r="N337" i="5"/>
  <c r="M337" i="5"/>
  <c r="L337" i="5"/>
  <c r="H337" i="5"/>
  <c r="C337" i="5"/>
  <c r="D337" i="5" s="1"/>
  <c r="O336" i="5"/>
  <c r="N336" i="5"/>
  <c r="M336" i="5"/>
  <c r="L336" i="5"/>
  <c r="H336" i="5"/>
  <c r="O335" i="5"/>
  <c r="N335" i="5"/>
  <c r="M335" i="5"/>
  <c r="L335" i="5"/>
  <c r="H335" i="5"/>
  <c r="O334" i="5"/>
  <c r="N334" i="5"/>
  <c r="M334" i="5"/>
  <c r="L334" i="5"/>
  <c r="H334" i="5"/>
  <c r="O333" i="5"/>
  <c r="N333" i="5"/>
  <c r="M333" i="5"/>
  <c r="L333" i="5"/>
  <c r="H333" i="5"/>
  <c r="D333" i="5"/>
  <c r="C333" i="5"/>
  <c r="O332" i="5"/>
  <c r="N332" i="5"/>
  <c r="M332" i="5"/>
  <c r="L332" i="5"/>
  <c r="H332" i="5"/>
  <c r="C332" i="5"/>
  <c r="D332" i="5" s="1"/>
  <c r="G332" i="5" s="1"/>
  <c r="O331" i="5"/>
  <c r="N331" i="5"/>
  <c r="M331" i="5"/>
  <c r="L331" i="5"/>
  <c r="H331" i="5"/>
  <c r="O330" i="5"/>
  <c r="N330" i="5"/>
  <c r="M330" i="5"/>
  <c r="L330" i="5"/>
  <c r="H330" i="5"/>
  <c r="O329" i="5"/>
  <c r="N329" i="5"/>
  <c r="M329" i="5"/>
  <c r="L329" i="5"/>
  <c r="H329" i="5"/>
  <c r="O328" i="5"/>
  <c r="N328" i="5"/>
  <c r="M328" i="5"/>
  <c r="L328" i="5"/>
  <c r="H328" i="5"/>
  <c r="C328" i="5"/>
  <c r="D328" i="5" s="1"/>
  <c r="E328" i="5" s="1"/>
  <c r="O327" i="5"/>
  <c r="N327" i="5"/>
  <c r="M327" i="5"/>
  <c r="L327" i="5"/>
  <c r="H327" i="5"/>
  <c r="C327" i="5"/>
  <c r="D327" i="5" s="1"/>
  <c r="G327" i="5" s="1"/>
  <c r="O326" i="5"/>
  <c r="N326" i="5"/>
  <c r="M326" i="5"/>
  <c r="L326" i="5"/>
  <c r="H326" i="5"/>
  <c r="O325" i="5"/>
  <c r="N325" i="5"/>
  <c r="M325" i="5"/>
  <c r="L325" i="5"/>
  <c r="H325" i="5"/>
  <c r="O324" i="5"/>
  <c r="N324" i="5"/>
  <c r="M324" i="5"/>
  <c r="L324" i="5"/>
  <c r="H324" i="5"/>
  <c r="D324" i="5"/>
  <c r="C324" i="5"/>
  <c r="O323" i="5"/>
  <c r="N323" i="5"/>
  <c r="M323" i="5"/>
  <c r="L323" i="5"/>
  <c r="H323" i="5"/>
  <c r="O322" i="5"/>
  <c r="N322" i="5"/>
  <c r="M322" i="5"/>
  <c r="L322" i="5"/>
  <c r="H322" i="5"/>
  <c r="O321" i="5"/>
  <c r="N321" i="5"/>
  <c r="M321" i="5"/>
  <c r="L321" i="5"/>
  <c r="H321" i="5"/>
  <c r="O320" i="5"/>
  <c r="N320" i="5"/>
  <c r="M320" i="5"/>
  <c r="L320" i="5"/>
  <c r="H320" i="5"/>
  <c r="E320" i="5"/>
  <c r="D320" i="5"/>
  <c r="C320" i="5"/>
  <c r="O319" i="5"/>
  <c r="N319" i="5"/>
  <c r="M319" i="5"/>
  <c r="L319" i="5"/>
  <c r="H319" i="5"/>
  <c r="C319" i="5"/>
  <c r="D319" i="5" s="1"/>
  <c r="O318" i="5"/>
  <c r="N318" i="5"/>
  <c r="M318" i="5"/>
  <c r="L318" i="5"/>
  <c r="H318" i="5"/>
  <c r="O317" i="5"/>
  <c r="N317" i="5"/>
  <c r="M317" i="5"/>
  <c r="L317" i="5"/>
  <c r="H317" i="5"/>
  <c r="O316" i="5"/>
  <c r="N316" i="5"/>
  <c r="M316" i="5"/>
  <c r="L316" i="5"/>
  <c r="H316" i="5"/>
  <c r="C316" i="5"/>
  <c r="D316" i="5" s="1"/>
  <c r="O315" i="5"/>
  <c r="N315" i="5"/>
  <c r="M315" i="5"/>
  <c r="L315" i="5"/>
  <c r="H315" i="5"/>
  <c r="O314" i="5"/>
  <c r="N314" i="5"/>
  <c r="M314" i="5"/>
  <c r="L314" i="5"/>
  <c r="H314" i="5"/>
  <c r="C314" i="5"/>
  <c r="D314" i="5" s="1"/>
  <c r="O313" i="5"/>
  <c r="N313" i="5"/>
  <c r="M313" i="5"/>
  <c r="L313" i="5"/>
  <c r="H313" i="5"/>
  <c r="C313" i="5"/>
  <c r="D313" i="5" s="1"/>
  <c r="O312" i="5"/>
  <c r="N312" i="5"/>
  <c r="M312" i="5"/>
  <c r="L312" i="5"/>
  <c r="H312" i="5"/>
  <c r="O311" i="5"/>
  <c r="N311" i="5"/>
  <c r="M311" i="5"/>
  <c r="L311" i="5"/>
  <c r="H311" i="5"/>
  <c r="C311" i="5"/>
  <c r="D311" i="5" s="1"/>
  <c r="O310" i="5"/>
  <c r="N310" i="5"/>
  <c r="M310" i="5"/>
  <c r="L310" i="5"/>
  <c r="H310" i="5"/>
  <c r="O309" i="5"/>
  <c r="N309" i="5"/>
  <c r="M309" i="5"/>
  <c r="L309" i="5"/>
  <c r="H309" i="5"/>
  <c r="O308" i="5"/>
  <c r="N308" i="5"/>
  <c r="M308" i="5"/>
  <c r="L308" i="5"/>
  <c r="H308" i="5"/>
  <c r="O307" i="5"/>
  <c r="N307" i="5"/>
  <c r="M307" i="5"/>
  <c r="L307" i="5"/>
  <c r="H307" i="5"/>
  <c r="O306" i="5"/>
  <c r="N306" i="5"/>
  <c r="M306" i="5"/>
  <c r="L306" i="5"/>
  <c r="H306" i="5"/>
  <c r="G306" i="5"/>
  <c r="C306" i="5"/>
  <c r="D306" i="5" s="1"/>
  <c r="O305" i="5"/>
  <c r="N305" i="5"/>
  <c r="M305" i="5"/>
  <c r="L305" i="5"/>
  <c r="H305" i="5"/>
  <c r="O304" i="5"/>
  <c r="N304" i="5"/>
  <c r="M304" i="5"/>
  <c r="L304" i="5"/>
  <c r="H304" i="5"/>
  <c r="C304" i="5"/>
  <c r="D304" i="5" s="1"/>
  <c r="O303" i="5"/>
  <c r="N303" i="5"/>
  <c r="M303" i="5"/>
  <c r="L303" i="5"/>
  <c r="H303" i="5"/>
  <c r="G303" i="5"/>
  <c r="C303" i="5"/>
  <c r="D303" i="5" s="1"/>
  <c r="O302" i="5"/>
  <c r="N302" i="5"/>
  <c r="M302" i="5"/>
  <c r="L302" i="5"/>
  <c r="H302" i="5"/>
  <c r="O301" i="5"/>
  <c r="N301" i="5"/>
  <c r="M301" i="5"/>
  <c r="L301" i="5"/>
  <c r="H301" i="5"/>
  <c r="O300" i="5"/>
  <c r="N300" i="5"/>
  <c r="M300" i="5"/>
  <c r="L300" i="5"/>
  <c r="H300" i="5"/>
  <c r="C300" i="5"/>
  <c r="D300" i="5" s="1"/>
  <c r="O299" i="5"/>
  <c r="N299" i="5"/>
  <c r="M299" i="5"/>
  <c r="L299" i="5"/>
  <c r="H299" i="5"/>
  <c r="O298" i="5"/>
  <c r="N298" i="5"/>
  <c r="M298" i="5"/>
  <c r="L298" i="5"/>
  <c r="H298" i="5"/>
  <c r="O297" i="5"/>
  <c r="N297" i="5"/>
  <c r="M297" i="5"/>
  <c r="L297" i="5"/>
  <c r="H297" i="5"/>
  <c r="O296" i="5"/>
  <c r="N296" i="5"/>
  <c r="M296" i="5"/>
  <c r="L296" i="5"/>
  <c r="H296" i="5"/>
  <c r="O295" i="5"/>
  <c r="N295" i="5"/>
  <c r="M295" i="5"/>
  <c r="L295" i="5"/>
  <c r="H295" i="5"/>
  <c r="O294" i="5"/>
  <c r="N294" i="5"/>
  <c r="M294" i="5"/>
  <c r="L294" i="5"/>
  <c r="H294" i="5"/>
  <c r="C294" i="5"/>
  <c r="D294" i="5" s="1"/>
  <c r="G294" i="5" s="1"/>
  <c r="O293" i="5"/>
  <c r="N293" i="5"/>
  <c r="M293" i="5"/>
  <c r="L293" i="5"/>
  <c r="H293" i="5"/>
  <c r="O292" i="5"/>
  <c r="N292" i="5"/>
  <c r="M292" i="5"/>
  <c r="L292" i="5"/>
  <c r="H292" i="5"/>
  <c r="O291" i="5"/>
  <c r="N291" i="5"/>
  <c r="M291" i="5"/>
  <c r="L291" i="5"/>
  <c r="H291" i="5"/>
  <c r="D291" i="5"/>
  <c r="C291" i="5"/>
  <c r="O290" i="5"/>
  <c r="N290" i="5"/>
  <c r="M290" i="5"/>
  <c r="L290" i="5"/>
  <c r="H290" i="5"/>
  <c r="O289" i="5"/>
  <c r="N289" i="5"/>
  <c r="M289" i="5"/>
  <c r="L289" i="5"/>
  <c r="H289" i="5"/>
  <c r="O288" i="5"/>
  <c r="N288" i="5"/>
  <c r="M288" i="5"/>
  <c r="L288" i="5"/>
  <c r="H288" i="5"/>
  <c r="C288" i="5"/>
  <c r="D288" i="5" s="1"/>
  <c r="G288" i="5" s="1"/>
  <c r="O287" i="5"/>
  <c r="N287" i="5"/>
  <c r="M287" i="5"/>
  <c r="L287" i="5"/>
  <c r="H287" i="5"/>
  <c r="E287" i="5"/>
  <c r="D287" i="5"/>
  <c r="C287" i="5"/>
  <c r="O286" i="5"/>
  <c r="N286" i="5"/>
  <c r="M286" i="5"/>
  <c r="L286" i="5"/>
  <c r="H286" i="5"/>
  <c r="O285" i="5"/>
  <c r="N285" i="5"/>
  <c r="M285" i="5"/>
  <c r="L285" i="5"/>
  <c r="H285" i="5"/>
  <c r="E285" i="5"/>
  <c r="C285" i="5"/>
  <c r="D285" i="5" s="1"/>
  <c r="O284" i="5"/>
  <c r="N284" i="5"/>
  <c r="M284" i="5"/>
  <c r="L284" i="5"/>
  <c r="H284" i="5"/>
  <c r="O283" i="5"/>
  <c r="N283" i="5"/>
  <c r="M283" i="5"/>
  <c r="L283" i="5"/>
  <c r="H283" i="5"/>
  <c r="O282" i="5"/>
  <c r="N282" i="5"/>
  <c r="M282" i="5"/>
  <c r="L282" i="5"/>
  <c r="H282" i="5"/>
  <c r="O281" i="5"/>
  <c r="N281" i="5"/>
  <c r="M281" i="5"/>
  <c r="L281" i="5"/>
  <c r="H281" i="5"/>
  <c r="C281" i="5"/>
  <c r="D281" i="5" s="1"/>
  <c r="O280" i="5"/>
  <c r="N280" i="5"/>
  <c r="M280" i="5"/>
  <c r="L280" i="5"/>
  <c r="H280" i="5"/>
  <c r="C280" i="5"/>
  <c r="D280" i="5" s="1"/>
  <c r="O279" i="5"/>
  <c r="N279" i="5"/>
  <c r="M279" i="5"/>
  <c r="L279" i="5"/>
  <c r="H279" i="5"/>
  <c r="O278" i="5"/>
  <c r="N278" i="5"/>
  <c r="M278" i="5"/>
  <c r="L278" i="5"/>
  <c r="H278" i="5"/>
  <c r="C278" i="5"/>
  <c r="D278" i="5" s="1"/>
  <c r="O277" i="5"/>
  <c r="N277" i="5"/>
  <c r="M277" i="5"/>
  <c r="L277" i="5"/>
  <c r="H277" i="5"/>
  <c r="O276" i="5"/>
  <c r="N276" i="5"/>
  <c r="M276" i="5"/>
  <c r="L276" i="5"/>
  <c r="H276" i="5"/>
  <c r="O275" i="5"/>
  <c r="N275" i="5"/>
  <c r="M275" i="5"/>
  <c r="L275" i="5"/>
  <c r="H275" i="5"/>
  <c r="G275" i="5"/>
  <c r="F275" i="5"/>
  <c r="E275" i="5"/>
  <c r="C275" i="5"/>
  <c r="D275" i="5" s="1"/>
  <c r="O274" i="5"/>
  <c r="N274" i="5"/>
  <c r="M274" i="5"/>
  <c r="L274" i="5"/>
  <c r="H274" i="5"/>
  <c r="C274" i="5"/>
  <c r="D274" i="5" s="1"/>
  <c r="O273" i="5"/>
  <c r="N273" i="5"/>
  <c r="M273" i="5"/>
  <c r="L273" i="5"/>
  <c r="H273" i="5"/>
  <c r="C273" i="5"/>
  <c r="D273" i="5" s="1"/>
  <c r="O272" i="5"/>
  <c r="N272" i="5"/>
  <c r="M272" i="5"/>
  <c r="L272" i="5"/>
  <c r="H272" i="5"/>
  <c r="O271" i="5"/>
  <c r="N271" i="5"/>
  <c r="M271" i="5"/>
  <c r="L271" i="5"/>
  <c r="H271" i="5"/>
  <c r="O270" i="5"/>
  <c r="N270" i="5"/>
  <c r="M270" i="5"/>
  <c r="L270" i="5"/>
  <c r="H270" i="5"/>
  <c r="O269" i="5"/>
  <c r="N269" i="5"/>
  <c r="M269" i="5"/>
  <c r="L269" i="5"/>
  <c r="H269" i="5"/>
  <c r="O268" i="5"/>
  <c r="N268" i="5"/>
  <c r="M268" i="5"/>
  <c r="L268" i="5"/>
  <c r="H268" i="5"/>
  <c r="C268" i="5"/>
  <c r="D268" i="5" s="1"/>
  <c r="E268" i="5" s="1"/>
  <c r="O267" i="5"/>
  <c r="N267" i="5"/>
  <c r="M267" i="5"/>
  <c r="L267" i="5"/>
  <c r="H267" i="5"/>
  <c r="C267" i="5"/>
  <c r="D267" i="5" s="1"/>
  <c r="E267" i="5" s="1"/>
  <c r="O266" i="5"/>
  <c r="N266" i="5"/>
  <c r="M266" i="5"/>
  <c r="L266" i="5"/>
  <c r="H266" i="5"/>
  <c r="O265" i="5"/>
  <c r="N265" i="5"/>
  <c r="M265" i="5"/>
  <c r="L265" i="5"/>
  <c r="H265" i="5"/>
  <c r="O264" i="5"/>
  <c r="N264" i="5"/>
  <c r="M264" i="5"/>
  <c r="L264" i="5"/>
  <c r="H264" i="5"/>
  <c r="O263" i="5"/>
  <c r="N263" i="5"/>
  <c r="M263" i="5"/>
  <c r="L263" i="5"/>
  <c r="H263" i="5"/>
  <c r="O262" i="5"/>
  <c r="N262" i="5"/>
  <c r="M262" i="5"/>
  <c r="L262" i="5"/>
  <c r="H262" i="5"/>
  <c r="O261" i="5"/>
  <c r="N261" i="5"/>
  <c r="M261" i="5"/>
  <c r="L261" i="5"/>
  <c r="H261" i="5"/>
  <c r="C261" i="5"/>
  <c r="D261" i="5" s="1"/>
  <c r="E261" i="5" s="1"/>
  <c r="O260" i="5"/>
  <c r="N260" i="5"/>
  <c r="M260" i="5"/>
  <c r="L260" i="5"/>
  <c r="H260" i="5"/>
  <c r="C260" i="5"/>
  <c r="D260" i="5" s="1"/>
  <c r="E260" i="5" s="1"/>
  <c r="O259" i="5"/>
  <c r="N259" i="5"/>
  <c r="M259" i="5"/>
  <c r="L259" i="5"/>
  <c r="H259" i="5"/>
  <c r="O258" i="5"/>
  <c r="N258" i="5"/>
  <c r="M258" i="5"/>
  <c r="L258" i="5"/>
  <c r="H258" i="5"/>
  <c r="C258" i="5"/>
  <c r="D258" i="5" s="1"/>
  <c r="E258" i="5" s="1"/>
  <c r="O257" i="5"/>
  <c r="N257" i="5"/>
  <c r="M257" i="5"/>
  <c r="L257" i="5"/>
  <c r="H257" i="5"/>
  <c r="O256" i="5"/>
  <c r="N256" i="5"/>
  <c r="M256" i="5"/>
  <c r="L256" i="5"/>
  <c r="H256" i="5"/>
  <c r="O255" i="5"/>
  <c r="N255" i="5"/>
  <c r="M255" i="5"/>
  <c r="L255" i="5"/>
  <c r="H255" i="5"/>
  <c r="D255" i="5"/>
  <c r="E255" i="5" s="1"/>
  <c r="C255" i="5"/>
  <c r="O254" i="5"/>
  <c r="N254" i="5"/>
  <c r="M254" i="5"/>
  <c r="L254" i="5"/>
  <c r="H254" i="5"/>
  <c r="C254" i="5"/>
  <c r="D254" i="5" s="1"/>
  <c r="E254" i="5" s="1"/>
  <c r="O253" i="5"/>
  <c r="N253" i="5"/>
  <c r="M253" i="5"/>
  <c r="L253" i="5"/>
  <c r="H253" i="5"/>
  <c r="O252" i="5"/>
  <c r="N252" i="5"/>
  <c r="M252" i="5"/>
  <c r="L252" i="5"/>
  <c r="H252" i="5"/>
  <c r="E252" i="5"/>
  <c r="C252" i="5"/>
  <c r="D252" i="5" s="1"/>
  <c r="O251" i="5"/>
  <c r="N251" i="5"/>
  <c r="M251" i="5"/>
  <c r="L251" i="5"/>
  <c r="H251" i="5"/>
  <c r="O250" i="5"/>
  <c r="N250" i="5"/>
  <c r="M250" i="5"/>
  <c r="L250" i="5"/>
  <c r="H250" i="5"/>
  <c r="O249" i="5"/>
  <c r="N249" i="5"/>
  <c r="M249" i="5"/>
  <c r="L249" i="5"/>
  <c r="H249" i="5"/>
  <c r="O248" i="5"/>
  <c r="N248" i="5"/>
  <c r="M248" i="5"/>
  <c r="L248" i="5"/>
  <c r="H248" i="5"/>
  <c r="C248" i="5"/>
  <c r="D248" i="5" s="1"/>
  <c r="E248" i="5" s="1"/>
  <c r="O247" i="5"/>
  <c r="N247" i="5"/>
  <c r="M247" i="5"/>
  <c r="L247" i="5"/>
  <c r="H247" i="5"/>
  <c r="C247" i="5"/>
  <c r="D247" i="5" s="1"/>
  <c r="E247" i="5" s="1"/>
  <c r="O246" i="5"/>
  <c r="N246" i="5"/>
  <c r="M246" i="5"/>
  <c r="L246" i="5"/>
  <c r="H246" i="5"/>
  <c r="O245" i="5"/>
  <c r="N245" i="5"/>
  <c r="M245" i="5"/>
  <c r="L245" i="5"/>
  <c r="H245" i="5"/>
  <c r="C245" i="5"/>
  <c r="D245" i="5" s="1"/>
  <c r="E245" i="5" s="1"/>
  <c r="O244" i="5"/>
  <c r="N244" i="5"/>
  <c r="M244" i="5"/>
  <c r="L244" i="5"/>
  <c r="H244" i="5"/>
  <c r="O243" i="5"/>
  <c r="N243" i="5"/>
  <c r="M243" i="5"/>
  <c r="L243" i="5"/>
  <c r="H243" i="5"/>
  <c r="O242" i="5"/>
  <c r="N242" i="5"/>
  <c r="M242" i="5"/>
  <c r="L242" i="5"/>
  <c r="H242" i="5"/>
  <c r="O241" i="5"/>
  <c r="N241" i="5"/>
  <c r="M241" i="5"/>
  <c r="L241" i="5"/>
  <c r="H241" i="5"/>
  <c r="C241" i="5"/>
  <c r="D241" i="5" s="1"/>
  <c r="E241" i="5" s="1"/>
  <c r="O240" i="5"/>
  <c r="N240" i="5"/>
  <c r="M240" i="5"/>
  <c r="L240" i="5"/>
  <c r="H240" i="5"/>
  <c r="O239" i="5"/>
  <c r="N239" i="5"/>
  <c r="M239" i="5"/>
  <c r="L239" i="5"/>
  <c r="H239" i="5"/>
  <c r="C239" i="5"/>
  <c r="D239" i="5" s="1"/>
  <c r="E239" i="5" s="1"/>
  <c r="O238" i="5"/>
  <c r="N238" i="5"/>
  <c r="M238" i="5"/>
  <c r="L238" i="5"/>
  <c r="H238" i="5"/>
  <c r="O237" i="5"/>
  <c r="N237" i="5"/>
  <c r="M237" i="5"/>
  <c r="L237" i="5"/>
  <c r="H237" i="5"/>
  <c r="O236" i="5"/>
  <c r="N236" i="5"/>
  <c r="M236" i="5"/>
  <c r="L236" i="5"/>
  <c r="H236" i="5"/>
  <c r="O235" i="5"/>
  <c r="N235" i="5"/>
  <c r="M235" i="5"/>
  <c r="L235" i="5"/>
  <c r="H235" i="5"/>
  <c r="D235" i="5"/>
  <c r="E235" i="5" s="1"/>
  <c r="C235" i="5"/>
  <c r="O234" i="5"/>
  <c r="N234" i="5"/>
  <c r="M234" i="5"/>
  <c r="L234" i="5"/>
  <c r="H234" i="5"/>
  <c r="C234" i="5"/>
  <c r="D234" i="5" s="1"/>
  <c r="E234" i="5" s="1"/>
  <c r="O233" i="5"/>
  <c r="N233" i="5"/>
  <c r="M233" i="5"/>
  <c r="L233" i="5"/>
  <c r="H233" i="5"/>
  <c r="O232" i="5"/>
  <c r="N232" i="5"/>
  <c r="M232" i="5"/>
  <c r="L232" i="5"/>
  <c r="H232" i="5"/>
  <c r="O231" i="5"/>
  <c r="N231" i="5"/>
  <c r="M231" i="5"/>
  <c r="L231" i="5"/>
  <c r="H231" i="5"/>
  <c r="O230" i="5"/>
  <c r="N230" i="5"/>
  <c r="M230" i="5"/>
  <c r="L230" i="5"/>
  <c r="H230" i="5"/>
  <c r="C230" i="5"/>
  <c r="D230" i="5" s="1"/>
  <c r="E230" i="5" s="1"/>
  <c r="O229" i="5"/>
  <c r="N229" i="5"/>
  <c r="M229" i="5"/>
  <c r="L229" i="5"/>
  <c r="H229" i="5"/>
  <c r="E229" i="5"/>
  <c r="C229" i="5"/>
  <c r="D229" i="5" s="1"/>
  <c r="O228" i="5"/>
  <c r="N228" i="5"/>
  <c r="M228" i="5"/>
  <c r="L228" i="5"/>
  <c r="H228" i="5"/>
  <c r="O227" i="5"/>
  <c r="N227" i="5"/>
  <c r="M227" i="5"/>
  <c r="L227" i="5"/>
  <c r="H227" i="5"/>
  <c r="O226" i="5"/>
  <c r="N226" i="5"/>
  <c r="M226" i="5"/>
  <c r="L226" i="5"/>
  <c r="H226" i="5"/>
  <c r="C226" i="5"/>
  <c r="D226" i="5" s="1"/>
  <c r="E226" i="5" s="1"/>
  <c r="O225" i="5"/>
  <c r="N225" i="5"/>
  <c r="M225" i="5"/>
  <c r="L225" i="5"/>
  <c r="H225" i="5"/>
  <c r="O224" i="5"/>
  <c r="N224" i="5"/>
  <c r="M224" i="5"/>
  <c r="L224" i="5"/>
  <c r="H224" i="5"/>
  <c r="O223" i="5"/>
  <c r="N223" i="5"/>
  <c r="M223" i="5"/>
  <c r="L223" i="5"/>
  <c r="H223" i="5"/>
  <c r="O222" i="5"/>
  <c r="N222" i="5"/>
  <c r="M222" i="5"/>
  <c r="L222" i="5"/>
  <c r="H222" i="5"/>
  <c r="C222" i="5"/>
  <c r="D222" i="5" s="1"/>
  <c r="E222" i="5" s="1"/>
  <c r="O221" i="5"/>
  <c r="N221" i="5"/>
  <c r="M221" i="5"/>
  <c r="L221" i="5"/>
  <c r="H221" i="5"/>
  <c r="C221" i="5"/>
  <c r="D221" i="5" s="1"/>
  <c r="E221" i="5" s="1"/>
  <c r="O220" i="5"/>
  <c r="N220" i="5"/>
  <c r="M220" i="5"/>
  <c r="L220" i="5"/>
  <c r="H220" i="5"/>
  <c r="O219" i="5"/>
  <c r="N219" i="5"/>
  <c r="M219" i="5"/>
  <c r="L219" i="5"/>
  <c r="H219" i="5"/>
  <c r="O218" i="5"/>
  <c r="N218" i="5"/>
  <c r="M218" i="5"/>
  <c r="L218" i="5"/>
  <c r="H218" i="5"/>
  <c r="C218" i="5"/>
  <c r="D218" i="5" s="1"/>
  <c r="E218" i="5" s="1"/>
  <c r="O217" i="5"/>
  <c r="N217" i="5"/>
  <c r="M217" i="5"/>
  <c r="L217" i="5"/>
  <c r="H217" i="5"/>
  <c r="D217" i="5"/>
  <c r="E217" i="5" s="1"/>
  <c r="C217" i="5"/>
  <c r="O216" i="5"/>
  <c r="N216" i="5"/>
  <c r="M216" i="5"/>
  <c r="L216" i="5"/>
  <c r="H216" i="5"/>
  <c r="C216" i="5"/>
  <c r="D216" i="5" s="1"/>
  <c r="E216" i="5" s="1"/>
  <c r="O215" i="5"/>
  <c r="N215" i="5"/>
  <c r="M215" i="5"/>
  <c r="L215" i="5"/>
  <c r="H215" i="5"/>
  <c r="C215" i="5"/>
  <c r="D215" i="5" s="1"/>
  <c r="E215" i="5" s="1"/>
  <c r="O214" i="5"/>
  <c r="N214" i="5"/>
  <c r="M214" i="5"/>
  <c r="L214" i="5"/>
  <c r="H214" i="5"/>
  <c r="O213" i="5"/>
  <c r="N213" i="5"/>
  <c r="M213" i="5"/>
  <c r="L213" i="5"/>
  <c r="H213" i="5"/>
  <c r="C213" i="5"/>
  <c r="D213" i="5" s="1"/>
  <c r="E213" i="5" s="1"/>
  <c r="O212" i="5"/>
  <c r="N212" i="5"/>
  <c r="M212" i="5"/>
  <c r="L212" i="5"/>
  <c r="H212" i="5"/>
  <c r="C212" i="5"/>
  <c r="D212" i="5" s="1"/>
  <c r="E212" i="5" s="1"/>
  <c r="O211" i="5"/>
  <c r="N211" i="5"/>
  <c r="M211" i="5"/>
  <c r="L211" i="5"/>
  <c r="H211" i="5"/>
  <c r="D211" i="5"/>
  <c r="E211" i="5" s="1"/>
  <c r="C211" i="5"/>
  <c r="O210" i="5"/>
  <c r="N210" i="5"/>
  <c r="M210" i="5"/>
  <c r="L210" i="5"/>
  <c r="H210" i="5"/>
  <c r="O209" i="5"/>
  <c r="N209" i="5"/>
  <c r="M209" i="5"/>
  <c r="L209" i="5"/>
  <c r="H209" i="5"/>
  <c r="O208" i="5"/>
  <c r="N208" i="5"/>
  <c r="M208" i="5"/>
  <c r="L208" i="5"/>
  <c r="H208" i="5"/>
  <c r="C208" i="5"/>
  <c r="D208" i="5" s="1"/>
  <c r="E208" i="5" s="1"/>
  <c r="O207" i="5"/>
  <c r="N207" i="5"/>
  <c r="M207" i="5"/>
  <c r="L207" i="5"/>
  <c r="H207" i="5"/>
  <c r="O206" i="5"/>
  <c r="N206" i="5"/>
  <c r="M206" i="5"/>
  <c r="L206" i="5"/>
  <c r="H206" i="5"/>
  <c r="C206" i="5"/>
  <c r="D206" i="5" s="1"/>
  <c r="E206" i="5" s="1"/>
  <c r="O205" i="5"/>
  <c r="N205" i="5"/>
  <c r="M205" i="5"/>
  <c r="L205" i="5"/>
  <c r="H205" i="5"/>
  <c r="D205" i="5"/>
  <c r="E205" i="5" s="1"/>
  <c r="C205" i="5"/>
  <c r="O204" i="5"/>
  <c r="N204" i="5"/>
  <c r="M204" i="5"/>
  <c r="L204" i="5"/>
  <c r="H204" i="5"/>
  <c r="D204" i="5"/>
  <c r="E204" i="5" s="1"/>
  <c r="C204" i="5"/>
  <c r="O203" i="5"/>
  <c r="N203" i="5"/>
  <c r="M203" i="5"/>
  <c r="L203" i="5"/>
  <c r="H203" i="5"/>
  <c r="O202" i="5"/>
  <c r="N202" i="5"/>
  <c r="M202" i="5"/>
  <c r="L202" i="5"/>
  <c r="H202" i="5"/>
  <c r="D202" i="5"/>
  <c r="E202" i="5" s="1"/>
  <c r="C202" i="5"/>
  <c r="O201" i="5"/>
  <c r="N201" i="5"/>
  <c r="M201" i="5"/>
  <c r="L201" i="5"/>
  <c r="H201" i="5"/>
  <c r="O200" i="5"/>
  <c r="N200" i="5"/>
  <c r="M200" i="5"/>
  <c r="L200" i="5"/>
  <c r="H200" i="5"/>
  <c r="O199" i="5"/>
  <c r="N199" i="5"/>
  <c r="M199" i="5"/>
  <c r="L199" i="5"/>
  <c r="H199" i="5"/>
  <c r="E199" i="5"/>
  <c r="C199" i="5"/>
  <c r="D199" i="5" s="1"/>
  <c r="O198" i="5"/>
  <c r="N198" i="5"/>
  <c r="M198" i="5"/>
  <c r="L198" i="5"/>
  <c r="H198" i="5"/>
  <c r="C198" i="5"/>
  <c r="D198" i="5" s="1"/>
  <c r="E198" i="5" s="1"/>
  <c r="O197" i="5"/>
  <c r="N197" i="5"/>
  <c r="M197" i="5"/>
  <c r="L197" i="5"/>
  <c r="H197" i="5"/>
  <c r="O196" i="5"/>
  <c r="N196" i="5"/>
  <c r="M196" i="5"/>
  <c r="L196" i="5"/>
  <c r="H196" i="5"/>
  <c r="E196" i="5"/>
  <c r="C196" i="5"/>
  <c r="D196" i="5" s="1"/>
  <c r="O195" i="5"/>
  <c r="N195" i="5"/>
  <c r="M195" i="5"/>
  <c r="L195" i="5"/>
  <c r="H195" i="5"/>
  <c r="O194" i="5"/>
  <c r="N194" i="5"/>
  <c r="M194" i="5"/>
  <c r="L194" i="5"/>
  <c r="H194" i="5"/>
  <c r="O193" i="5"/>
  <c r="N193" i="5"/>
  <c r="M193" i="5"/>
  <c r="L193" i="5"/>
  <c r="H193" i="5"/>
  <c r="C193" i="5"/>
  <c r="D193" i="5" s="1"/>
  <c r="E193" i="5" s="1"/>
  <c r="O192" i="5"/>
  <c r="N192" i="5"/>
  <c r="M192" i="5"/>
  <c r="L192" i="5"/>
  <c r="H192" i="5"/>
  <c r="E192" i="5"/>
  <c r="D192" i="5"/>
  <c r="C192" i="5"/>
  <c r="O191" i="5"/>
  <c r="N191" i="5"/>
  <c r="M191" i="5"/>
  <c r="L191" i="5"/>
  <c r="H191" i="5"/>
  <c r="C191" i="5"/>
  <c r="D191" i="5" s="1"/>
  <c r="E191" i="5" s="1"/>
  <c r="O190" i="5"/>
  <c r="N190" i="5"/>
  <c r="M190" i="5"/>
  <c r="L190" i="5"/>
  <c r="H190" i="5"/>
  <c r="E190" i="5"/>
  <c r="C190" i="5"/>
  <c r="D190" i="5" s="1"/>
  <c r="O189" i="5"/>
  <c r="N189" i="5"/>
  <c r="M189" i="5"/>
  <c r="L189" i="5"/>
  <c r="H189" i="5"/>
  <c r="E189" i="5"/>
  <c r="D189" i="5"/>
  <c r="C189" i="5"/>
  <c r="O188" i="5"/>
  <c r="N188" i="5"/>
  <c r="M188" i="5"/>
  <c r="L188" i="5"/>
  <c r="H188" i="5"/>
  <c r="O187" i="5"/>
  <c r="N187" i="5"/>
  <c r="M187" i="5"/>
  <c r="L187" i="5"/>
  <c r="H187" i="5"/>
  <c r="C187" i="5"/>
  <c r="D187" i="5" s="1"/>
  <c r="E187" i="5" s="1"/>
  <c r="O186" i="5"/>
  <c r="N186" i="5"/>
  <c r="M186" i="5"/>
  <c r="L186" i="5"/>
  <c r="H186" i="5"/>
  <c r="O185" i="5"/>
  <c r="N185" i="5"/>
  <c r="M185" i="5"/>
  <c r="L185" i="5"/>
  <c r="H185" i="5"/>
  <c r="D185" i="5"/>
  <c r="E185" i="5" s="1"/>
  <c r="C185" i="5"/>
  <c r="O184" i="5"/>
  <c r="N184" i="5"/>
  <c r="M184" i="5"/>
  <c r="L184" i="5"/>
  <c r="H184" i="5"/>
  <c r="O183" i="5"/>
  <c r="N183" i="5"/>
  <c r="M183" i="5"/>
  <c r="L183" i="5"/>
  <c r="H183" i="5"/>
  <c r="C183" i="5"/>
  <c r="D183" i="5" s="1"/>
  <c r="E183" i="5" s="1"/>
  <c r="O182" i="5"/>
  <c r="N182" i="5"/>
  <c r="M182" i="5"/>
  <c r="L182" i="5"/>
  <c r="H182" i="5"/>
  <c r="C182" i="5"/>
  <c r="D182" i="5" s="1"/>
  <c r="E182" i="5" s="1"/>
  <c r="O181" i="5"/>
  <c r="N181" i="5"/>
  <c r="M181" i="5"/>
  <c r="L181" i="5"/>
  <c r="H181" i="5"/>
  <c r="O180" i="5"/>
  <c r="N180" i="5"/>
  <c r="M180" i="5"/>
  <c r="L180" i="5"/>
  <c r="H180" i="5"/>
  <c r="C180" i="5"/>
  <c r="D180" i="5" s="1"/>
  <c r="E180" i="5" s="1"/>
  <c r="O179" i="5"/>
  <c r="N179" i="5"/>
  <c r="M179" i="5"/>
  <c r="L179" i="5"/>
  <c r="H179" i="5"/>
  <c r="C179" i="5"/>
  <c r="D179" i="5" s="1"/>
  <c r="E179" i="5" s="1"/>
  <c r="O178" i="5"/>
  <c r="N178" i="5"/>
  <c r="M178" i="5"/>
  <c r="L178" i="5"/>
  <c r="H178" i="5"/>
  <c r="C178" i="5"/>
  <c r="D178" i="5" s="1"/>
  <c r="E178" i="5" s="1"/>
  <c r="O177" i="5"/>
  <c r="N177" i="5"/>
  <c r="M177" i="5"/>
  <c r="L177" i="5"/>
  <c r="H177" i="5"/>
  <c r="E177" i="5"/>
  <c r="C177" i="5"/>
  <c r="D177" i="5" s="1"/>
  <c r="O176" i="5"/>
  <c r="N176" i="5"/>
  <c r="M176" i="5"/>
  <c r="L176" i="5"/>
  <c r="H176" i="5"/>
  <c r="C176" i="5"/>
  <c r="D176" i="5" s="1"/>
  <c r="E176" i="5" s="1"/>
  <c r="O175" i="5"/>
  <c r="N175" i="5"/>
  <c r="M175" i="5"/>
  <c r="L175" i="5"/>
  <c r="H175" i="5"/>
  <c r="C175" i="5"/>
  <c r="D175" i="5" s="1"/>
  <c r="E175" i="5" s="1"/>
  <c r="O174" i="5"/>
  <c r="N174" i="5"/>
  <c r="M174" i="5"/>
  <c r="L174" i="5"/>
  <c r="H174" i="5"/>
  <c r="O173" i="5"/>
  <c r="N173" i="5"/>
  <c r="M173" i="5"/>
  <c r="L173" i="5"/>
  <c r="H173" i="5"/>
  <c r="E173" i="5"/>
  <c r="C173" i="5"/>
  <c r="D173" i="5" s="1"/>
  <c r="O172" i="5"/>
  <c r="N172" i="5"/>
  <c r="M172" i="5"/>
  <c r="L172" i="5"/>
  <c r="H172" i="5"/>
  <c r="O171" i="5"/>
  <c r="N171" i="5"/>
  <c r="M171" i="5"/>
  <c r="L171" i="5"/>
  <c r="H171" i="5"/>
  <c r="O170" i="5"/>
  <c r="N170" i="5"/>
  <c r="M170" i="5"/>
  <c r="L170" i="5"/>
  <c r="H170" i="5"/>
  <c r="D170" i="5"/>
  <c r="E170" i="5" s="1"/>
  <c r="C170" i="5"/>
  <c r="O169" i="5"/>
  <c r="N169" i="5"/>
  <c r="M169" i="5"/>
  <c r="L169" i="5"/>
  <c r="H169" i="5"/>
  <c r="C169" i="5"/>
  <c r="D169" i="5" s="1"/>
  <c r="E169" i="5" s="1"/>
  <c r="O168" i="5"/>
  <c r="N168" i="5"/>
  <c r="M168" i="5"/>
  <c r="L168" i="5"/>
  <c r="H168" i="5"/>
  <c r="O167" i="5"/>
  <c r="N167" i="5"/>
  <c r="M167" i="5"/>
  <c r="L167" i="5"/>
  <c r="H167" i="5"/>
  <c r="O166" i="5"/>
  <c r="N166" i="5"/>
  <c r="M166" i="5"/>
  <c r="L166" i="5"/>
  <c r="H166" i="5"/>
  <c r="C166" i="5"/>
  <c r="D166" i="5" s="1"/>
  <c r="E166" i="5" s="1"/>
  <c r="O165" i="5"/>
  <c r="N165" i="5"/>
  <c r="M165" i="5"/>
  <c r="L165" i="5"/>
  <c r="H165" i="5"/>
  <c r="D165" i="5"/>
  <c r="E165" i="5" s="1"/>
  <c r="C165" i="5"/>
  <c r="O164" i="5"/>
  <c r="N164" i="5"/>
  <c r="M164" i="5"/>
  <c r="L164" i="5"/>
  <c r="H164" i="5"/>
  <c r="O163" i="5"/>
  <c r="N163" i="5"/>
  <c r="M163" i="5"/>
  <c r="L163" i="5"/>
  <c r="H163" i="5"/>
  <c r="C163" i="5"/>
  <c r="D163" i="5" s="1"/>
  <c r="E163" i="5" s="1"/>
  <c r="O162" i="5"/>
  <c r="N162" i="5"/>
  <c r="M162" i="5"/>
  <c r="L162" i="5"/>
  <c r="H162" i="5"/>
  <c r="D162" i="5"/>
  <c r="E162" i="5" s="1"/>
  <c r="C162" i="5"/>
  <c r="O161" i="5"/>
  <c r="N161" i="5"/>
  <c r="M161" i="5"/>
  <c r="L161" i="5"/>
  <c r="H161" i="5"/>
  <c r="O160" i="5"/>
  <c r="N160" i="5"/>
  <c r="M160" i="5"/>
  <c r="L160" i="5"/>
  <c r="H160" i="5"/>
  <c r="D160" i="5"/>
  <c r="E160" i="5" s="1"/>
  <c r="C160" i="5"/>
  <c r="O159" i="5"/>
  <c r="N159" i="5"/>
  <c r="M159" i="5"/>
  <c r="L159" i="5"/>
  <c r="H159" i="5"/>
  <c r="C159" i="5"/>
  <c r="D159" i="5" s="1"/>
  <c r="E159" i="5" s="1"/>
  <c r="O158" i="5"/>
  <c r="N158" i="5"/>
  <c r="M158" i="5"/>
  <c r="L158" i="5"/>
  <c r="H158" i="5"/>
  <c r="O157" i="5"/>
  <c r="N157" i="5"/>
  <c r="M157" i="5"/>
  <c r="L157" i="5"/>
  <c r="H157" i="5"/>
  <c r="D157" i="5"/>
  <c r="E157" i="5" s="1"/>
  <c r="C157" i="5"/>
  <c r="O156" i="5"/>
  <c r="N156" i="5"/>
  <c r="M156" i="5"/>
  <c r="L156" i="5"/>
  <c r="H156" i="5"/>
  <c r="C156" i="5"/>
  <c r="D156" i="5" s="1"/>
  <c r="E156" i="5" s="1"/>
  <c r="O155" i="5"/>
  <c r="N155" i="5"/>
  <c r="M155" i="5"/>
  <c r="L155" i="5"/>
  <c r="H155" i="5"/>
  <c r="O154" i="5"/>
  <c r="N154" i="5"/>
  <c r="M154" i="5"/>
  <c r="L154" i="5"/>
  <c r="H154" i="5"/>
  <c r="C154" i="5"/>
  <c r="D154" i="5" s="1"/>
  <c r="E154" i="5" s="1"/>
  <c r="O153" i="5"/>
  <c r="N153" i="5"/>
  <c r="M153" i="5"/>
  <c r="L153" i="5"/>
  <c r="H153" i="5"/>
  <c r="O152" i="5"/>
  <c r="N152" i="5"/>
  <c r="M152" i="5"/>
  <c r="L152" i="5"/>
  <c r="H152" i="5"/>
  <c r="C152" i="5"/>
  <c r="D152" i="5" s="1"/>
  <c r="E152" i="5" s="1"/>
  <c r="O151" i="5"/>
  <c r="N151" i="5"/>
  <c r="M151" i="5"/>
  <c r="L151" i="5"/>
  <c r="H151" i="5"/>
  <c r="O150" i="5"/>
  <c r="N150" i="5"/>
  <c r="M150" i="5"/>
  <c r="L150" i="5"/>
  <c r="H150" i="5"/>
  <c r="E150" i="5"/>
  <c r="D150" i="5"/>
  <c r="C150" i="5"/>
  <c r="O149" i="5"/>
  <c r="N149" i="5"/>
  <c r="M149" i="5"/>
  <c r="L149" i="5"/>
  <c r="H149" i="5"/>
  <c r="C149" i="5"/>
  <c r="D149" i="5" s="1"/>
  <c r="E149" i="5" s="1"/>
  <c r="O148" i="5"/>
  <c r="N148" i="5"/>
  <c r="M148" i="5"/>
  <c r="L148" i="5"/>
  <c r="H148" i="5"/>
  <c r="O147" i="5"/>
  <c r="N147" i="5"/>
  <c r="M147" i="5"/>
  <c r="L147" i="5"/>
  <c r="H147" i="5"/>
  <c r="C147" i="5"/>
  <c r="D147" i="5" s="1"/>
  <c r="E147" i="5" s="1"/>
  <c r="O146" i="5"/>
  <c r="N146" i="5"/>
  <c r="M146" i="5"/>
  <c r="L146" i="5"/>
  <c r="H146" i="5"/>
  <c r="D146" i="5"/>
  <c r="E146" i="5" s="1"/>
  <c r="C146" i="5"/>
  <c r="O145" i="5"/>
  <c r="N145" i="5"/>
  <c r="M145" i="5"/>
  <c r="L145" i="5"/>
  <c r="H145" i="5"/>
  <c r="O144" i="5"/>
  <c r="N144" i="5"/>
  <c r="M144" i="5"/>
  <c r="L144" i="5"/>
  <c r="H144" i="5"/>
  <c r="O143" i="5"/>
  <c r="N143" i="5"/>
  <c r="M143" i="5"/>
  <c r="L143" i="5"/>
  <c r="H143" i="5"/>
  <c r="C143" i="5"/>
  <c r="D143" i="5" s="1"/>
  <c r="E143" i="5" s="1"/>
  <c r="O142" i="5"/>
  <c r="N142" i="5"/>
  <c r="M142" i="5"/>
  <c r="L142" i="5"/>
  <c r="H142" i="5"/>
  <c r="O141" i="5"/>
  <c r="N141" i="5"/>
  <c r="M141" i="5"/>
  <c r="L141" i="5"/>
  <c r="H141" i="5"/>
  <c r="C141" i="5"/>
  <c r="D141" i="5" s="1"/>
  <c r="E141" i="5" s="1"/>
  <c r="O140" i="5"/>
  <c r="N140" i="5"/>
  <c r="M140" i="5"/>
  <c r="L140" i="5"/>
  <c r="H140" i="5"/>
  <c r="C140" i="5"/>
  <c r="D140" i="5" s="1"/>
  <c r="E140" i="5" s="1"/>
  <c r="O139" i="5"/>
  <c r="N139" i="5"/>
  <c r="M139" i="5"/>
  <c r="L139" i="5"/>
  <c r="H139" i="5"/>
  <c r="O138" i="5"/>
  <c r="N138" i="5"/>
  <c r="M138" i="5"/>
  <c r="L138" i="5"/>
  <c r="H138" i="5"/>
  <c r="O137" i="5"/>
  <c r="N137" i="5"/>
  <c r="M137" i="5"/>
  <c r="L137" i="5"/>
  <c r="H137" i="5"/>
  <c r="C137" i="5"/>
  <c r="D137" i="5" s="1"/>
  <c r="E137" i="5" s="1"/>
  <c r="O136" i="5"/>
  <c r="N136" i="5"/>
  <c r="M136" i="5"/>
  <c r="L136" i="5"/>
  <c r="H136" i="5"/>
  <c r="C136" i="5"/>
  <c r="D136" i="5" s="1"/>
  <c r="E136" i="5" s="1"/>
  <c r="O135" i="5"/>
  <c r="N135" i="5"/>
  <c r="M135" i="5"/>
  <c r="L135" i="5"/>
  <c r="H135" i="5"/>
  <c r="O134" i="5"/>
  <c r="N134" i="5"/>
  <c r="M134" i="5"/>
  <c r="L134" i="5"/>
  <c r="H134" i="5"/>
  <c r="O133" i="5"/>
  <c r="N133" i="5"/>
  <c r="M133" i="5"/>
  <c r="L133" i="5"/>
  <c r="H133" i="5"/>
  <c r="E133" i="5"/>
  <c r="D133" i="5"/>
  <c r="C133" i="5"/>
  <c r="O132" i="5"/>
  <c r="N132" i="5"/>
  <c r="M132" i="5"/>
  <c r="L132" i="5"/>
  <c r="H132" i="5"/>
  <c r="C132" i="5"/>
  <c r="D132" i="5" s="1"/>
  <c r="E132" i="5" s="1"/>
  <c r="O131" i="5"/>
  <c r="N131" i="5"/>
  <c r="M131" i="5"/>
  <c r="L131" i="5"/>
  <c r="H131" i="5"/>
  <c r="C131" i="5"/>
  <c r="D131" i="5" s="1"/>
  <c r="E131" i="5" s="1"/>
  <c r="O130" i="5"/>
  <c r="N130" i="5"/>
  <c r="M130" i="5"/>
  <c r="L130" i="5"/>
  <c r="H130" i="5"/>
  <c r="O129" i="5"/>
  <c r="N129" i="5"/>
  <c r="M129" i="5"/>
  <c r="L129" i="5"/>
  <c r="H129" i="5"/>
  <c r="O128" i="5"/>
  <c r="N128" i="5"/>
  <c r="M128" i="5"/>
  <c r="L128" i="5"/>
  <c r="H128" i="5"/>
  <c r="D128" i="5"/>
  <c r="E128" i="5" s="1"/>
  <c r="C128" i="5"/>
  <c r="O127" i="5"/>
  <c r="N127" i="5"/>
  <c r="M127" i="5"/>
  <c r="L127" i="5"/>
  <c r="H127" i="5"/>
  <c r="C127" i="5"/>
  <c r="D127" i="5" s="1"/>
  <c r="E127" i="5" s="1"/>
  <c r="O126" i="5"/>
  <c r="N126" i="5"/>
  <c r="M126" i="5"/>
  <c r="L126" i="5"/>
  <c r="H126" i="5"/>
  <c r="E126" i="5"/>
  <c r="C126" i="5"/>
  <c r="D126" i="5" s="1"/>
  <c r="O125" i="5"/>
  <c r="N125" i="5"/>
  <c r="M125" i="5"/>
  <c r="L125" i="5"/>
  <c r="H125" i="5"/>
  <c r="O124" i="5"/>
  <c r="N124" i="5"/>
  <c r="M124" i="5"/>
  <c r="L124" i="5"/>
  <c r="H124" i="5"/>
  <c r="C124" i="5"/>
  <c r="D124" i="5" s="1"/>
  <c r="E124" i="5" s="1"/>
  <c r="O123" i="5"/>
  <c r="N123" i="5"/>
  <c r="M123" i="5"/>
  <c r="L123" i="5"/>
  <c r="H123" i="5"/>
  <c r="C123" i="5"/>
  <c r="D123" i="5" s="1"/>
  <c r="E123" i="5" s="1"/>
  <c r="O122" i="5"/>
  <c r="N122" i="5"/>
  <c r="M122" i="5"/>
  <c r="L122" i="5"/>
  <c r="H122" i="5"/>
  <c r="O121" i="5"/>
  <c r="N121" i="5"/>
  <c r="M121" i="5"/>
  <c r="L121" i="5"/>
  <c r="H121" i="5"/>
  <c r="O120" i="5"/>
  <c r="N120" i="5"/>
  <c r="M120" i="5"/>
  <c r="L120" i="5"/>
  <c r="H120" i="5"/>
  <c r="C120" i="5"/>
  <c r="D120" i="5" s="1"/>
  <c r="E120" i="5" s="1"/>
  <c r="O119" i="5"/>
  <c r="N119" i="5"/>
  <c r="M119" i="5"/>
  <c r="L119" i="5"/>
  <c r="H119" i="5"/>
  <c r="D119" i="5"/>
  <c r="E119" i="5" s="1"/>
  <c r="C119" i="5"/>
  <c r="O118" i="5"/>
  <c r="N118" i="5"/>
  <c r="M118" i="5"/>
  <c r="L118" i="5"/>
  <c r="H118" i="5"/>
  <c r="D118" i="5"/>
  <c r="E118" i="5" s="1"/>
  <c r="C118" i="5"/>
  <c r="O117" i="5"/>
  <c r="N117" i="5"/>
  <c r="M117" i="5"/>
  <c r="L117" i="5"/>
  <c r="H117" i="5"/>
  <c r="C117" i="5"/>
  <c r="D117" i="5" s="1"/>
  <c r="E117" i="5" s="1"/>
  <c r="O116" i="5"/>
  <c r="N116" i="5"/>
  <c r="M116" i="5"/>
  <c r="L116" i="5"/>
  <c r="H116" i="5"/>
  <c r="O115" i="5"/>
  <c r="N115" i="5"/>
  <c r="M115" i="5"/>
  <c r="L115" i="5"/>
  <c r="H115" i="5"/>
  <c r="C115" i="5"/>
  <c r="D115" i="5" s="1"/>
  <c r="E115" i="5" s="1"/>
  <c r="O114" i="5"/>
  <c r="N114" i="5"/>
  <c r="M114" i="5"/>
  <c r="L114" i="5"/>
  <c r="H114" i="5"/>
  <c r="E114" i="5"/>
  <c r="D114" i="5"/>
  <c r="C114" i="5"/>
  <c r="O113" i="5"/>
  <c r="N113" i="5"/>
  <c r="M113" i="5"/>
  <c r="L113" i="5"/>
  <c r="H113" i="5"/>
  <c r="D113" i="5"/>
  <c r="E113" i="5" s="1"/>
  <c r="C113" i="5"/>
  <c r="O112" i="5"/>
  <c r="N112" i="5"/>
  <c r="M112" i="5"/>
  <c r="L112" i="5"/>
  <c r="H112" i="5"/>
  <c r="C112" i="5"/>
  <c r="D112" i="5" s="1"/>
  <c r="E112" i="5" s="1"/>
  <c r="O111" i="5"/>
  <c r="N111" i="5"/>
  <c r="M111" i="5"/>
  <c r="L111" i="5"/>
  <c r="H111" i="5"/>
  <c r="D111" i="5"/>
  <c r="E111" i="5" s="1"/>
  <c r="C111" i="5"/>
  <c r="O110" i="5"/>
  <c r="N110" i="5"/>
  <c r="M110" i="5"/>
  <c r="L110" i="5"/>
  <c r="H110" i="5"/>
  <c r="E110" i="5"/>
  <c r="C110" i="5"/>
  <c r="D110" i="5" s="1"/>
  <c r="O109" i="5"/>
  <c r="N109" i="5"/>
  <c r="M109" i="5"/>
  <c r="L109" i="5"/>
  <c r="H109" i="5"/>
  <c r="O108" i="5"/>
  <c r="N108" i="5"/>
  <c r="M108" i="5"/>
  <c r="L108" i="5"/>
  <c r="H108" i="5"/>
  <c r="C108" i="5"/>
  <c r="D108" i="5" s="1"/>
  <c r="E108" i="5" s="1"/>
  <c r="O107" i="5"/>
  <c r="N107" i="5"/>
  <c r="M107" i="5"/>
  <c r="L107" i="5"/>
  <c r="H107" i="5"/>
  <c r="C107" i="5"/>
  <c r="D107" i="5" s="1"/>
  <c r="E107" i="5" s="1"/>
  <c r="O106" i="5"/>
  <c r="N106" i="5"/>
  <c r="M106" i="5"/>
  <c r="L106" i="5"/>
  <c r="H106" i="5"/>
  <c r="D106" i="5"/>
  <c r="E106" i="5" s="1"/>
  <c r="C106" i="5"/>
  <c r="O105" i="5"/>
  <c r="N105" i="5"/>
  <c r="M105" i="5"/>
  <c r="L105" i="5"/>
  <c r="H105" i="5"/>
  <c r="C105" i="5"/>
  <c r="D105" i="5" s="1"/>
  <c r="E105" i="5" s="1"/>
  <c r="O104" i="5"/>
  <c r="N104" i="5"/>
  <c r="M104" i="5"/>
  <c r="L104" i="5"/>
  <c r="H104" i="5"/>
  <c r="O103" i="5"/>
  <c r="N103" i="5"/>
  <c r="M103" i="5"/>
  <c r="L103" i="5"/>
  <c r="H103" i="5"/>
  <c r="O102" i="5"/>
  <c r="N102" i="5"/>
  <c r="M102" i="5"/>
  <c r="L102" i="5"/>
  <c r="H102" i="5"/>
  <c r="O101" i="5"/>
  <c r="N101" i="5"/>
  <c r="M101" i="5"/>
  <c r="L101" i="5"/>
  <c r="H101" i="5"/>
  <c r="C101" i="5"/>
  <c r="D101" i="5" s="1"/>
  <c r="E101" i="5" s="1"/>
  <c r="O100" i="5"/>
  <c r="N100" i="5"/>
  <c r="M100" i="5"/>
  <c r="L100" i="5"/>
  <c r="H100" i="5"/>
  <c r="C100" i="5"/>
  <c r="D100" i="5" s="1"/>
  <c r="E100" i="5" s="1"/>
  <c r="O99" i="5"/>
  <c r="N99" i="5"/>
  <c r="M99" i="5"/>
  <c r="L99" i="5"/>
  <c r="H99" i="5"/>
  <c r="C99" i="5"/>
  <c r="D99" i="5" s="1"/>
  <c r="E99" i="5" s="1"/>
  <c r="O98" i="5"/>
  <c r="N98" i="5"/>
  <c r="M98" i="5"/>
  <c r="L98" i="5"/>
  <c r="H98" i="5"/>
  <c r="D98" i="5"/>
  <c r="E98" i="5" s="1"/>
  <c r="C98" i="5"/>
  <c r="O97" i="5"/>
  <c r="N97" i="5"/>
  <c r="M97" i="5"/>
  <c r="L97" i="5"/>
  <c r="H97" i="5"/>
  <c r="C97" i="5"/>
  <c r="D97" i="5" s="1"/>
  <c r="E97" i="5" s="1"/>
  <c r="O96" i="5"/>
  <c r="N96" i="5"/>
  <c r="M96" i="5"/>
  <c r="L96" i="5"/>
  <c r="H96" i="5"/>
  <c r="C96" i="5"/>
  <c r="D96" i="5" s="1"/>
  <c r="E96" i="5" s="1"/>
  <c r="O95" i="5"/>
  <c r="N95" i="5"/>
  <c r="M95" i="5"/>
  <c r="L95" i="5"/>
  <c r="H95" i="5"/>
  <c r="O94" i="5"/>
  <c r="N94" i="5"/>
  <c r="M94" i="5"/>
  <c r="L94" i="5"/>
  <c r="H94" i="5"/>
  <c r="D94" i="5"/>
  <c r="E94" i="5" s="1"/>
  <c r="C94" i="5"/>
  <c r="O93" i="5"/>
  <c r="N93" i="5"/>
  <c r="M93" i="5"/>
  <c r="L93" i="5"/>
  <c r="H93" i="5"/>
  <c r="E93" i="5"/>
  <c r="D93" i="5"/>
  <c r="C93" i="5"/>
  <c r="O92" i="5"/>
  <c r="N92" i="5"/>
  <c r="M92" i="5"/>
  <c r="L92" i="5"/>
  <c r="H92" i="5"/>
  <c r="C92" i="5"/>
  <c r="D92" i="5" s="1"/>
  <c r="E92" i="5" s="1"/>
  <c r="O91" i="5"/>
  <c r="N91" i="5"/>
  <c r="M91" i="5"/>
  <c r="L91" i="5"/>
  <c r="H91" i="5"/>
  <c r="C91" i="5"/>
  <c r="D91" i="5" s="1"/>
  <c r="E91" i="5" s="1"/>
  <c r="O90" i="5"/>
  <c r="N90" i="5"/>
  <c r="M90" i="5"/>
  <c r="L90" i="5"/>
  <c r="H90" i="5"/>
  <c r="O89" i="5"/>
  <c r="N89" i="5"/>
  <c r="M89" i="5"/>
  <c r="L89" i="5"/>
  <c r="H89" i="5"/>
  <c r="O88" i="5"/>
  <c r="N88" i="5"/>
  <c r="M88" i="5"/>
  <c r="L88" i="5"/>
  <c r="H88" i="5"/>
  <c r="O87" i="5"/>
  <c r="N87" i="5"/>
  <c r="M87" i="5"/>
  <c r="L87" i="5"/>
  <c r="H87" i="5"/>
  <c r="C87" i="5"/>
  <c r="D87" i="5" s="1"/>
  <c r="E87" i="5" s="1"/>
  <c r="O86" i="5"/>
  <c r="N86" i="5"/>
  <c r="M86" i="5"/>
  <c r="L86" i="5"/>
  <c r="H86" i="5"/>
  <c r="E86" i="5"/>
  <c r="D86" i="5"/>
  <c r="C86" i="5"/>
  <c r="O85" i="5"/>
  <c r="N85" i="5"/>
  <c r="M85" i="5"/>
  <c r="L85" i="5"/>
  <c r="H85" i="5"/>
  <c r="C85" i="5"/>
  <c r="D85" i="5" s="1"/>
  <c r="E85" i="5" s="1"/>
  <c r="O84" i="5"/>
  <c r="N84" i="5"/>
  <c r="M84" i="5"/>
  <c r="L84" i="5"/>
  <c r="H84" i="5"/>
  <c r="C84" i="5"/>
  <c r="D84" i="5" s="1"/>
  <c r="E84" i="5" s="1"/>
  <c r="O83" i="5"/>
  <c r="N83" i="5"/>
  <c r="M83" i="5"/>
  <c r="L83" i="5"/>
  <c r="H83" i="5"/>
  <c r="C83" i="5"/>
  <c r="D83" i="5" s="1"/>
  <c r="E83" i="5" s="1"/>
  <c r="O82" i="5"/>
  <c r="N82" i="5"/>
  <c r="M82" i="5"/>
  <c r="L82" i="5"/>
  <c r="H82" i="5"/>
  <c r="E82" i="5"/>
  <c r="C82" i="5"/>
  <c r="D82" i="5" s="1"/>
  <c r="O81" i="5"/>
  <c r="N81" i="5"/>
  <c r="M81" i="5"/>
  <c r="L81" i="5"/>
  <c r="H81" i="5"/>
  <c r="O80" i="5"/>
  <c r="N80" i="5"/>
  <c r="M80" i="5"/>
  <c r="L80" i="5"/>
  <c r="H80" i="5"/>
  <c r="E80" i="5"/>
  <c r="D80" i="5"/>
  <c r="C80" i="5"/>
  <c r="O79" i="5"/>
  <c r="N79" i="5"/>
  <c r="M79" i="5"/>
  <c r="L79" i="5"/>
  <c r="H79" i="5"/>
  <c r="C79" i="5"/>
  <c r="D79" i="5" s="1"/>
  <c r="E79" i="5" s="1"/>
  <c r="O78" i="5"/>
  <c r="N78" i="5"/>
  <c r="M78" i="5"/>
  <c r="L78" i="5"/>
  <c r="H78" i="5"/>
  <c r="D78" i="5"/>
  <c r="E78" i="5" s="1"/>
  <c r="C78" i="5"/>
  <c r="O77" i="5"/>
  <c r="N77" i="5"/>
  <c r="M77" i="5"/>
  <c r="L77" i="5"/>
  <c r="H77" i="5"/>
  <c r="C77" i="5"/>
  <c r="D77" i="5" s="1"/>
  <c r="E77" i="5" s="1"/>
  <c r="O76" i="5"/>
  <c r="N76" i="5"/>
  <c r="M76" i="5"/>
  <c r="L76" i="5"/>
  <c r="H76" i="5"/>
  <c r="O75" i="5"/>
  <c r="N75" i="5"/>
  <c r="M75" i="5"/>
  <c r="L75" i="5"/>
  <c r="H75" i="5"/>
  <c r="O74" i="5"/>
  <c r="N74" i="5"/>
  <c r="M74" i="5"/>
  <c r="L74" i="5"/>
  <c r="H74" i="5"/>
  <c r="O73" i="5"/>
  <c r="N73" i="5"/>
  <c r="M73" i="5"/>
  <c r="L73" i="5"/>
  <c r="H73" i="5"/>
  <c r="C73" i="5"/>
  <c r="D73" i="5" s="1"/>
  <c r="E73" i="5" s="1"/>
  <c r="O72" i="5"/>
  <c r="N72" i="5"/>
  <c r="M72" i="5"/>
  <c r="L72" i="5"/>
  <c r="H72" i="5"/>
  <c r="C72" i="5"/>
  <c r="D72" i="5" s="1"/>
  <c r="E72" i="5" s="1"/>
  <c r="O71" i="5"/>
  <c r="N71" i="5"/>
  <c r="M71" i="5"/>
  <c r="L71" i="5"/>
  <c r="H71" i="5"/>
  <c r="E71" i="5"/>
  <c r="D71" i="5"/>
  <c r="C71" i="5"/>
  <c r="O70" i="5"/>
  <c r="N70" i="5"/>
  <c r="M70" i="5"/>
  <c r="L70" i="5"/>
  <c r="H70" i="5"/>
  <c r="C70" i="5"/>
  <c r="D70" i="5" s="1"/>
  <c r="E70" i="5" s="1"/>
  <c r="O69" i="5"/>
  <c r="N69" i="5"/>
  <c r="M69" i="5"/>
  <c r="L69" i="5"/>
  <c r="H69" i="5"/>
  <c r="C69" i="5"/>
  <c r="D69" i="5" s="1"/>
  <c r="E69" i="5" s="1"/>
  <c r="O68" i="5"/>
  <c r="N68" i="5"/>
  <c r="M68" i="5"/>
  <c r="L68" i="5"/>
  <c r="H68" i="5"/>
  <c r="C68" i="5"/>
  <c r="D68" i="5" s="1"/>
  <c r="E68" i="5" s="1"/>
  <c r="O67" i="5"/>
  <c r="N67" i="5"/>
  <c r="M67" i="5"/>
  <c r="L67" i="5"/>
  <c r="H67" i="5"/>
  <c r="O66" i="5"/>
  <c r="N66" i="5"/>
  <c r="M66" i="5"/>
  <c r="L66" i="5"/>
  <c r="H66" i="5"/>
  <c r="C66" i="5"/>
  <c r="D66" i="5" s="1"/>
  <c r="E66" i="5" s="1"/>
  <c r="O65" i="5"/>
  <c r="N65" i="5"/>
  <c r="M65" i="5"/>
  <c r="L65" i="5"/>
  <c r="H65" i="5"/>
  <c r="D65" i="5"/>
  <c r="E65" i="5" s="1"/>
  <c r="C65" i="5"/>
  <c r="O64" i="5"/>
  <c r="N64" i="5"/>
  <c r="M64" i="5"/>
  <c r="L64" i="5"/>
  <c r="H64" i="5"/>
  <c r="C64" i="5"/>
  <c r="D64" i="5" s="1"/>
  <c r="E64" i="5" s="1"/>
  <c r="O63" i="5"/>
  <c r="N63" i="5"/>
  <c r="M63" i="5"/>
  <c r="L63" i="5"/>
  <c r="H63" i="5"/>
  <c r="C63" i="5"/>
  <c r="D63" i="5" s="1"/>
  <c r="E63" i="5" s="1"/>
  <c r="O62" i="5"/>
  <c r="N62" i="5"/>
  <c r="M62" i="5"/>
  <c r="L62" i="5"/>
  <c r="H62" i="5"/>
  <c r="O61" i="5"/>
  <c r="N61" i="5"/>
  <c r="M61" i="5"/>
  <c r="L61" i="5"/>
  <c r="H61" i="5"/>
  <c r="O60" i="5"/>
  <c r="N60" i="5"/>
  <c r="M60" i="5"/>
  <c r="L60" i="5"/>
  <c r="H60" i="5"/>
  <c r="O59" i="5"/>
  <c r="N59" i="5"/>
  <c r="M59" i="5"/>
  <c r="L59" i="5"/>
  <c r="H59" i="5"/>
  <c r="E59" i="5"/>
  <c r="D59" i="5"/>
  <c r="C59" i="5"/>
  <c r="O58" i="5"/>
  <c r="N58" i="5"/>
  <c r="M58" i="5"/>
  <c r="L58" i="5"/>
  <c r="H58" i="5"/>
  <c r="D58" i="5"/>
  <c r="E58" i="5" s="1"/>
  <c r="C58" i="5"/>
  <c r="O57" i="5"/>
  <c r="N57" i="5"/>
  <c r="M57" i="5"/>
  <c r="L57" i="5"/>
  <c r="H57" i="5"/>
  <c r="C57" i="5"/>
  <c r="D57" i="5" s="1"/>
  <c r="E57" i="5" s="1"/>
  <c r="O56" i="5"/>
  <c r="N56" i="5"/>
  <c r="M56" i="5"/>
  <c r="L56" i="5"/>
  <c r="H56" i="5"/>
  <c r="C56" i="5"/>
  <c r="D56" i="5" s="1"/>
  <c r="E56" i="5" s="1"/>
  <c r="O55" i="5"/>
  <c r="N55" i="5"/>
  <c r="M55" i="5"/>
  <c r="L55" i="5"/>
  <c r="H55" i="5"/>
  <c r="C55" i="5"/>
  <c r="D55" i="5" s="1"/>
  <c r="E55" i="5" s="1"/>
  <c r="O54" i="5"/>
  <c r="N54" i="5"/>
  <c r="M54" i="5"/>
  <c r="L54" i="5"/>
  <c r="H54" i="5"/>
  <c r="E54" i="5"/>
  <c r="C54" i="5"/>
  <c r="D54" i="5" s="1"/>
  <c r="O53" i="5"/>
  <c r="N53" i="5"/>
  <c r="M53" i="5"/>
  <c r="L53" i="5"/>
  <c r="H53" i="5"/>
  <c r="O52" i="5"/>
  <c r="N52" i="5"/>
  <c r="M52" i="5"/>
  <c r="L52" i="5"/>
  <c r="H52" i="5"/>
  <c r="C52" i="5"/>
  <c r="D52" i="5" s="1"/>
  <c r="E52" i="5" s="1"/>
  <c r="O51" i="5"/>
  <c r="N51" i="5"/>
  <c r="M51" i="5"/>
  <c r="L51" i="5"/>
  <c r="H51" i="5"/>
  <c r="C51" i="5"/>
  <c r="D51" i="5" s="1"/>
  <c r="E51" i="5" s="1"/>
  <c r="O50" i="5"/>
  <c r="N50" i="5"/>
  <c r="M50" i="5"/>
  <c r="L50" i="5"/>
  <c r="H50" i="5"/>
  <c r="D50" i="5"/>
  <c r="E50" i="5" s="1"/>
  <c r="C50" i="5"/>
  <c r="O49" i="5"/>
  <c r="N49" i="5"/>
  <c r="M49" i="5"/>
  <c r="L49" i="5"/>
  <c r="H49" i="5"/>
  <c r="C49" i="5"/>
  <c r="D49" i="5" s="1"/>
  <c r="E49" i="5" s="1"/>
  <c r="O48" i="5"/>
  <c r="N48" i="5"/>
  <c r="M48" i="5"/>
  <c r="L48" i="5"/>
  <c r="H48" i="5"/>
  <c r="O47" i="5"/>
  <c r="N47" i="5"/>
  <c r="M47" i="5"/>
  <c r="L47" i="5"/>
  <c r="H47" i="5"/>
  <c r="O46" i="5"/>
  <c r="N46" i="5"/>
  <c r="M46" i="5"/>
  <c r="L46" i="5"/>
  <c r="H46" i="5"/>
  <c r="O45" i="5"/>
  <c r="N45" i="5"/>
  <c r="M45" i="5"/>
  <c r="L45" i="5"/>
  <c r="H45" i="5"/>
  <c r="C45" i="5"/>
  <c r="D45" i="5" s="1"/>
  <c r="E45" i="5" s="1"/>
  <c r="O44" i="5"/>
  <c r="N44" i="5"/>
  <c r="M44" i="5"/>
  <c r="L44" i="5"/>
  <c r="H44" i="5"/>
  <c r="C44" i="5"/>
  <c r="D44" i="5" s="1"/>
  <c r="E44" i="5" s="1"/>
  <c r="O43" i="5"/>
  <c r="N43" i="5"/>
  <c r="M43" i="5"/>
  <c r="L43" i="5"/>
  <c r="H43" i="5"/>
  <c r="D43" i="5"/>
  <c r="E43" i="5" s="1"/>
  <c r="C43" i="5"/>
  <c r="O42" i="5"/>
  <c r="N42" i="5"/>
  <c r="M42" i="5"/>
  <c r="L42" i="5"/>
  <c r="H42" i="5"/>
  <c r="C42" i="5"/>
  <c r="D42" i="5" s="1"/>
  <c r="E42" i="5" s="1"/>
  <c r="O41" i="5"/>
  <c r="N41" i="5"/>
  <c r="M41" i="5"/>
  <c r="L41" i="5"/>
  <c r="H41" i="5"/>
  <c r="D41" i="5"/>
  <c r="E41" i="5" s="1"/>
  <c r="C41" i="5"/>
  <c r="O40" i="5"/>
  <c r="N40" i="5"/>
  <c r="M40" i="5"/>
  <c r="L40" i="5"/>
  <c r="H40" i="5"/>
  <c r="C40" i="5"/>
  <c r="D40" i="5" s="1"/>
  <c r="E40" i="5" s="1"/>
  <c r="O39" i="5"/>
  <c r="N39" i="5"/>
  <c r="M39" i="5"/>
  <c r="L39" i="5"/>
  <c r="H39" i="5"/>
  <c r="O38" i="5"/>
  <c r="N38" i="5"/>
  <c r="M38" i="5"/>
  <c r="L38" i="5"/>
  <c r="H38" i="5"/>
  <c r="C38" i="5"/>
  <c r="D38" i="5" s="1"/>
  <c r="E38" i="5" s="1"/>
  <c r="O37" i="5"/>
  <c r="N37" i="5"/>
  <c r="M37" i="5"/>
  <c r="L37" i="5"/>
  <c r="H37" i="5"/>
  <c r="D37" i="5"/>
  <c r="E37" i="5" s="1"/>
  <c r="C37" i="5"/>
  <c r="O36" i="5"/>
  <c r="N36" i="5"/>
  <c r="M36" i="5"/>
  <c r="L36" i="5"/>
  <c r="H36" i="5"/>
  <c r="C36" i="5"/>
  <c r="D36" i="5" s="1"/>
  <c r="E36" i="5" s="1"/>
  <c r="O35" i="5"/>
  <c r="N35" i="5"/>
  <c r="M35" i="5"/>
  <c r="L35" i="5"/>
  <c r="H35" i="5"/>
  <c r="C35" i="5"/>
  <c r="D35" i="5" s="1"/>
  <c r="E35" i="5" s="1"/>
  <c r="O34" i="5"/>
  <c r="N34" i="5"/>
  <c r="M34" i="5"/>
  <c r="L34" i="5"/>
  <c r="H34" i="5"/>
  <c r="O33" i="5"/>
  <c r="N33" i="5"/>
  <c r="M33" i="5"/>
  <c r="L33" i="5"/>
  <c r="H33" i="5"/>
  <c r="O32" i="5"/>
  <c r="N32" i="5"/>
  <c r="M32" i="5"/>
  <c r="L32" i="5"/>
  <c r="H32" i="5"/>
  <c r="O31" i="5"/>
  <c r="N31" i="5"/>
  <c r="M31" i="5"/>
  <c r="L31" i="5"/>
  <c r="H31" i="5"/>
  <c r="C31" i="5"/>
  <c r="D31" i="5" s="1"/>
  <c r="E31" i="5" s="1"/>
  <c r="O30" i="5"/>
  <c r="N30" i="5"/>
  <c r="M30" i="5"/>
  <c r="L30" i="5"/>
  <c r="H30" i="5"/>
  <c r="C30" i="5"/>
  <c r="D30" i="5" s="1"/>
  <c r="E30" i="5" s="1"/>
  <c r="O29" i="5"/>
  <c r="N29" i="5"/>
  <c r="M29" i="5"/>
  <c r="L29" i="5"/>
  <c r="H29" i="5"/>
  <c r="C29" i="5"/>
  <c r="D29" i="5" s="1"/>
  <c r="E29" i="5" s="1"/>
  <c r="O28" i="5"/>
  <c r="N28" i="5"/>
  <c r="M28" i="5"/>
  <c r="L28" i="5"/>
  <c r="H28" i="5"/>
  <c r="E28" i="5"/>
  <c r="D28" i="5"/>
  <c r="C28" i="5"/>
  <c r="O27" i="5"/>
  <c r="N27" i="5"/>
  <c r="M27" i="5"/>
  <c r="L27" i="5"/>
  <c r="H27" i="5"/>
  <c r="C27" i="5"/>
  <c r="D27" i="5" s="1"/>
  <c r="E27" i="5" s="1"/>
  <c r="O26" i="5"/>
  <c r="N26" i="5"/>
  <c r="M26" i="5"/>
  <c r="L26" i="5"/>
  <c r="H26" i="5"/>
  <c r="C26" i="5"/>
  <c r="D26" i="5" s="1"/>
  <c r="E26" i="5" s="1"/>
  <c r="O25" i="5"/>
  <c r="N25" i="5"/>
  <c r="M25" i="5"/>
  <c r="L25" i="5"/>
  <c r="H25" i="5"/>
  <c r="O24" i="5"/>
  <c r="N24" i="5"/>
  <c r="M24" i="5"/>
  <c r="L24" i="5"/>
  <c r="H24" i="5"/>
  <c r="C24" i="5"/>
  <c r="D24" i="5" s="1"/>
  <c r="E24" i="5" s="1"/>
  <c r="O23" i="5"/>
  <c r="N23" i="5"/>
  <c r="M23" i="5"/>
  <c r="L23" i="5"/>
  <c r="H23" i="5"/>
  <c r="C23" i="5"/>
  <c r="D23" i="5" s="1"/>
  <c r="E23" i="5" s="1"/>
  <c r="O22" i="5"/>
  <c r="N22" i="5"/>
  <c r="M22" i="5"/>
  <c r="L22" i="5"/>
  <c r="H22" i="5"/>
  <c r="C22" i="5"/>
  <c r="D22" i="5" s="1"/>
  <c r="E22" i="5" s="1"/>
  <c r="O21" i="5"/>
  <c r="N21" i="5"/>
  <c r="M21" i="5"/>
  <c r="L21" i="5"/>
  <c r="H21" i="5"/>
  <c r="C21" i="5"/>
  <c r="D21" i="5" s="1"/>
  <c r="E21" i="5" s="1"/>
  <c r="O20" i="5"/>
  <c r="N20" i="5"/>
  <c r="M20" i="5"/>
  <c r="L20" i="5"/>
  <c r="H20" i="5"/>
  <c r="O19" i="5"/>
  <c r="N19" i="5"/>
  <c r="M19" i="5"/>
  <c r="L19" i="5"/>
  <c r="H19" i="5"/>
  <c r="O18" i="5"/>
  <c r="N18" i="5"/>
  <c r="M18" i="5"/>
  <c r="L18" i="5"/>
  <c r="H18" i="5"/>
  <c r="O17" i="5"/>
  <c r="N17" i="5"/>
  <c r="M17" i="5"/>
  <c r="L17" i="5"/>
  <c r="H17" i="5"/>
  <c r="C17" i="5"/>
  <c r="D17" i="5" s="1"/>
  <c r="E17" i="5" s="1"/>
  <c r="O16" i="5"/>
  <c r="N16" i="5"/>
  <c r="M16" i="5"/>
  <c r="L16" i="5"/>
  <c r="H16" i="5"/>
  <c r="E16" i="5"/>
  <c r="D16" i="5"/>
  <c r="C16" i="5"/>
  <c r="O15" i="5"/>
  <c r="N15" i="5"/>
  <c r="M15" i="5"/>
  <c r="L15" i="5"/>
  <c r="H15" i="5"/>
  <c r="D15" i="5"/>
  <c r="E15" i="5" s="1"/>
  <c r="C15" i="5"/>
  <c r="O14" i="5"/>
  <c r="N14" i="5"/>
  <c r="M14" i="5"/>
  <c r="L14" i="5"/>
  <c r="H14" i="5"/>
  <c r="C14" i="5"/>
  <c r="D14" i="5" s="1"/>
  <c r="E14" i="5" s="1"/>
  <c r="O13" i="5"/>
  <c r="N13" i="5"/>
  <c r="M13" i="5"/>
  <c r="L13" i="5"/>
  <c r="H13" i="5"/>
  <c r="C13" i="5"/>
  <c r="D13" i="5" s="1"/>
  <c r="E13" i="5" s="1"/>
  <c r="O12" i="5"/>
  <c r="N12" i="5"/>
  <c r="M12" i="5"/>
  <c r="L12" i="5"/>
  <c r="H12" i="5"/>
  <c r="E12" i="5"/>
  <c r="C12" i="5"/>
  <c r="D12" i="5" s="1"/>
  <c r="O11" i="5"/>
  <c r="N11" i="5"/>
  <c r="M11" i="5"/>
  <c r="L11" i="5"/>
  <c r="H11" i="5"/>
  <c r="O10" i="5"/>
  <c r="N10" i="5"/>
  <c r="M10" i="5"/>
  <c r="L10" i="5"/>
  <c r="H10" i="5"/>
  <c r="C10" i="5"/>
  <c r="D10" i="5" s="1"/>
  <c r="E10" i="5" s="1"/>
  <c r="O9" i="5"/>
  <c r="N9" i="5"/>
  <c r="M9" i="5"/>
  <c r="L9" i="5"/>
  <c r="H9" i="5"/>
  <c r="C9" i="5"/>
  <c r="D9" i="5" s="1"/>
  <c r="E9" i="5" s="1"/>
  <c r="O8" i="5"/>
  <c r="N8" i="5"/>
  <c r="M8" i="5"/>
  <c r="L8" i="5"/>
  <c r="H8" i="5"/>
  <c r="D8" i="5"/>
  <c r="E8" i="5" s="1"/>
  <c r="C8" i="5"/>
  <c r="O7" i="5"/>
  <c r="N7" i="5"/>
  <c r="M7" i="5"/>
  <c r="L7" i="5"/>
  <c r="H7" i="5"/>
  <c r="C7" i="5"/>
  <c r="D7" i="5" s="1"/>
  <c r="E7" i="5" s="1"/>
  <c r="O6" i="5"/>
  <c r="N6" i="5"/>
  <c r="M6" i="5"/>
  <c r="L6" i="5"/>
  <c r="H6" i="5"/>
  <c r="O5" i="5"/>
  <c r="N5" i="5"/>
  <c r="M5" i="5"/>
  <c r="L5" i="5"/>
  <c r="H5" i="5"/>
  <c r="O4" i="5"/>
  <c r="N4" i="5"/>
  <c r="M4" i="5"/>
  <c r="L4" i="5"/>
  <c r="H4" i="5"/>
  <c r="O3" i="5"/>
  <c r="N3" i="5"/>
  <c r="M3" i="5"/>
  <c r="L3" i="5"/>
  <c r="H3" i="5"/>
  <c r="C3" i="5"/>
  <c r="P1" i="5"/>
  <c r="C716" i="5" s="1"/>
  <c r="D716" i="5" s="1"/>
  <c r="K15" i="3"/>
  <c r="I15" i="3"/>
  <c r="K14" i="3"/>
  <c r="I14" i="3"/>
  <c r="G10" i="2"/>
  <c r="E10" i="2"/>
  <c r="G278" i="5" l="1"/>
  <c r="F278" i="5"/>
  <c r="E278" i="5"/>
  <c r="G353" i="5"/>
  <c r="F353" i="5"/>
  <c r="E353" i="5"/>
  <c r="G311" i="5"/>
  <c r="F311" i="5"/>
  <c r="E311" i="5"/>
  <c r="G274" i="5"/>
  <c r="E274" i="5"/>
  <c r="F274" i="5"/>
  <c r="E281" i="5"/>
  <c r="G281" i="5"/>
  <c r="F281" i="5"/>
  <c r="G893" i="5"/>
  <c r="F893" i="5"/>
  <c r="E893" i="5"/>
  <c r="E314" i="5"/>
  <c r="G314" i="5"/>
  <c r="F314" i="5"/>
  <c r="G304" i="5"/>
  <c r="F304" i="5"/>
  <c r="E304" i="5"/>
  <c r="E337" i="5"/>
  <c r="G337" i="5"/>
  <c r="F337" i="5"/>
  <c r="E300" i="5"/>
  <c r="G300" i="5"/>
  <c r="F300" i="5"/>
  <c r="G716" i="5"/>
  <c r="K716" i="5"/>
  <c r="I716" i="5"/>
  <c r="F716" i="5"/>
  <c r="J716" i="5"/>
  <c r="E716" i="5"/>
  <c r="F287" i="5"/>
  <c r="G287" i="5"/>
  <c r="C373" i="8"/>
  <c r="D373" i="5"/>
  <c r="C378" i="8"/>
  <c r="D378" i="5"/>
  <c r="E398" i="5"/>
  <c r="G398" i="5"/>
  <c r="F398" i="5"/>
  <c r="L418" i="8"/>
  <c r="M418" i="8"/>
  <c r="M443" i="8"/>
  <c r="L443" i="8"/>
  <c r="H443" i="8"/>
  <c r="E443" i="8"/>
  <c r="D443" i="8"/>
  <c r="C470" i="8"/>
  <c r="D470" i="5"/>
  <c r="C483" i="8"/>
  <c r="D483" i="5"/>
  <c r="C492" i="8"/>
  <c r="D492" i="5"/>
  <c r="C571" i="8"/>
  <c r="D571" i="5"/>
  <c r="E31" i="33"/>
  <c r="G14" i="15"/>
  <c r="F352" i="5"/>
  <c r="G352" i="5"/>
  <c r="E352" i="5"/>
  <c r="L372" i="8"/>
  <c r="M372" i="8"/>
  <c r="C425" i="8"/>
  <c r="D425" i="5"/>
  <c r="C430" i="8"/>
  <c r="D430" i="5"/>
  <c r="I443" i="5"/>
  <c r="K620" i="5"/>
  <c r="I620" i="5"/>
  <c r="E620" i="5"/>
  <c r="J620" i="5"/>
  <c r="G620" i="5"/>
  <c r="F620" i="5"/>
  <c r="G1014" i="5"/>
  <c r="F1014" i="5"/>
  <c r="E1014" i="5"/>
  <c r="G350" i="5"/>
  <c r="F350" i="5"/>
  <c r="G418" i="5"/>
  <c r="I418" i="8" s="1"/>
  <c r="F418" i="5"/>
  <c r="D418" i="8" s="1"/>
  <c r="C448" i="8"/>
  <c r="D448" i="5"/>
  <c r="M546" i="8"/>
  <c r="L546" i="8"/>
  <c r="G12" i="15"/>
  <c r="E30" i="33"/>
  <c r="E350" i="5"/>
  <c r="F97" i="33"/>
  <c r="B8" i="7"/>
  <c r="F294" i="5"/>
  <c r="C365" i="8"/>
  <c r="D365" i="5"/>
  <c r="D499" i="5"/>
  <c r="F327" i="5"/>
  <c r="F319" i="5"/>
  <c r="E319" i="5"/>
  <c r="M359" i="8"/>
  <c r="L359" i="8"/>
  <c r="D372" i="5"/>
  <c r="F96" i="33"/>
  <c r="B7" i="7"/>
  <c r="D3" i="5"/>
  <c r="E3" i="5" s="1"/>
  <c r="D385" i="5"/>
  <c r="E418" i="5"/>
  <c r="E327" i="5"/>
  <c r="C392" i="8"/>
  <c r="D392" i="5"/>
  <c r="F98" i="33"/>
  <c r="B9" i="7"/>
  <c r="G319" i="5"/>
  <c r="D359" i="5"/>
  <c r="D412" i="8"/>
  <c r="M412" i="8"/>
  <c r="L412" i="8"/>
  <c r="H412" i="8"/>
  <c r="E412" i="8"/>
  <c r="L435" i="8"/>
  <c r="M435" i="8"/>
  <c r="M456" i="8"/>
  <c r="L456" i="8"/>
  <c r="M493" i="8"/>
  <c r="E493" i="8"/>
  <c r="L493" i="8"/>
  <c r="D493" i="8"/>
  <c r="K769" i="5"/>
  <c r="J769" i="5"/>
  <c r="I769" i="5"/>
  <c r="G769" i="5"/>
  <c r="F769" i="5"/>
  <c r="G291" i="5"/>
  <c r="F291" i="5"/>
  <c r="E291" i="5"/>
  <c r="F306" i="5"/>
  <c r="E306" i="5"/>
  <c r="F324" i="5"/>
  <c r="G324" i="5"/>
  <c r="E324" i="5"/>
  <c r="G339" i="5"/>
  <c r="F339" i="5"/>
  <c r="E339" i="5"/>
  <c r="G346" i="5"/>
  <c r="F346" i="5"/>
  <c r="L379" i="8"/>
  <c r="D379" i="8"/>
  <c r="M379" i="8"/>
  <c r="M402" i="8"/>
  <c r="L402" i="8"/>
  <c r="C417" i="8"/>
  <c r="D417" i="5"/>
  <c r="E435" i="5"/>
  <c r="J435" i="5"/>
  <c r="G435" i="5"/>
  <c r="I435" i="8" s="1"/>
  <c r="F435" i="5"/>
  <c r="E435" i="8" s="1"/>
  <c r="J493" i="5"/>
  <c r="I493" i="5"/>
  <c r="G493" i="5"/>
  <c r="I493" i="8" s="1"/>
  <c r="K493" i="5"/>
  <c r="M608" i="8"/>
  <c r="L608" i="8"/>
  <c r="G316" i="5"/>
  <c r="F316" i="5"/>
  <c r="E316" i="5"/>
  <c r="E379" i="5"/>
  <c r="G379" i="5"/>
  <c r="I379" i="8" s="1"/>
  <c r="M389" i="8"/>
  <c r="L389" i="8"/>
  <c r="G402" i="5"/>
  <c r="H402" i="8" s="1"/>
  <c r="F402" i="5"/>
  <c r="E402" i="8" s="1"/>
  <c r="E402" i="5"/>
  <c r="M422" i="8"/>
  <c r="L422" i="8"/>
  <c r="C442" i="8"/>
  <c r="D442" i="5"/>
  <c r="M449" i="8"/>
  <c r="L449" i="8"/>
  <c r="E493" i="5"/>
  <c r="D608" i="5"/>
  <c r="F1127" i="5"/>
  <c r="G1127" i="5"/>
  <c r="E1127" i="5"/>
  <c r="F273" i="5"/>
  <c r="G273" i="5"/>
  <c r="E273" i="5"/>
  <c r="E288" i="5"/>
  <c r="F303" i="5"/>
  <c r="E303" i="5"/>
  <c r="F379" i="5"/>
  <c r="E379" i="8" s="1"/>
  <c r="D389" i="5"/>
  <c r="C404" i="8"/>
  <c r="D404" i="5"/>
  <c r="G412" i="5"/>
  <c r="I412" i="8" s="1"/>
  <c r="D422" i="5"/>
  <c r="I435" i="5"/>
  <c r="C437" i="8"/>
  <c r="D437" i="5"/>
  <c r="M444" i="8"/>
  <c r="L444" i="8"/>
  <c r="D444" i="8"/>
  <c r="D449" i="5"/>
  <c r="M463" i="8"/>
  <c r="L463" i="8"/>
  <c r="F493" i="5"/>
  <c r="C502" i="8"/>
  <c r="D502" i="5"/>
  <c r="F288" i="5"/>
  <c r="G333" i="5"/>
  <c r="F333" i="5"/>
  <c r="C356" i="8"/>
  <c r="D356" i="5"/>
  <c r="M358" i="8"/>
  <c r="L358" i="8"/>
  <c r="M366" i="8"/>
  <c r="L366" i="8"/>
  <c r="C386" i="8"/>
  <c r="D386" i="5"/>
  <c r="M409" i="8"/>
  <c r="L409" i="8"/>
  <c r="C414" i="8"/>
  <c r="D414" i="5"/>
  <c r="K435" i="5"/>
  <c r="I444" i="5"/>
  <c r="J444" i="5"/>
  <c r="G444" i="5"/>
  <c r="I444" i="8" s="1"/>
  <c r="G463" i="5"/>
  <c r="I463" i="8" s="1"/>
  <c r="E463" i="5"/>
  <c r="K463" i="5"/>
  <c r="J463" i="5"/>
  <c r="I463" i="5"/>
  <c r="E756" i="5"/>
  <c r="K756" i="5"/>
  <c r="J756" i="5"/>
  <c r="I756" i="5"/>
  <c r="G756" i="5"/>
  <c r="F756" i="5"/>
  <c r="E333" i="5"/>
  <c r="D358" i="5"/>
  <c r="M431" i="8"/>
  <c r="L431" i="8"/>
  <c r="E444" i="5"/>
  <c r="F463" i="5"/>
  <c r="D463" i="8" s="1"/>
  <c r="C476" i="8"/>
  <c r="D476" i="5"/>
  <c r="C383" i="8"/>
  <c r="D383" i="5"/>
  <c r="E294" i="5"/>
  <c r="M499" i="8"/>
  <c r="L499" i="8"/>
  <c r="G313" i="5"/>
  <c r="F313" i="5"/>
  <c r="E313" i="5"/>
  <c r="D366" i="5"/>
  <c r="C371" i="8"/>
  <c r="D371" i="5"/>
  <c r="C401" i="8"/>
  <c r="D401" i="5"/>
  <c r="D409" i="5"/>
  <c r="G280" i="5"/>
  <c r="F280" i="5"/>
  <c r="E280" i="5"/>
  <c r="F328" i="5"/>
  <c r="H376" i="8"/>
  <c r="I376" i="8"/>
  <c r="E376" i="8"/>
  <c r="D376" i="8"/>
  <c r="L376" i="8"/>
  <c r="M376" i="8"/>
  <c r="D431" i="5"/>
  <c r="F444" i="5"/>
  <c r="E444" i="8" s="1"/>
  <c r="C453" i="8"/>
  <c r="D453" i="5"/>
  <c r="C474" i="8"/>
  <c r="D474" i="5"/>
  <c r="M385" i="8"/>
  <c r="L385" i="8"/>
  <c r="K443" i="5"/>
  <c r="J443" i="5"/>
  <c r="G443" i="5"/>
  <c r="I443" i="8" s="1"/>
  <c r="F443" i="5"/>
  <c r="F332" i="5"/>
  <c r="E332" i="5"/>
  <c r="D546" i="5"/>
  <c r="F58" i="33"/>
  <c r="H20" i="17"/>
  <c r="G285" i="5"/>
  <c r="F285" i="5"/>
  <c r="G320" i="5"/>
  <c r="F320" i="5"/>
  <c r="G328" i="5"/>
  <c r="F343" i="5"/>
  <c r="G343" i="5"/>
  <c r="E343" i="5"/>
  <c r="G345" i="5"/>
  <c r="F345" i="5"/>
  <c r="E345" i="5"/>
  <c r="G376" i="5"/>
  <c r="F376" i="5"/>
  <c r="E376" i="5"/>
  <c r="E398" i="8"/>
  <c r="D398" i="8"/>
  <c r="M398" i="8"/>
  <c r="L398" i="8"/>
  <c r="H398" i="8"/>
  <c r="I398" i="8"/>
  <c r="C411" i="8"/>
  <c r="D411" i="5"/>
  <c r="C426" i="8"/>
  <c r="D426" i="5"/>
  <c r="G505" i="5"/>
  <c r="E505" i="5"/>
  <c r="K505" i="5"/>
  <c r="J505" i="5"/>
  <c r="I505" i="5"/>
  <c r="I505" i="8"/>
  <c r="H505" i="8"/>
  <c r="E505" i="8"/>
  <c r="D505" i="8"/>
  <c r="L505" i="8"/>
  <c r="M505" i="8"/>
  <c r="C62" i="5"/>
  <c r="D62" i="5" s="1"/>
  <c r="E62" i="5" s="1"/>
  <c r="C76" i="5"/>
  <c r="D76" i="5" s="1"/>
  <c r="E76" i="5" s="1"/>
  <c r="C90" i="5"/>
  <c r="D90" i="5" s="1"/>
  <c r="E90" i="5" s="1"/>
  <c r="C104" i="5"/>
  <c r="D104" i="5" s="1"/>
  <c r="E104" i="5" s="1"/>
  <c r="C135" i="5"/>
  <c r="D135" i="5" s="1"/>
  <c r="E135" i="5" s="1"/>
  <c r="C148" i="5"/>
  <c r="D148" i="5" s="1"/>
  <c r="E148" i="5" s="1"/>
  <c r="C188" i="5"/>
  <c r="D188" i="5" s="1"/>
  <c r="E188" i="5" s="1"/>
  <c r="C233" i="5"/>
  <c r="D233" i="5" s="1"/>
  <c r="E233" i="5" s="1"/>
  <c r="C246" i="5"/>
  <c r="D246" i="5" s="1"/>
  <c r="E246" i="5" s="1"/>
  <c r="C286" i="5"/>
  <c r="D286" i="5" s="1"/>
  <c r="C331" i="5"/>
  <c r="D331" i="5" s="1"/>
  <c r="C344" i="5"/>
  <c r="D344" i="5" s="1"/>
  <c r="C384" i="5"/>
  <c r="C429" i="5"/>
  <c r="C458" i="5"/>
  <c r="C462" i="5"/>
  <c r="C511" i="5"/>
  <c r="C527" i="5"/>
  <c r="C638" i="5"/>
  <c r="D638" i="5" s="1"/>
  <c r="C682" i="5"/>
  <c r="D682" i="5" s="1"/>
  <c r="C6" i="5"/>
  <c r="D6" i="5" s="1"/>
  <c r="E6" i="5" s="1"/>
  <c r="C20" i="5"/>
  <c r="D20" i="5" s="1"/>
  <c r="E20" i="5" s="1"/>
  <c r="C34" i="5"/>
  <c r="D34" i="5" s="1"/>
  <c r="E34" i="5" s="1"/>
  <c r="C48" i="5"/>
  <c r="D48" i="5" s="1"/>
  <c r="E48" i="5" s="1"/>
  <c r="C5" i="5"/>
  <c r="D5" i="5" s="1"/>
  <c r="E5" i="5" s="1"/>
  <c r="C19" i="5"/>
  <c r="D19" i="5" s="1"/>
  <c r="E19" i="5" s="1"/>
  <c r="C33" i="5"/>
  <c r="D33" i="5" s="1"/>
  <c r="E33" i="5" s="1"/>
  <c r="C47" i="5"/>
  <c r="D47" i="5" s="1"/>
  <c r="E47" i="5" s="1"/>
  <c r="C61" i="5"/>
  <c r="D61" i="5" s="1"/>
  <c r="E61" i="5" s="1"/>
  <c r="C75" i="5"/>
  <c r="D75" i="5" s="1"/>
  <c r="E75" i="5" s="1"/>
  <c r="C89" i="5"/>
  <c r="D89" i="5" s="1"/>
  <c r="E89" i="5" s="1"/>
  <c r="C103" i="5"/>
  <c r="D103" i="5" s="1"/>
  <c r="E103" i="5" s="1"/>
  <c r="C122" i="5"/>
  <c r="D122" i="5" s="1"/>
  <c r="E122" i="5" s="1"/>
  <c r="C129" i="5"/>
  <c r="D129" i="5" s="1"/>
  <c r="E129" i="5" s="1"/>
  <c r="C142" i="5"/>
  <c r="D142" i="5" s="1"/>
  <c r="E142" i="5" s="1"/>
  <c r="C155" i="5"/>
  <c r="D155" i="5" s="1"/>
  <c r="E155" i="5" s="1"/>
  <c r="C161" i="5"/>
  <c r="D161" i="5" s="1"/>
  <c r="E161" i="5" s="1"/>
  <c r="C168" i="5"/>
  <c r="D168" i="5" s="1"/>
  <c r="E168" i="5" s="1"/>
  <c r="C194" i="5"/>
  <c r="D194" i="5" s="1"/>
  <c r="E194" i="5" s="1"/>
  <c r="C201" i="5"/>
  <c r="D201" i="5" s="1"/>
  <c r="E201" i="5" s="1"/>
  <c r="C207" i="5"/>
  <c r="D207" i="5" s="1"/>
  <c r="E207" i="5" s="1"/>
  <c r="C220" i="5"/>
  <c r="D220" i="5" s="1"/>
  <c r="E220" i="5" s="1"/>
  <c r="C227" i="5"/>
  <c r="D227" i="5" s="1"/>
  <c r="E227" i="5" s="1"/>
  <c r="C240" i="5"/>
  <c r="D240" i="5" s="1"/>
  <c r="E240" i="5" s="1"/>
  <c r="C253" i="5"/>
  <c r="D253" i="5" s="1"/>
  <c r="E253" i="5" s="1"/>
  <c r="C259" i="5"/>
  <c r="D259" i="5" s="1"/>
  <c r="E259" i="5" s="1"/>
  <c r="C266" i="5"/>
  <c r="D266" i="5" s="1"/>
  <c r="E266" i="5" s="1"/>
  <c r="C292" i="5"/>
  <c r="D292" i="5" s="1"/>
  <c r="C299" i="5"/>
  <c r="D299" i="5" s="1"/>
  <c r="C305" i="5"/>
  <c r="D305" i="5" s="1"/>
  <c r="C318" i="5"/>
  <c r="D318" i="5" s="1"/>
  <c r="C325" i="5"/>
  <c r="D325" i="5" s="1"/>
  <c r="C338" i="5"/>
  <c r="D338" i="5" s="1"/>
  <c r="C351" i="5"/>
  <c r="D351" i="5" s="1"/>
  <c r="C357" i="5"/>
  <c r="C364" i="5"/>
  <c r="C390" i="5"/>
  <c r="C397" i="5"/>
  <c r="C403" i="5"/>
  <c r="C416" i="5"/>
  <c r="C423" i="5"/>
  <c r="C436" i="5"/>
  <c r="C457" i="5"/>
  <c r="C498" i="5"/>
  <c r="C504" i="5"/>
  <c r="C518" i="5"/>
  <c r="C536" i="5"/>
  <c r="F15" i="11"/>
  <c r="Q68" i="9"/>
  <c r="F27" i="11"/>
  <c r="D27" i="11"/>
  <c r="F54" i="9"/>
  <c r="O51" i="9"/>
  <c r="F50" i="9"/>
  <c r="O44" i="9"/>
  <c r="S44" i="9" s="1"/>
  <c r="F43" i="9"/>
  <c r="F26" i="9"/>
  <c r="Q16" i="9"/>
  <c r="F13" i="9"/>
  <c r="D12" i="9"/>
  <c r="H12" i="9" s="1"/>
  <c r="Q9" i="9"/>
  <c r="F7" i="9"/>
  <c r="D54" i="9"/>
  <c r="H54" i="9" s="1"/>
  <c r="D50" i="9"/>
  <c r="Q48" i="9"/>
  <c r="D43" i="9"/>
  <c r="Q41" i="9"/>
  <c r="D26" i="9"/>
  <c r="Q22" i="9"/>
  <c r="O16" i="9"/>
  <c r="S16" i="9" s="1"/>
  <c r="F14" i="9"/>
  <c r="D13" i="9"/>
  <c r="H13" i="9" s="1"/>
  <c r="O9" i="9"/>
  <c r="D7" i="9"/>
  <c r="F18" i="11"/>
  <c r="D18" i="11"/>
  <c r="D68" i="9"/>
  <c r="H68" i="9" s="1"/>
  <c r="I68" i="9" s="1"/>
  <c r="D55" i="9"/>
  <c r="Q52" i="9"/>
  <c r="D47" i="9"/>
  <c r="Q45" i="9"/>
  <c r="F56" i="9"/>
  <c r="O52" i="9"/>
  <c r="S52" i="9" s="1"/>
  <c r="F51" i="9"/>
  <c r="O45" i="9"/>
  <c r="S45" i="9" s="1"/>
  <c r="F44" i="9"/>
  <c r="F15" i="9"/>
  <c r="O10" i="9"/>
  <c r="D8" i="9"/>
  <c r="H8" i="9" s="1"/>
  <c r="D56" i="9"/>
  <c r="H56" i="9" s="1"/>
  <c r="D51" i="9"/>
  <c r="H51" i="9" s="1"/>
  <c r="Q49" i="9"/>
  <c r="D44" i="9"/>
  <c r="Q42" i="9"/>
  <c r="Q25" i="9"/>
  <c r="O24" i="9"/>
  <c r="S24" i="9" s="1"/>
  <c r="F16" i="9"/>
  <c r="D15" i="9"/>
  <c r="H15" i="9" s="1"/>
  <c r="Q12" i="9"/>
  <c r="F69" i="9"/>
  <c r="F57" i="9"/>
  <c r="O49" i="9"/>
  <c r="S49" i="9" s="1"/>
  <c r="F48" i="9"/>
  <c r="H48" i="9" s="1"/>
  <c r="O42" i="9"/>
  <c r="S42" i="9" s="1"/>
  <c r="F41" i="9"/>
  <c r="Q20" i="9"/>
  <c r="F9" i="9"/>
  <c r="F16" i="11"/>
  <c r="D16" i="11"/>
  <c r="D28" i="11"/>
  <c r="O50" i="9"/>
  <c r="S50" i="9" s="1"/>
  <c r="F49" i="9"/>
  <c r="O43" i="9"/>
  <c r="F42" i="9"/>
  <c r="F24" i="9"/>
  <c r="D19" i="9"/>
  <c r="H19" i="9" s="1"/>
  <c r="O14" i="9"/>
  <c r="S14" i="9" s="1"/>
  <c r="D10" i="9"/>
  <c r="H10" i="9" s="1"/>
  <c r="D53" i="9"/>
  <c r="H53" i="9" s="1"/>
  <c r="Q44" i="9"/>
  <c r="Q24" i="9"/>
  <c r="F12" i="9"/>
  <c r="F10" i="9"/>
  <c r="F55" i="9"/>
  <c r="F47" i="9"/>
  <c r="O41" i="9"/>
  <c r="S41" i="9" s="1"/>
  <c r="Q7" i="9"/>
  <c r="D15" i="11"/>
  <c r="D17" i="11" s="1"/>
  <c r="D69" i="9"/>
  <c r="D57" i="9"/>
  <c r="H57" i="9" s="1"/>
  <c r="Q54" i="9"/>
  <c r="Q46" i="9"/>
  <c r="O20" i="9"/>
  <c r="S20" i="9" s="1"/>
  <c r="F17" i="9"/>
  <c r="Q15" i="9"/>
  <c r="O7" i="9"/>
  <c r="S7" i="9" s="1"/>
  <c r="F52" i="9"/>
  <c r="O46" i="9"/>
  <c r="D41" i="9"/>
  <c r="O15" i="9"/>
  <c r="S15" i="9" s="1"/>
  <c r="O54" i="9"/>
  <c r="D52" i="9"/>
  <c r="H52" i="9" s="1"/>
  <c r="Q43" i="9"/>
  <c r="O22" i="9"/>
  <c r="S22" i="9" s="1"/>
  <c r="D17" i="9"/>
  <c r="H17" i="9" s="1"/>
  <c r="O68" i="9"/>
  <c r="D49" i="9"/>
  <c r="H49" i="9" s="1"/>
  <c r="F22" i="9"/>
  <c r="F20" i="9"/>
  <c r="F68" i="9"/>
  <c r="Q55" i="9"/>
  <c r="Q51" i="9"/>
  <c r="O47" i="9"/>
  <c r="F46" i="9"/>
  <c r="D42" i="9"/>
  <c r="F23" i="9"/>
  <c r="Q14" i="9"/>
  <c r="D46" i="9"/>
  <c r="Q8" i="9"/>
  <c r="F58" i="9"/>
  <c r="Q40" i="9"/>
  <c r="F25" i="9"/>
  <c r="O8" i="9"/>
  <c r="D58" i="9"/>
  <c r="Q50" i="9"/>
  <c r="O40" i="9"/>
  <c r="D25" i="9"/>
  <c r="H25" i="9" s="1"/>
  <c r="F45" i="9"/>
  <c r="F19" i="9"/>
  <c r="D14" i="9"/>
  <c r="H14" i="9" s="1"/>
  <c r="D40" i="9"/>
  <c r="H40" i="9" s="1"/>
  <c r="F11" i="9"/>
  <c r="D24" i="9"/>
  <c r="H24" i="9" s="1"/>
  <c r="D11" i="9"/>
  <c r="H11" i="9" s="1"/>
  <c r="O48" i="9"/>
  <c r="S48" i="9" s="1"/>
  <c r="Q57" i="9"/>
  <c r="F40" i="9"/>
  <c r="D18" i="9"/>
  <c r="D9" i="9"/>
  <c r="F53" i="9"/>
  <c r="O26" i="9"/>
  <c r="F8" i="9"/>
  <c r="O56" i="9"/>
  <c r="O12" i="9"/>
  <c r="S12" i="9" s="1"/>
  <c r="D20" i="9"/>
  <c r="H20" i="9" s="1"/>
  <c r="Q47" i="9"/>
  <c r="Q10" i="9"/>
  <c r="O21" i="9"/>
  <c r="O25" i="9"/>
  <c r="S25" i="9" s="1"/>
  <c r="D45" i="9"/>
  <c r="O23" i="9"/>
  <c r="F22" i="6"/>
  <c r="F8" i="6"/>
  <c r="C2000" i="5"/>
  <c r="D2000" i="5" s="1"/>
  <c r="C1986" i="5"/>
  <c r="D1986" i="5" s="1"/>
  <c r="C1972" i="5"/>
  <c r="D1972" i="5" s="1"/>
  <c r="C1958" i="5"/>
  <c r="D1958" i="5" s="1"/>
  <c r="C1944" i="5"/>
  <c r="D1944" i="5" s="1"/>
  <c r="C1930" i="5"/>
  <c r="D1930" i="5" s="1"/>
  <c r="C1916" i="5"/>
  <c r="D1916" i="5" s="1"/>
  <c r="C1902" i="5"/>
  <c r="D1902" i="5" s="1"/>
  <c r="C1888" i="5"/>
  <c r="D1888" i="5" s="1"/>
  <c r="C1874" i="5"/>
  <c r="D1874" i="5" s="1"/>
  <c r="F11" i="6"/>
  <c r="C2005" i="5"/>
  <c r="D2005" i="5" s="1"/>
  <c r="C1991" i="5"/>
  <c r="D1991" i="5" s="1"/>
  <c r="C1977" i="5"/>
  <c r="D1977" i="5" s="1"/>
  <c r="C1963" i="5"/>
  <c r="D1963" i="5" s="1"/>
  <c r="C1949" i="5"/>
  <c r="D1949" i="5" s="1"/>
  <c r="C1935" i="5"/>
  <c r="D1935" i="5" s="1"/>
  <c r="C1921" i="5"/>
  <c r="D1921" i="5" s="1"/>
  <c r="C1907" i="5"/>
  <c r="D1907" i="5" s="1"/>
  <c r="C1893" i="5"/>
  <c r="D1893" i="5" s="1"/>
  <c r="F14" i="6"/>
  <c r="C2010" i="5"/>
  <c r="D2010" i="5" s="1"/>
  <c r="C1996" i="5"/>
  <c r="D1996" i="5" s="1"/>
  <c r="C1982" i="5"/>
  <c r="D1982" i="5" s="1"/>
  <c r="C1968" i="5"/>
  <c r="D1968" i="5" s="1"/>
  <c r="C1954" i="5"/>
  <c r="D1954" i="5" s="1"/>
  <c r="C1940" i="5"/>
  <c r="D1940" i="5" s="1"/>
  <c r="C1926" i="5"/>
  <c r="D1926" i="5" s="1"/>
  <c r="C1912" i="5"/>
  <c r="D1912" i="5" s="1"/>
  <c r="C1898" i="5"/>
  <c r="D1898" i="5" s="1"/>
  <c r="F17" i="6"/>
  <c r="C2001" i="5"/>
  <c r="D2001" i="5" s="1"/>
  <c r="C1987" i="5"/>
  <c r="D1987" i="5" s="1"/>
  <c r="C1973" i="5"/>
  <c r="D1973" i="5" s="1"/>
  <c r="C1959" i="5"/>
  <c r="D1959" i="5" s="1"/>
  <c r="C1945" i="5"/>
  <c r="D1945" i="5" s="1"/>
  <c r="C1931" i="5"/>
  <c r="D1931" i="5" s="1"/>
  <c r="C1917" i="5"/>
  <c r="D1917" i="5" s="1"/>
  <c r="C1903" i="5"/>
  <c r="D1903" i="5" s="1"/>
  <c r="C1889" i="5"/>
  <c r="D1889" i="5" s="1"/>
  <c r="F20" i="6"/>
  <c r="F6" i="6"/>
  <c r="C2006" i="5"/>
  <c r="D2006" i="5" s="1"/>
  <c r="C1992" i="5"/>
  <c r="D1992" i="5" s="1"/>
  <c r="C1978" i="5"/>
  <c r="D1978" i="5" s="1"/>
  <c r="C1964" i="5"/>
  <c r="D1964" i="5" s="1"/>
  <c r="C1950" i="5"/>
  <c r="D1950" i="5" s="1"/>
  <c r="C1936" i="5"/>
  <c r="D1936" i="5" s="1"/>
  <c r="C1922" i="5"/>
  <c r="D1922" i="5" s="1"/>
  <c r="C1908" i="5"/>
  <c r="D1908" i="5" s="1"/>
  <c r="C1894" i="5"/>
  <c r="D1894" i="5" s="1"/>
  <c r="F23" i="6"/>
  <c r="F9" i="6"/>
  <c r="C1997" i="5"/>
  <c r="D1997" i="5" s="1"/>
  <c r="C1983" i="5"/>
  <c r="D1983" i="5" s="1"/>
  <c r="C1969" i="5"/>
  <c r="D1969" i="5" s="1"/>
  <c r="C1955" i="5"/>
  <c r="D1955" i="5" s="1"/>
  <c r="C1941" i="5"/>
  <c r="D1941" i="5" s="1"/>
  <c r="C1927" i="5"/>
  <c r="D1927" i="5" s="1"/>
  <c r="C1913" i="5"/>
  <c r="D1913" i="5" s="1"/>
  <c r="C1899" i="5"/>
  <c r="D1899" i="5" s="1"/>
  <c r="C1885" i="5"/>
  <c r="D1885" i="5" s="1"/>
  <c r="F12" i="6"/>
  <c r="C2002" i="5"/>
  <c r="D2002" i="5" s="1"/>
  <c r="C1988" i="5"/>
  <c r="D1988" i="5" s="1"/>
  <c r="C1974" i="5"/>
  <c r="D1974" i="5" s="1"/>
  <c r="C1960" i="5"/>
  <c r="D1960" i="5" s="1"/>
  <c r="C1946" i="5"/>
  <c r="D1946" i="5" s="1"/>
  <c r="C1932" i="5"/>
  <c r="D1932" i="5" s="1"/>
  <c r="C1918" i="5"/>
  <c r="D1918" i="5" s="1"/>
  <c r="C1904" i="5"/>
  <c r="D1904" i="5" s="1"/>
  <c r="C1890" i="5"/>
  <c r="D1890" i="5" s="1"/>
  <c r="F15" i="6"/>
  <c r="C2007" i="5"/>
  <c r="D2007" i="5" s="1"/>
  <c r="F18" i="6"/>
  <c r="C1998" i="5"/>
  <c r="D1998" i="5" s="1"/>
  <c r="C1984" i="5"/>
  <c r="D1984" i="5" s="1"/>
  <c r="C1970" i="5"/>
  <c r="D1970" i="5" s="1"/>
  <c r="C1956" i="5"/>
  <c r="D1956" i="5" s="1"/>
  <c r="C1942" i="5"/>
  <c r="D1942" i="5" s="1"/>
  <c r="C1928" i="5"/>
  <c r="D1928" i="5" s="1"/>
  <c r="C1914" i="5"/>
  <c r="D1914" i="5" s="1"/>
  <c r="C1900" i="5"/>
  <c r="D1900" i="5" s="1"/>
  <c r="F21" i="6"/>
  <c r="F7" i="6"/>
  <c r="C2003" i="5"/>
  <c r="D2003" i="5" s="1"/>
  <c r="C1989" i="5"/>
  <c r="D1989" i="5" s="1"/>
  <c r="C1975" i="5"/>
  <c r="D1975" i="5" s="1"/>
  <c r="C1961" i="5"/>
  <c r="D1961" i="5" s="1"/>
  <c r="C1947" i="5"/>
  <c r="D1947" i="5" s="1"/>
  <c r="C1933" i="5"/>
  <c r="D1933" i="5" s="1"/>
  <c r="C1919" i="5"/>
  <c r="D1919" i="5" s="1"/>
  <c r="C1905" i="5"/>
  <c r="D1905" i="5" s="1"/>
  <c r="F19" i="6"/>
  <c r="C2009" i="5"/>
  <c r="D2009" i="5" s="1"/>
  <c r="C1995" i="5"/>
  <c r="D1995" i="5" s="1"/>
  <c r="C1981" i="5"/>
  <c r="D1981" i="5" s="1"/>
  <c r="C1967" i="5"/>
  <c r="D1967" i="5" s="1"/>
  <c r="C1953" i="5"/>
  <c r="D1953" i="5" s="1"/>
  <c r="C1939" i="5"/>
  <c r="D1939" i="5" s="1"/>
  <c r="C1925" i="5"/>
  <c r="D1925" i="5" s="1"/>
  <c r="C1911" i="5"/>
  <c r="D1911" i="5" s="1"/>
  <c r="C1897" i="5"/>
  <c r="D1897" i="5" s="1"/>
  <c r="C1883" i="5"/>
  <c r="D1883" i="5" s="1"/>
  <c r="C1869" i="5"/>
  <c r="D1869" i="5" s="1"/>
  <c r="C1990" i="5"/>
  <c r="D1990" i="5" s="1"/>
  <c r="C1979" i="5"/>
  <c r="D1979" i="5" s="1"/>
  <c r="C1966" i="5"/>
  <c r="D1966" i="5" s="1"/>
  <c r="C1929" i="5"/>
  <c r="D1929" i="5" s="1"/>
  <c r="C1879" i="5"/>
  <c r="D1879" i="5" s="1"/>
  <c r="C1876" i="5"/>
  <c r="D1876" i="5" s="1"/>
  <c r="C1844" i="5"/>
  <c r="D1844" i="5" s="1"/>
  <c r="C1830" i="5"/>
  <c r="D1830" i="5" s="1"/>
  <c r="C1816" i="5"/>
  <c r="D1816" i="5" s="1"/>
  <c r="C1802" i="5"/>
  <c r="D1802" i="5" s="1"/>
  <c r="C1788" i="5"/>
  <c r="D1788" i="5" s="1"/>
  <c r="C1774" i="5"/>
  <c r="D1774" i="5" s="1"/>
  <c r="C1760" i="5"/>
  <c r="D1760" i="5" s="1"/>
  <c r="C1746" i="5"/>
  <c r="D1746" i="5" s="1"/>
  <c r="C1732" i="5"/>
  <c r="D1732" i="5" s="1"/>
  <c r="C1718" i="5"/>
  <c r="D1718" i="5" s="1"/>
  <c r="C1704" i="5"/>
  <c r="D1704" i="5" s="1"/>
  <c r="C1690" i="5"/>
  <c r="D1690" i="5" s="1"/>
  <c r="C1676" i="5"/>
  <c r="D1676" i="5" s="1"/>
  <c r="C1662" i="5"/>
  <c r="D1662" i="5" s="1"/>
  <c r="C1884" i="5"/>
  <c r="D1884" i="5" s="1"/>
  <c r="C1873" i="5"/>
  <c r="D1873" i="5" s="1"/>
  <c r="C1849" i="5"/>
  <c r="D1849" i="5" s="1"/>
  <c r="C1835" i="5"/>
  <c r="D1835" i="5" s="1"/>
  <c r="C1821" i="5"/>
  <c r="D1821" i="5" s="1"/>
  <c r="C1807" i="5"/>
  <c r="D1807" i="5" s="1"/>
  <c r="C1793" i="5"/>
  <c r="D1793" i="5" s="1"/>
  <c r="C1779" i="5"/>
  <c r="D1779" i="5" s="1"/>
  <c r="C1765" i="5"/>
  <c r="D1765" i="5" s="1"/>
  <c r="C1751" i="5"/>
  <c r="D1751" i="5" s="1"/>
  <c r="C1737" i="5"/>
  <c r="D1737" i="5" s="1"/>
  <c r="C1723" i="5"/>
  <c r="D1723" i="5" s="1"/>
  <c r="C1709" i="5"/>
  <c r="D1709" i="5" s="1"/>
  <c r="C1695" i="5"/>
  <c r="D1695" i="5" s="1"/>
  <c r="C1971" i="5"/>
  <c r="D1971" i="5" s="1"/>
  <c r="C1934" i="5"/>
  <c r="D1934" i="5" s="1"/>
  <c r="C1923" i="5"/>
  <c r="D1923" i="5" s="1"/>
  <c r="C1910" i="5"/>
  <c r="D1910" i="5" s="1"/>
  <c r="C1870" i="5"/>
  <c r="D1870" i="5" s="1"/>
  <c r="C1866" i="5"/>
  <c r="D1866" i="5" s="1"/>
  <c r="C1862" i="5"/>
  <c r="D1862" i="5" s="1"/>
  <c r="C1858" i="5"/>
  <c r="D1858" i="5" s="1"/>
  <c r="C1854" i="5"/>
  <c r="D1854" i="5" s="1"/>
  <c r="C1840" i="5"/>
  <c r="D1840" i="5" s="1"/>
  <c r="C1826" i="5"/>
  <c r="D1826" i="5" s="1"/>
  <c r="C1812" i="5"/>
  <c r="D1812" i="5" s="1"/>
  <c r="C1798" i="5"/>
  <c r="D1798" i="5" s="1"/>
  <c r="C1784" i="5"/>
  <c r="D1784" i="5" s="1"/>
  <c r="C1770" i="5"/>
  <c r="D1770" i="5" s="1"/>
  <c r="C1756" i="5"/>
  <c r="D1756" i="5" s="1"/>
  <c r="C1742" i="5"/>
  <c r="D1742" i="5" s="1"/>
  <c r="C1728" i="5"/>
  <c r="D1728" i="5" s="1"/>
  <c r="C1714" i="5"/>
  <c r="D1714" i="5" s="1"/>
  <c r="C1700" i="5"/>
  <c r="D1700" i="5" s="1"/>
  <c r="C1686" i="5"/>
  <c r="D1686" i="5" s="1"/>
  <c r="C1845" i="5"/>
  <c r="D1845" i="5" s="1"/>
  <c r="C1831" i="5"/>
  <c r="D1831" i="5" s="1"/>
  <c r="C1817" i="5"/>
  <c r="D1817" i="5" s="1"/>
  <c r="C1803" i="5"/>
  <c r="D1803" i="5" s="1"/>
  <c r="C1789" i="5"/>
  <c r="D1789" i="5" s="1"/>
  <c r="C1775" i="5"/>
  <c r="D1775" i="5" s="1"/>
  <c r="C1761" i="5"/>
  <c r="D1761" i="5" s="1"/>
  <c r="C1747" i="5"/>
  <c r="D1747" i="5" s="1"/>
  <c r="C1733" i="5"/>
  <c r="D1733" i="5" s="1"/>
  <c r="C1719" i="5"/>
  <c r="D1719" i="5" s="1"/>
  <c r="C1705" i="5"/>
  <c r="D1705" i="5" s="1"/>
  <c r="C1691" i="5"/>
  <c r="D1691" i="5" s="1"/>
  <c r="F16" i="6"/>
  <c r="F10" i="6"/>
  <c r="C2008" i="5"/>
  <c r="D2008" i="5" s="1"/>
  <c r="C1976" i="5"/>
  <c r="D1976" i="5" s="1"/>
  <c r="C1965" i="5"/>
  <c r="D1965" i="5" s="1"/>
  <c r="C1952" i="5"/>
  <c r="D1952" i="5" s="1"/>
  <c r="C1915" i="5"/>
  <c r="D1915" i="5" s="1"/>
  <c r="C1892" i="5"/>
  <c r="D1892" i="5" s="1"/>
  <c r="C1882" i="5"/>
  <c r="D1882" i="5" s="1"/>
  <c r="C1850" i="5"/>
  <c r="D1850" i="5" s="1"/>
  <c r="C1836" i="5"/>
  <c r="D1836" i="5" s="1"/>
  <c r="C1822" i="5"/>
  <c r="D1822" i="5" s="1"/>
  <c r="C1808" i="5"/>
  <c r="D1808" i="5" s="1"/>
  <c r="C1794" i="5"/>
  <c r="D1794" i="5" s="1"/>
  <c r="C1780" i="5"/>
  <c r="D1780" i="5" s="1"/>
  <c r="C1766" i="5"/>
  <c r="D1766" i="5" s="1"/>
  <c r="C1752" i="5"/>
  <c r="D1752" i="5" s="1"/>
  <c r="C1738" i="5"/>
  <c r="D1738" i="5" s="1"/>
  <c r="C1724" i="5"/>
  <c r="D1724" i="5" s="1"/>
  <c r="C1710" i="5"/>
  <c r="D1710" i="5" s="1"/>
  <c r="C1696" i="5"/>
  <c r="D1696" i="5" s="1"/>
  <c r="C1682" i="5"/>
  <c r="D1682" i="5" s="1"/>
  <c r="C1880" i="5"/>
  <c r="D1880" i="5" s="1"/>
  <c r="C1877" i="5"/>
  <c r="D1877" i="5" s="1"/>
  <c r="C1867" i="5"/>
  <c r="D1867" i="5" s="1"/>
  <c r="C1859" i="5"/>
  <c r="D1859" i="5" s="1"/>
  <c r="C1855" i="5"/>
  <c r="D1855" i="5" s="1"/>
  <c r="C1841" i="5"/>
  <c r="D1841" i="5" s="1"/>
  <c r="C1827" i="5"/>
  <c r="D1827" i="5" s="1"/>
  <c r="C1813" i="5"/>
  <c r="D1813" i="5" s="1"/>
  <c r="C1799" i="5"/>
  <c r="D1799" i="5" s="1"/>
  <c r="C1785" i="5"/>
  <c r="D1785" i="5" s="1"/>
  <c r="C1771" i="5"/>
  <c r="D1771" i="5" s="1"/>
  <c r="C1757" i="5"/>
  <c r="D1757" i="5" s="1"/>
  <c r="C1743" i="5"/>
  <c r="D1743" i="5" s="1"/>
  <c r="C1729" i="5"/>
  <c r="D1729" i="5" s="1"/>
  <c r="C1715" i="5"/>
  <c r="D1715" i="5" s="1"/>
  <c r="C1701" i="5"/>
  <c r="D1701" i="5" s="1"/>
  <c r="C1994" i="5"/>
  <c r="D1994" i="5" s="1"/>
  <c r="C1957" i="5"/>
  <c r="D1957" i="5" s="1"/>
  <c r="C1920" i="5"/>
  <c r="D1920" i="5" s="1"/>
  <c r="C1909" i="5"/>
  <c r="D1909" i="5" s="1"/>
  <c r="C1863" i="5"/>
  <c r="D1863" i="5" s="1"/>
  <c r="C1846" i="5"/>
  <c r="D1846" i="5" s="1"/>
  <c r="C1832" i="5"/>
  <c r="D1832" i="5" s="1"/>
  <c r="C1818" i="5"/>
  <c r="D1818" i="5" s="1"/>
  <c r="C1804" i="5"/>
  <c r="D1804" i="5" s="1"/>
  <c r="C1790" i="5"/>
  <c r="D1790" i="5" s="1"/>
  <c r="C1776" i="5"/>
  <c r="D1776" i="5" s="1"/>
  <c r="C1762" i="5"/>
  <c r="D1762" i="5" s="1"/>
  <c r="C1748" i="5"/>
  <c r="D1748" i="5" s="1"/>
  <c r="C1734" i="5"/>
  <c r="D1734" i="5" s="1"/>
  <c r="C1720" i="5"/>
  <c r="D1720" i="5" s="1"/>
  <c r="C1706" i="5"/>
  <c r="D1706" i="5" s="1"/>
  <c r="C1871" i="5"/>
  <c r="D1871" i="5" s="1"/>
  <c r="C1851" i="5"/>
  <c r="D1851" i="5" s="1"/>
  <c r="C1837" i="5"/>
  <c r="D1837" i="5" s="1"/>
  <c r="C1823" i="5"/>
  <c r="D1823" i="5" s="1"/>
  <c r="C1809" i="5"/>
  <c r="D1809" i="5" s="1"/>
  <c r="C1795" i="5"/>
  <c r="D1795" i="5" s="1"/>
  <c r="C1781" i="5"/>
  <c r="D1781" i="5" s="1"/>
  <c r="C1767" i="5"/>
  <c r="D1767" i="5" s="1"/>
  <c r="C1753" i="5"/>
  <c r="D1753" i="5" s="1"/>
  <c r="C1739" i="5"/>
  <c r="D1739" i="5" s="1"/>
  <c r="C1725" i="5"/>
  <c r="D1725" i="5" s="1"/>
  <c r="C1711" i="5"/>
  <c r="D1711" i="5" s="1"/>
  <c r="C1697" i="5"/>
  <c r="D1697" i="5" s="1"/>
  <c r="C1683" i="5"/>
  <c r="D1683" i="5" s="1"/>
  <c r="C1669" i="5"/>
  <c r="D1669" i="5" s="1"/>
  <c r="C1655" i="5"/>
  <c r="D1655" i="5" s="1"/>
  <c r="C1999" i="5"/>
  <c r="D1999" i="5" s="1"/>
  <c r="C1962" i="5"/>
  <c r="D1962" i="5" s="1"/>
  <c r="C1951" i="5"/>
  <c r="D1951" i="5" s="1"/>
  <c r="C1938" i="5"/>
  <c r="D1938" i="5" s="1"/>
  <c r="C1901" i="5"/>
  <c r="D1901" i="5" s="1"/>
  <c r="C1896" i="5"/>
  <c r="D1896" i="5" s="1"/>
  <c r="C1887" i="5"/>
  <c r="D1887" i="5" s="1"/>
  <c r="C1860" i="5"/>
  <c r="D1860" i="5" s="1"/>
  <c r="C1856" i="5"/>
  <c r="D1856" i="5" s="1"/>
  <c r="C1842" i="5"/>
  <c r="D1842" i="5" s="1"/>
  <c r="C1828" i="5"/>
  <c r="D1828" i="5" s="1"/>
  <c r="C1814" i="5"/>
  <c r="D1814" i="5" s="1"/>
  <c r="C1800" i="5"/>
  <c r="D1800" i="5" s="1"/>
  <c r="C1786" i="5"/>
  <c r="D1786" i="5" s="1"/>
  <c r="C1772" i="5"/>
  <c r="D1772" i="5" s="1"/>
  <c r="C1758" i="5"/>
  <c r="D1758" i="5" s="1"/>
  <c r="C1744" i="5"/>
  <c r="D1744" i="5" s="1"/>
  <c r="C1730" i="5"/>
  <c r="D1730" i="5" s="1"/>
  <c r="C1716" i="5"/>
  <c r="D1716" i="5" s="1"/>
  <c r="F24" i="6"/>
  <c r="C1878" i="5"/>
  <c r="D1878" i="5" s="1"/>
  <c r="C1875" i="5"/>
  <c r="D1875" i="5" s="1"/>
  <c r="C1868" i="5"/>
  <c r="D1868" i="5" s="1"/>
  <c r="C1864" i="5"/>
  <c r="D1864" i="5" s="1"/>
  <c r="C1847" i="5"/>
  <c r="D1847" i="5" s="1"/>
  <c r="C1833" i="5"/>
  <c r="D1833" i="5" s="1"/>
  <c r="C1819" i="5"/>
  <c r="D1819" i="5" s="1"/>
  <c r="C1805" i="5"/>
  <c r="D1805" i="5" s="1"/>
  <c r="C1791" i="5"/>
  <c r="D1791" i="5" s="1"/>
  <c r="C1777" i="5"/>
  <c r="D1777" i="5" s="1"/>
  <c r="C1763" i="5"/>
  <c r="D1763" i="5" s="1"/>
  <c r="C1749" i="5"/>
  <c r="D1749" i="5" s="1"/>
  <c r="C1735" i="5"/>
  <c r="D1735" i="5" s="1"/>
  <c r="C1721" i="5"/>
  <c r="D1721" i="5" s="1"/>
  <c r="C1707" i="5"/>
  <c r="D1707" i="5" s="1"/>
  <c r="C1693" i="5"/>
  <c r="D1693" i="5" s="1"/>
  <c r="C1679" i="5"/>
  <c r="D1679" i="5" s="1"/>
  <c r="C1665" i="5"/>
  <c r="D1665" i="5" s="1"/>
  <c r="C1886" i="5"/>
  <c r="D1886" i="5" s="1"/>
  <c r="C1853" i="5"/>
  <c r="D1853" i="5" s="1"/>
  <c r="C1839" i="5"/>
  <c r="D1839" i="5" s="1"/>
  <c r="C1825" i="5"/>
  <c r="D1825" i="5" s="1"/>
  <c r="C1811" i="5"/>
  <c r="D1811" i="5" s="1"/>
  <c r="C1797" i="5"/>
  <c r="D1797" i="5" s="1"/>
  <c r="C1783" i="5"/>
  <c r="D1783" i="5" s="1"/>
  <c r="C1769" i="5"/>
  <c r="D1769" i="5" s="1"/>
  <c r="C1755" i="5"/>
  <c r="D1755" i="5" s="1"/>
  <c r="C1741" i="5"/>
  <c r="D1741" i="5" s="1"/>
  <c r="C1727" i="5"/>
  <c r="D1727" i="5" s="1"/>
  <c r="C1713" i="5"/>
  <c r="D1713" i="5" s="1"/>
  <c r="C1699" i="5"/>
  <c r="D1699" i="5" s="1"/>
  <c r="C1685" i="5"/>
  <c r="D1685" i="5" s="1"/>
  <c r="C1671" i="5"/>
  <c r="D1671" i="5" s="1"/>
  <c r="C1657" i="5"/>
  <c r="D1657" i="5" s="1"/>
  <c r="C1801" i="5"/>
  <c r="D1801" i="5" s="1"/>
  <c r="C1668" i="5"/>
  <c r="D1668" i="5" s="1"/>
  <c r="C1636" i="5"/>
  <c r="D1636" i="5" s="1"/>
  <c r="C1622" i="5"/>
  <c r="D1622" i="5" s="1"/>
  <c r="C1608" i="5"/>
  <c r="D1608" i="5" s="1"/>
  <c r="C1594" i="5"/>
  <c r="D1594" i="5" s="1"/>
  <c r="C1580" i="5"/>
  <c r="D1580" i="5" s="1"/>
  <c r="C1566" i="5"/>
  <c r="D1566" i="5" s="1"/>
  <c r="C1552" i="5"/>
  <c r="D1552" i="5" s="1"/>
  <c r="C1538" i="5"/>
  <c r="D1538" i="5" s="1"/>
  <c r="C1524" i="5"/>
  <c r="D1524" i="5" s="1"/>
  <c r="C1510" i="5"/>
  <c r="D1510" i="5" s="1"/>
  <c r="C1496" i="5"/>
  <c r="D1496" i="5" s="1"/>
  <c r="C1482" i="5"/>
  <c r="D1482" i="5" s="1"/>
  <c r="C1468" i="5"/>
  <c r="D1468" i="5" s="1"/>
  <c r="C1454" i="5"/>
  <c r="D1454" i="5" s="1"/>
  <c r="C1906" i="5"/>
  <c r="D1906" i="5" s="1"/>
  <c r="C1792" i="5"/>
  <c r="D1792" i="5" s="1"/>
  <c r="C1768" i="5"/>
  <c r="D1768" i="5" s="1"/>
  <c r="C1703" i="5"/>
  <c r="D1703" i="5" s="1"/>
  <c r="C1663" i="5"/>
  <c r="D1663" i="5" s="1"/>
  <c r="C1641" i="5"/>
  <c r="D1641" i="5" s="1"/>
  <c r="C1627" i="5"/>
  <c r="D1627" i="5" s="1"/>
  <c r="C1613" i="5"/>
  <c r="D1613" i="5" s="1"/>
  <c r="C1599" i="5"/>
  <c r="D1599" i="5" s="1"/>
  <c r="C1585" i="5"/>
  <c r="D1585" i="5" s="1"/>
  <c r="C1571" i="5"/>
  <c r="D1571" i="5" s="1"/>
  <c r="C1557" i="5"/>
  <c r="D1557" i="5" s="1"/>
  <c r="C1543" i="5"/>
  <c r="D1543" i="5" s="1"/>
  <c r="C1529" i="5"/>
  <c r="D1529" i="5" s="1"/>
  <c r="C1515" i="5"/>
  <c r="D1515" i="5" s="1"/>
  <c r="C1501" i="5"/>
  <c r="D1501" i="5" s="1"/>
  <c r="C1487" i="5"/>
  <c r="D1487" i="5" s="1"/>
  <c r="C1473" i="5"/>
  <c r="D1473" i="5" s="1"/>
  <c r="C1459" i="5"/>
  <c r="D1459" i="5" s="1"/>
  <c r="C1993" i="5"/>
  <c r="D1993" i="5" s="1"/>
  <c r="C1872" i="5"/>
  <c r="D1872" i="5" s="1"/>
  <c r="C1857" i="5"/>
  <c r="D1857" i="5" s="1"/>
  <c r="C1759" i="5"/>
  <c r="D1759" i="5" s="1"/>
  <c r="C1646" i="5"/>
  <c r="D1646" i="5" s="1"/>
  <c r="C1632" i="5"/>
  <c r="D1632" i="5" s="1"/>
  <c r="C1618" i="5"/>
  <c r="D1618" i="5" s="1"/>
  <c r="C1604" i="5"/>
  <c r="D1604" i="5" s="1"/>
  <c r="C1590" i="5"/>
  <c r="D1590" i="5" s="1"/>
  <c r="C1576" i="5"/>
  <c r="D1576" i="5" s="1"/>
  <c r="C1562" i="5"/>
  <c r="D1562" i="5" s="1"/>
  <c r="C1548" i="5"/>
  <c r="D1548" i="5" s="1"/>
  <c r="C1937" i="5"/>
  <c r="D1937" i="5" s="1"/>
  <c r="C1848" i="5"/>
  <c r="D1848" i="5" s="1"/>
  <c r="C1824" i="5"/>
  <c r="D1824" i="5" s="1"/>
  <c r="C1750" i="5"/>
  <c r="D1750" i="5" s="1"/>
  <c r="C1726" i="5"/>
  <c r="D1726" i="5" s="1"/>
  <c r="C1674" i="5"/>
  <c r="D1674" i="5" s="1"/>
  <c r="C1666" i="5"/>
  <c r="D1666" i="5" s="1"/>
  <c r="C1658" i="5"/>
  <c r="D1658" i="5" s="1"/>
  <c r="C1653" i="5"/>
  <c r="D1653" i="5" s="1"/>
  <c r="C1637" i="5"/>
  <c r="D1637" i="5" s="1"/>
  <c r="C1623" i="5"/>
  <c r="D1623" i="5" s="1"/>
  <c r="C1609" i="5"/>
  <c r="D1609" i="5" s="1"/>
  <c r="C1595" i="5"/>
  <c r="D1595" i="5" s="1"/>
  <c r="C1581" i="5"/>
  <c r="D1581" i="5" s="1"/>
  <c r="C1567" i="5"/>
  <c r="D1567" i="5" s="1"/>
  <c r="C1553" i="5"/>
  <c r="D1553" i="5" s="1"/>
  <c r="C1539" i="5"/>
  <c r="D1539" i="5" s="1"/>
  <c r="C1985" i="5"/>
  <c r="D1985" i="5" s="1"/>
  <c r="C1815" i="5"/>
  <c r="D1815" i="5" s="1"/>
  <c r="C1717" i="5"/>
  <c r="D1717" i="5" s="1"/>
  <c r="C1688" i="5"/>
  <c r="D1688" i="5" s="1"/>
  <c r="C1661" i="5"/>
  <c r="D1661" i="5" s="1"/>
  <c r="C1650" i="5"/>
  <c r="D1650" i="5" s="1"/>
  <c r="C1642" i="5"/>
  <c r="D1642" i="5" s="1"/>
  <c r="C1628" i="5"/>
  <c r="D1628" i="5" s="1"/>
  <c r="C1614" i="5"/>
  <c r="D1614" i="5" s="1"/>
  <c r="C1600" i="5"/>
  <c r="D1600" i="5" s="1"/>
  <c r="C1586" i="5"/>
  <c r="D1586" i="5" s="1"/>
  <c r="C1572" i="5"/>
  <c r="D1572" i="5" s="1"/>
  <c r="C1558" i="5"/>
  <c r="D1558" i="5" s="1"/>
  <c r="C1544" i="5"/>
  <c r="D1544" i="5" s="1"/>
  <c r="C1924" i="5"/>
  <c r="D1924" i="5" s="1"/>
  <c r="C1806" i="5"/>
  <c r="D1806" i="5" s="1"/>
  <c r="C1782" i="5"/>
  <c r="D1782" i="5" s="1"/>
  <c r="C1708" i="5"/>
  <c r="D1708" i="5" s="1"/>
  <c r="C1702" i="5"/>
  <c r="D1702" i="5" s="1"/>
  <c r="C1684" i="5"/>
  <c r="D1684" i="5" s="1"/>
  <c r="C1677" i="5"/>
  <c r="D1677" i="5" s="1"/>
  <c r="C1647" i="5"/>
  <c r="D1647" i="5" s="1"/>
  <c r="C1633" i="5"/>
  <c r="D1633" i="5" s="1"/>
  <c r="C1619" i="5"/>
  <c r="D1619" i="5" s="1"/>
  <c r="C1605" i="5"/>
  <c r="D1605" i="5" s="1"/>
  <c r="C1591" i="5"/>
  <c r="D1591" i="5" s="1"/>
  <c r="C1577" i="5"/>
  <c r="D1577" i="5" s="1"/>
  <c r="C1563" i="5"/>
  <c r="D1563" i="5" s="1"/>
  <c r="C1549" i="5"/>
  <c r="D1549" i="5" s="1"/>
  <c r="C1535" i="5"/>
  <c r="D1535" i="5" s="1"/>
  <c r="C1881" i="5"/>
  <c r="D1881" i="5" s="1"/>
  <c r="C1773" i="5"/>
  <c r="D1773" i="5" s="1"/>
  <c r="C1692" i="5"/>
  <c r="D1692" i="5" s="1"/>
  <c r="C1656" i="5"/>
  <c r="D1656" i="5" s="1"/>
  <c r="C1638" i="5"/>
  <c r="D1638" i="5" s="1"/>
  <c r="C1624" i="5"/>
  <c r="D1624" i="5" s="1"/>
  <c r="C1610" i="5"/>
  <c r="D1610" i="5" s="1"/>
  <c r="C1596" i="5"/>
  <c r="D1596" i="5" s="1"/>
  <c r="C1582" i="5"/>
  <c r="D1582" i="5" s="1"/>
  <c r="C1568" i="5"/>
  <c r="D1568" i="5" s="1"/>
  <c r="C1554" i="5"/>
  <c r="D1554" i="5" s="1"/>
  <c r="C1540" i="5"/>
  <c r="D1540" i="5" s="1"/>
  <c r="C1526" i="5"/>
  <c r="D1526" i="5" s="1"/>
  <c r="C2004" i="5"/>
  <c r="D2004" i="5" s="1"/>
  <c r="C1865" i="5"/>
  <c r="D1865" i="5" s="1"/>
  <c r="C1838" i="5"/>
  <c r="D1838" i="5" s="1"/>
  <c r="C1764" i="5"/>
  <c r="D1764" i="5" s="1"/>
  <c r="C1740" i="5"/>
  <c r="D1740" i="5" s="1"/>
  <c r="C1672" i="5"/>
  <c r="D1672" i="5" s="1"/>
  <c r="C1667" i="5"/>
  <c r="D1667" i="5" s="1"/>
  <c r="C1664" i="5"/>
  <c r="D1664" i="5" s="1"/>
  <c r="C1643" i="5"/>
  <c r="D1643" i="5" s="1"/>
  <c r="C1629" i="5"/>
  <c r="D1629" i="5" s="1"/>
  <c r="C1615" i="5"/>
  <c r="D1615" i="5" s="1"/>
  <c r="C1601" i="5"/>
  <c r="D1601" i="5" s="1"/>
  <c r="C1587" i="5"/>
  <c r="D1587" i="5" s="1"/>
  <c r="C1573" i="5"/>
  <c r="D1573" i="5" s="1"/>
  <c r="C1559" i="5"/>
  <c r="D1559" i="5" s="1"/>
  <c r="C1545" i="5"/>
  <c r="D1545" i="5" s="1"/>
  <c r="C1531" i="5"/>
  <c r="D1531" i="5" s="1"/>
  <c r="C1517" i="5"/>
  <c r="D1517" i="5" s="1"/>
  <c r="C1503" i="5"/>
  <c r="D1503" i="5" s="1"/>
  <c r="C1489" i="5"/>
  <c r="D1489" i="5" s="1"/>
  <c r="C1475" i="5"/>
  <c r="D1475" i="5" s="1"/>
  <c r="C1461" i="5"/>
  <c r="D1461" i="5" s="1"/>
  <c r="C1980" i="5"/>
  <c r="D1980" i="5" s="1"/>
  <c r="C1948" i="5"/>
  <c r="D1948" i="5" s="1"/>
  <c r="C1829" i="5"/>
  <c r="D1829" i="5" s="1"/>
  <c r="C1731" i="5"/>
  <c r="D1731" i="5" s="1"/>
  <c r="C1694" i="5"/>
  <c r="D1694" i="5" s="1"/>
  <c r="C1680" i="5"/>
  <c r="D1680" i="5" s="1"/>
  <c r="C1675" i="5"/>
  <c r="D1675" i="5" s="1"/>
  <c r="C1648" i="5"/>
  <c r="D1648" i="5" s="1"/>
  <c r="C1634" i="5"/>
  <c r="D1634" i="5" s="1"/>
  <c r="C1820" i="5"/>
  <c r="D1820" i="5" s="1"/>
  <c r="C1796" i="5"/>
  <c r="D1796" i="5" s="1"/>
  <c r="C1722" i="5"/>
  <c r="D1722" i="5" s="1"/>
  <c r="C1659" i="5"/>
  <c r="D1659" i="5" s="1"/>
  <c r="C1651" i="5"/>
  <c r="D1651" i="5" s="1"/>
  <c r="C1639" i="5"/>
  <c r="D1639" i="5" s="1"/>
  <c r="C1625" i="5"/>
  <c r="D1625" i="5" s="1"/>
  <c r="C1611" i="5"/>
  <c r="D1611" i="5" s="1"/>
  <c r="C1597" i="5"/>
  <c r="D1597" i="5" s="1"/>
  <c r="C1583" i="5"/>
  <c r="D1583" i="5" s="1"/>
  <c r="C1569" i="5"/>
  <c r="D1569" i="5" s="1"/>
  <c r="C1555" i="5"/>
  <c r="D1555" i="5" s="1"/>
  <c r="C1541" i="5"/>
  <c r="D1541" i="5" s="1"/>
  <c r="C1834" i="5"/>
  <c r="D1834" i="5" s="1"/>
  <c r="C1810" i="5"/>
  <c r="D1810" i="5" s="1"/>
  <c r="C1736" i="5"/>
  <c r="D1736" i="5" s="1"/>
  <c r="C1712" i="5"/>
  <c r="D1712" i="5" s="1"/>
  <c r="C1698" i="5"/>
  <c r="D1698" i="5" s="1"/>
  <c r="C1681" i="5"/>
  <c r="D1681" i="5" s="1"/>
  <c r="C1673" i="5"/>
  <c r="D1673" i="5" s="1"/>
  <c r="C1660" i="5"/>
  <c r="D1660" i="5" s="1"/>
  <c r="C1652" i="5"/>
  <c r="D1652" i="5" s="1"/>
  <c r="C1649" i="5"/>
  <c r="D1649" i="5" s="1"/>
  <c r="C1645" i="5"/>
  <c r="D1645" i="5" s="1"/>
  <c r="C1631" i="5"/>
  <c r="D1631" i="5" s="1"/>
  <c r="C1617" i="5"/>
  <c r="D1617" i="5" s="1"/>
  <c r="C1603" i="5"/>
  <c r="D1603" i="5" s="1"/>
  <c r="C1589" i="5"/>
  <c r="D1589" i="5" s="1"/>
  <c r="C1575" i="5"/>
  <c r="D1575" i="5" s="1"/>
  <c r="C1561" i="5"/>
  <c r="D1561" i="5" s="1"/>
  <c r="C1547" i="5"/>
  <c r="D1547" i="5" s="1"/>
  <c r="C1787" i="5"/>
  <c r="D1787" i="5" s="1"/>
  <c r="C1745" i="5"/>
  <c r="D1745" i="5" s="1"/>
  <c r="C1630" i="5"/>
  <c r="D1630" i="5" s="1"/>
  <c r="C1616" i="5"/>
  <c r="D1616" i="5" s="1"/>
  <c r="C1592" i="5"/>
  <c r="D1592" i="5" s="1"/>
  <c r="C1579" i="5"/>
  <c r="D1579" i="5" s="1"/>
  <c r="C1542" i="5"/>
  <c r="D1542" i="5" s="1"/>
  <c r="C1533" i="5"/>
  <c r="D1533" i="5" s="1"/>
  <c r="C1464" i="5"/>
  <c r="D1464" i="5" s="1"/>
  <c r="C1458" i="5"/>
  <c r="D1458" i="5" s="1"/>
  <c r="C1455" i="5"/>
  <c r="D1455" i="5" s="1"/>
  <c r="C1451" i="5"/>
  <c r="D1451" i="5" s="1"/>
  <c r="C1437" i="5"/>
  <c r="D1437" i="5" s="1"/>
  <c r="C1423" i="5"/>
  <c r="D1423" i="5" s="1"/>
  <c r="C1409" i="5"/>
  <c r="D1409" i="5" s="1"/>
  <c r="C1395" i="5"/>
  <c r="D1395" i="5" s="1"/>
  <c r="C1381" i="5"/>
  <c r="D1381" i="5" s="1"/>
  <c r="C1367" i="5"/>
  <c r="D1367" i="5" s="1"/>
  <c r="C1353" i="5"/>
  <c r="D1353" i="5" s="1"/>
  <c r="C1339" i="5"/>
  <c r="D1339" i="5" s="1"/>
  <c r="C1325" i="5"/>
  <c r="D1325" i="5" s="1"/>
  <c r="C1311" i="5"/>
  <c r="D1311" i="5" s="1"/>
  <c r="C1297" i="5"/>
  <c r="D1297" i="5" s="1"/>
  <c r="C1283" i="5"/>
  <c r="D1283" i="5" s="1"/>
  <c r="C1269" i="5"/>
  <c r="D1269" i="5" s="1"/>
  <c r="C1687" i="5"/>
  <c r="D1687" i="5" s="1"/>
  <c r="C1537" i="5"/>
  <c r="D1537" i="5" s="1"/>
  <c r="C1528" i="5"/>
  <c r="D1528" i="5" s="1"/>
  <c r="C1520" i="5"/>
  <c r="D1520" i="5" s="1"/>
  <c r="F13" i="6"/>
  <c r="C1654" i="5"/>
  <c r="D1654" i="5" s="1"/>
  <c r="C1621" i="5"/>
  <c r="D1621" i="5" s="1"/>
  <c r="C1584" i="5"/>
  <c r="D1584" i="5" s="1"/>
  <c r="C1560" i="5"/>
  <c r="D1560" i="5" s="1"/>
  <c r="C1506" i="5"/>
  <c r="D1506" i="5" s="1"/>
  <c r="C1500" i="5"/>
  <c r="D1500" i="5" s="1"/>
  <c r="C1497" i="5"/>
  <c r="D1497" i="5" s="1"/>
  <c r="C1491" i="5"/>
  <c r="D1491" i="5" s="1"/>
  <c r="C1476" i="5"/>
  <c r="D1476" i="5" s="1"/>
  <c r="C1447" i="5"/>
  <c r="D1447" i="5" s="1"/>
  <c r="C1433" i="5"/>
  <c r="D1433" i="5" s="1"/>
  <c r="C1419" i="5"/>
  <c r="D1419" i="5" s="1"/>
  <c r="C1405" i="5"/>
  <c r="D1405" i="5" s="1"/>
  <c r="C1391" i="5"/>
  <c r="D1391" i="5" s="1"/>
  <c r="C1377" i="5"/>
  <c r="D1377" i="5" s="1"/>
  <c r="C1363" i="5"/>
  <c r="D1363" i="5" s="1"/>
  <c r="C1349" i="5"/>
  <c r="D1349" i="5" s="1"/>
  <c r="C1778" i="5"/>
  <c r="D1778" i="5" s="1"/>
  <c r="C1523" i="5"/>
  <c r="D1523" i="5" s="1"/>
  <c r="C1512" i="5"/>
  <c r="D1512" i="5" s="1"/>
  <c r="C1509" i="5"/>
  <c r="D1509" i="5" s="1"/>
  <c r="C1452" i="5"/>
  <c r="D1452" i="5" s="1"/>
  <c r="C1438" i="5"/>
  <c r="D1438" i="5" s="1"/>
  <c r="C1424" i="5"/>
  <c r="D1424" i="5" s="1"/>
  <c r="C1410" i="5"/>
  <c r="D1410" i="5" s="1"/>
  <c r="C1396" i="5"/>
  <c r="D1396" i="5" s="1"/>
  <c r="C1382" i="5"/>
  <c r="D1382" i="5" s="1"/>
  <c r="C1368" i="5"/>
  <c r="D1368" i="5" s="1"/>
  <c r="C1354" i="5"/>
  <c r="D1354" i="5" s="1"/>
  <c r="C1340" i="5"/>
  <c r="D1340" i="5" s="1"/>
  <c r="C1670" i="5"/>
  <c r="D1670" i="5" s="1"/>
  <c r="C1644" i="5"/>
  <c r="D1644" i="5" s="1"/>
  <c r="C1602" i="5"/>
  <c r="D1602" i="5" s="1"/>
  <c r="C1578" i="5"/>
  <c r="D1578" i="5" s="1"/>
  <c r="C1565" i="5"/>
  <c r="D1565" i="5" s="1"/>
  <c r="C1443" i="5"/>
  <c r="D1443" i="5" s="1"/>
  <c r="C1429" i="5"/>
  <c r="D1429" i="5" s="1"/>
  <c r="C1415" i="5"/>
  <c r="D1415" i="5" s="1"/>
  <c r="C1401" i="5"/>
  <c r="D1401" i="5" s="1"/>
  <c r="C1387" i="5"/>
  <c r="D1387" i="5" s="1"/>
  <c r="C1373" i="5"/>
  <c r="D1373" i="5" s="1"/>
  <c r="C1359" i="5"/>
  <c r="D1359" i="5" s="1"/>
  <c r="C1345" i="5"/>
  <c r="D1345" i="5" s="1"/>
  <c r="C1635" i="5"/>
  <c r="D1635" i="5" s="1"/>
  <c r="C1536" i="5"/>
  <c r="D1536" i="5" s="1"/>
  <c r="C1891" i="5"/>
  <c r="D1891" i="5" s="1"/>
  <c r="C1861" i="5"/>
  <c r="D1861" i="5" s="1"/>
  <c r="C1626" i="5"/>
  <c r="D1626" i="5" s="1"/>
  <c r="C1620" i="5"/>
  <c r="D1620" i="5" s="1"/>
  <c r="C1607" i="5"/>
  <c r="D1607" i="5" s="1"/>
  <c r="C1570" i="5"/>
  <c r="D1570" i="5" s="1"/>
  <c r="C1895" i="5"/>
  <c r="D1895" i="5" s="1"/>
  <c r="C1852" i="5"/>
  <c r="D1852" i="5" s="1"/>
  <c r="C1689" i="5"/>
  <c r="D1689" i="5" s="1"/>
  <c r="C1534" i="5"/>
  <c r="D1534" i="5" s="1"/>
  <c r="C1516" i="5"/>
  <c r="D1516" i="5" s="1"/>
  <c r="C1513" i="5"/>
  <c r="D1513" i="5" s="1"/>
  <c r="C1507" i="5"/>
  <c r="D1507" i="5" s="1"/>
  <c r="C1498" i="5"/>
  <c r="D1498" i="5" s="1"/>
  <c r="C1495" i="5"/>
  <c r="D1495" i="5" s="1"/>
  <c r="C1444" i="5"/>
  <c r="D1444" i="5" s="1"/>
  <c r="C1430" i="5"/>
  <c r="D1430" i="5" s="1"/>
  <c r="C1416" i="5"/>
  <c r="D1416" i="5" s="1"/>
  <c r="C1402" i="5"/>
  <c r="D1402" i="5" s="1"/>
  <c r="C1388" i="5"/>
  <c r="D1388" i="5" s="1"/>
  <c r="C1374" i="5"/>
  <c r="D1374" i="5" s="1"/>
  <c r="C1360" i="5"/>
  <c r="D1360" i="5" s="1"/>
  <c r="C1346" i="5"/>
  <c r="D1346" i="5" s="1"/>
  <c r="C1332" i="5"/>
  <c r="D1332" i="5" s="1"/>
  <c r="C1318" i="5"/>
  <c r="D1318" i="5" s="1"/>
  <c r="C1304" i="5"/>
  <c r="D1304" i="5" s="1"/>
  <c r="C1290" i="5"/>
  <c r="D1290" i="5" s="1"/>
  <c r="C1276" i="5"/>
  <c r="D1276" i="5" s="1"/>
  <c r="C1612" i="5"/>
  <c r="D1612" i="5" s="1"/>
  <c r="C1588" i="5"/>
  <c r="D1588" i="5" s="1"/>
  <c r="C1564" i="5"/>
  <c r="D1564" i="5" s="1"/>
  <c r="C1551" i="5"/>
  <c r="D1551" i="5" s="1"/>
  <c r="C1504" i="5"/>
  <c r="D1504" i="5" s="1"/>
  <c r="C1449" i="5"/>
  <c r="D1449" i="5" s="1"/>
  <c r="C1435" i="5"/>
  <c r="D1435" i="5" s="1"/>
  <c r="C1421" i="5"/>
  <c r="D1421" i="5" s="1"/>
  <c r="C1407" i="5"/>
  <c r="D1407" i="5" s="1"/>
  <c r="C1393" i="5"/>
  <c r="D1393" i="5" s="1"/>
  <c r="C1379" i="5"/>
  <c r="D1379" i="5" s="1"/>
  <c r="C1365" i="5"/>
  <c r="D1365" i="5" s="1"/>
  <c r="C1351" i="5"/>
  <c r="D1351" i="5" s="1"/>
  <c r="C1337" i="5"/>
  <c r="D1337" i="5" s="1"/>
  <c r="C1323" i="5"/>
  <c r="D1323" i="5" s="1"/>
  <c r="C1309" i="5"/>
  <c r="D1309" i="5" s="1"/>
  <c r="C1295" i="5"/>
  <c r="D1295" i="5" s="1"/>
  <c r="C1281" i="5"/>
  <c r="D1281" i="5" s="1"/>
  <c r="C1532" i="5"/>
  <c r="D1532" i="5" s="1"/>
  <c r="C1527" i="5"/>
  <c r="D1527" i="5" s="1"/>
  <c r="C1466" i="5"/>
  <c r="D1466" i="5" s="1"/>
  <c r="C1460" i="5"/>
  <c r="D1460" i="5" s="1"/>
  <c r="C1457" i="5"/>
  <c r="D1457" i="5" s="1"/>
  <c r="C1440" i="5"/>
  <c r="D1440" i="5" s="1"/>
  <c r="C1426" i="5"/>
  <c r="D1426" i="5" s="1"/>
  <c r="C1412" i="5"/>
  <c r="D1412" i="5" s="1"/>
  <c r="C1398" i="5"/>
  <c r="D1398" i="5" s="1"/>
  <c r="C1384" i="5"/>
  <c r="D1384" i="5" s="1"/>
  <c r="C1370" i="5"/>
  <c r="D1370" i="5" s="1"/>
  <c r="C1356" i="5"/>
  <c r="D1356" i="5" s="1"/>
  <c r="C1342" i="5"/>
  <c r="D1342" i="5" s="1"/>
  <c r="C1328" i="5"/>
  <c r="D1328" i="5" s="1"/>
  <c r="C1314" i="5"/>
  <c r="D1314" i="5" s="1"/>
  <c r="C1300" i="5"/>
  <c r="D1300" i="5" s="1"/>
  <c r="C1508" i="5"/>
  <c r="D1508" i="5" s="1"/>
  <c r="C1463" i="5"/>
  <c r="D1463" i="5" s="1"/>
  <c r="C1456" i="5"/>
  <c r="D1456" i="5" s="1"/>
  <c r="C1336" i="5"/>
  <c r="D1336" i="5" s="1"/>
  <c r="C1315" i="5"/>
  <c r="D1315" i="5" s="1"/>
  <c r="C1307" i="5"/>
  <c r="D1307" i="5" s="1"/>
  <c r="C1299" i="5"/>
  <c r="D1299" i="5" s="1"/>
  <c r="C1263" i="5"/>
  <c r="D1263" i="5" s="1"/>
  <c r="C1249" i="5"/>
  <c r="D1249" i="5" s="1"/>
  <c r="C1235" i="5"/>
  <c r="D1235" i="5" s="1"/>
  <c r="C1221" i="5"/>
  <c r="D1221" i="5" s="1"/>
  <c r="C1207" i="5"/>
  <c r="D1207" i="5" s="1"/>
  <c r="C1193" i="5"/>
  <c r="D1193" i="5" s="1"/>
  <c r="C1179" i="5"/>
  <c r="D1179" i="5" s="1"/>
  <c r="C1165" i="5"/>
  <c r="D1165" i="5" s="1"/>
  <c r="C1151" i="5"/>
  <c r="D1151" i="5" s="1"/>
  <c r="C1137" i="5"/>
  <c r="D1137" i="5" s="1"/>
  <c r="C1123" i="5"/>
  <c r="D1123" i="5" s="1"/>
  <c r="C1109" i="5"/>
  <c r="D1109" i="5" s="1"/>
  <c r="C1095" i="5"/>
  <c r="D1095" i="5" s="1"/>
  <c r="C1606" i="5"/>
  <c r="D1606" i="5" s="1"/>
  <c r="C1493" i="5"/>
  <c r="D1493" i="5" s="1"/>
  <c r="C1310" i="5"/>
  <c r="D1310" i="5" s="1"/>
  <c r="C1302" i="5"/>
  <c r="D1302" i="5" s="1"/>
  <c r="C1254" i="5"/>
  <c r="D1254" i="5" s="1"/>
  <c r="C1240" i="5"/>
  <c r="D1240" i="5" s="1"/>
  <c r="C1226" i="5"/>
  <c r="D1226" i="5" s="1"/>
  <c r="C1212" i="5"/>
  <c r="D1212" i="5" s="1"/>
  <c r="C1198" i="5"/>
  <c r="D1198" i="5" s="1"/>
  <c r="C1184" i="5"/>
  <c r="D1184" i="5" s="1"/>
  <c r="C1521" i="5"/>
  <c r="D1521" i="5" s="1"/>
  <c r="C1331" i="5"/>
  <c r="D1331" i="5" s="1"/>
  <c r="C1294" i="5"/>
  <c r="D1294" i="5" s="1"/>
  <c r="C1274" i="5"/>
  <c r="D1274" i="5" s="1"/>
  <c r="C1268" i="5"/>
  <c r="D1268" i="5" s="1"/>
  <c r="C1259" i="5"/>
  <c r="D1259" i="5" s="1"/>
  <c r="C1245" i="5"/>
  <c r="D1245" i="5" s="1"/>
  <c r="C1231" i="5"/>
  <c r="D1231" i="5" s="1"/>
  <c r="C1217" i="5"/>
  <c r="D1217" i="5" s="1"/>
  <c r="C1203" i="5"/>
  <c r="D1203" i="5" s="1"/>
  <c r="C1189" i="5"/>
  <c r="D1189" i="5" s="1"/>
  <c r="C1175" i="5"/>
  <c r="D1175" i="5" s="1"/>
  <c r="C1514" i="5"/>
  <c r="D1514" i="5" s="1"/>
  <c r="C1499" i="5"/>
  <c r="D1499" i="5" s="1"/>
  <c r="C1484" i="5"/>
  <c r="D1484" i="5" s="1"/>
  <c r="C1470" i="5"/>
  <c r="D1470" i="5" s="1"/>
  <c r="C1465" i="5"/>
  <c r="D1465" i="5" s="1"/>
  <c r="C1453" i="5"/>
  <c r="D1453" i="5" s="1"/>
  <c r="C1445" i="5"/>
  <c r="D1445" i="5" s="1"/>
  <c r="C1439" i="5"/>
  <c r="D1439" i="5" s="1"/>
  <c r="C1431" i="5"/>
  <c r="D1431" i="5" s="1"/>
  <c r="C1425" i="5"/>
  <c r="D1425" i="5" s="1"/>
  <c r="C1417" i="5"/>
  <c r="D1417" i="5" s="1"/>
  <c r="C1411" i="5"/>
  <c r="D1411" i="5" s="1"/>
  <c r="C1403" i="5"/>
  <c r="D1403" i="5" s="1"/>
  <c r="C1397" i="5"/>
  <c r="D1397" i="5" s="1"/>
  <c r="C1389" i="5"/>
  <c r="D1389" i="5" s="1"/>
  <c r="C1383" i="5"/>
  <c r="D1383" i="5" s="1"/>
  <c r="C1375" i="5"/>
  <c r="D1375" i="5" s="1"/>
  <c r="C1369" i="5"/>
  <c r="D1369" i="5" s="1"/>
  <c r="C1361" i="5"/>
  <c r="D1361" i="5" s="1"/>
  <c r="C1355" i="5"/>
  <c r="D1355" i="5" s="1"/>
  <c r="C1347" i="5"/>
  <c r="D1347" i="5" s="1"/>
  <c r="C1334" i="5"/>
  <c r="D1334" i="5" s="1"/>
  <c r="C1326" i="5"/>
  <c r="D1326" i="5" s="1"/>
  <c r="C1305" i="5"/>
  <c r="D1305" i="5" s="1"/>
  <c r="C1286" i="5"/>
  <c r="D1286" i="5" s="1"/>
  <c r="C1280" i="5"/>
  <c r="D1280" i="5" s="1"/>
  <c r="C1277" i="5"/>
  <c r="D1277" i="5" s="1"/>
  <c r="C1271" i="5"/>
  <c r="D1271" i="5" s="1"/>
  <c r="C1264" i="5"/>
  <c r="D1264" i="5" s="1"/>
  <c r="C1250" i="5"/>
  <c r="D1250" i="5" s="1"/>
  <c r="C1236" i="5"/>
  <c r="D1236" i="5" s="1"/>
  <c r="C1222" i="5"/>
  <c r="D1222" i="5" s="1"/>
  <c r="C1208" i="5"/>
  <c r="D1208" i="5" s="1"/>
  <c r="C1194" i="5"/>
  <c r="D1194" i="5" s="1"/>
  <c r="C1180" i="5"/>
  <c r="D1180" i="5" s="1"/>
  <c r="C1166" i="5"/>
  <c r="D1166" i="5" s="1"/>
  <c r="C1843" i="5"/>
  <c r="D1843" i="5" s="1"/>
  <c r="C1556" i="5"/>
  <c r="D1556" i="5" s="1"/>
  <c r="C1518" i="5"/>
  <c r="D1518" i="5" s="1"/>
  <c r="C1486" i="5"/>
  <c r="D1486" i="5" s="1"/>
  <c r="C1477" i="5"/>
  <c r="D1477" i="5" s="1"/>
  <c r="C1441" i="5"/>
  <c r="D1441" i="5" s="1"/>
  <c r="C1427" i="5"/>
  <c r="D1427" i="5" s="1"/>
  <c r="C1413" i="5"/>
  <c r="D1413" i="5" s="1"/>
  <c r="C1399" i="5"/>
  <c r="D1399" i="5" s="1"/>
  <c r="C1385" i="5"/>
  <c r="D1385" i="5" s="1"/>
  <c r="C1371" i="5"/>
  <c r="D1371" i="5" s="1"/>
  <c r="C1357" i="5"/>
  <c r="D1357" i="5" s="1"/>
  <c r="C1343" i="5"/>
  <c r="D1343" i="5" s="1"/>
  <c r="C1341" i="5"/>
  <c r="D1341" i="5" s="1"/>
  <c r="C1329" i="5"/>
  <c r="D1329" i="5" s="1"/>
  <c r="C1321" i="5"/>
  <c r="D1321" i="5" s="1"/>
  <c r="C1313" i="5"/>
  <c r="D1313" i="5" s="1"/>
  <c r="C1289" i="5"/>
  <c r="D1289" i="5" s="1"/>
  <c r="C1255" i="5"/>
  <c r="D1255" i="5" s="1"/>
  <c r="C1241" i="5"/>
  <c r="D1241" i="5" s="1"/>
  <c r="C1227" i="5"/>
  <c r="D1227" i="5" s="1"/>
  <c r="C1213" i="5"/>
  <c r="D1213" i="5" s="1"/>
  <c r="C1199" i="5"/>
  <c r="D1199" i="5" s="1"/>
  <c r="C1185" i="5"/>
  <c r="D1185" i="5" s="1"/>
  <c r="C1171" i="5"/>
  <c r="D1171" i="5" s="1"/>
  <c r="C1157" i="5"/>
  <c r="D1157" i="5" s="1"/>
  <c r="C1143" i="5"/>
  <c r="D1143" i="5" s="1"/>
  <c r="C1472" i="5"/>
  <c r="D1472" i="5" s="1"/>
  <c r="C1324" i="5"/>
  <c r="D1324" i="5" s="1"/>
  <c r="C1316" i="5"/>
  <c r="D1316" i="5" s="1"/>
  <c r="C1292" i="5"/>
  <c r="D1292" i="5" s="1"/>
  <c r="C1260" i="5"/>
  <c r="D1260" i="5" s="1"/>
  <c r="C1246" i="5"/>
  <c r="D1246" i="5" s="1"/>
  <c r="C1232" i="5"/>
  <c r="D1232" i="5" s="1"/>
  <c r="C1218" i="5"/>
  <c r="D1218" i="5" s="1"/>
  <c r="C1204" i="5"/>
  <c r="D1204" i="5" s="1"/>
  <c r="C1190" i="5"/>
  <c r="D1190" i="5" s="1"/>
  <c r="C1176" i="5"/>
  <c r="D1176" i="5" s="1"/>
  <c r="C1574" i="5"/>
  <c r="D1574" i="5" s="1"/>
  <c r="C1479" i="5"/>
  <c r="D1479" i="5" s="1"/>
  <c r="C1308" i="5"/>
  <c r="D1308" i="5" s="1"/>
  <c r="C1265" i="5"/>
  <c r="D1265" i="5" s="1"/>
  <c r="C1251" i="5"/>
  <c r="D1251" i="5" s="1"/>
  <c r="C1237" i="5"/>
  <c r="D1237" i="5" s="1"/>
  <c r="C1223" i="5"/>
  <c r="D1223" i="5" s="1"/>
  <c r="C1209" i="5"/>
  <c r="D1209" i="5" s="1"/>
  <c r="C1195" i="5"/>
  <c r="D1195" i="5" s="1"/>
  <c r="C1598" i="5"/>
  <c r="D1598" i="5" s="1"/>
  <c r="C1505" i="5"/>
  <c r="D1505" i="5" s="1"/>
  <c r="C1492" i="5"/>
  <c r="D1492" i="5" s="1"/>
  <c r="C1488" i="5"/>
  <c r="D1488" i="5" s="1"/>
  <c r="C1467" i="5"/>
  <c r="D1467" i="5" s="1"/>
  <c r="C1462" i="5"/>
  <c r="D1462" i="5" s="1"/>
  <c r="C1319" i="5"/>
  <c r="D1319" i="5" s="1"/>
  <c r="C1272" i="5"/>
  <c r="D1272" i="5" s="1"/>
  <c r="C1256" i="5"/>
  <c r="D1256" i="5" s="1"/>
  <c r="C1242" i="5"/>
  <c r="D1242" i="5" s="1"/>
  <c r="C1228" i="5"/>
  <c r="D1228" i="5" s="1"/>
  <c r="C1214" i="5"/>
  <c r="D1214" i="5" s="1"/>
  <c r="C1200" i="5"/>
  <c r="D1200" i="5" s="1"/>
  <c r="C1186" i="5"/>
  <c r="D1186" i="5" s="1"/>
  <c r="C1172" i="5"/>
  <c r="D1172" i="5" s="1"/>
  <c r="C1158" i="5"/>
  <c r="D1158" i="5" s="1"/>
  <c r="C1144" i="5"/>
  <c r="D1144" i="5" s="1"/>
  <c r="C1130" i="5"/>
  <c r="D1130" i="5" s="1"/>
  <c r="C1116" i="5"/>
  <c r="D1116" i="5" s="1"/>
  <c r="C1525" i="5"/>
  <c r="D1525" i="5" s="1"/>
  <c r="C1494" i="5"/>
  <c r="D1494" i="5" s="1"/>
  <c r="C1490" i="5"/>
  <c r="D1490" i="5" s="1"/>
  <c r="C1474" i="5"/>
  <c r="D1474" i="5" s="1"/>
  <c r="C1335" i="5"/>
  <c r="D1335" i="5" s="1"/>
  <c r="C1327" i="5"/>
  <c r="D1327" i="5" s="1"/>
  <c r="C1303" i="5"/>
  <c r="D1303" i="5" s="1"/>
  <c r="C1287" i="5"/>
  <c r="D1287" i="5" s="1"/>
  <c r="C1278" i="5"/>
  <c r="D1278" i="5" s="1"/>
  <c r="C1275" i="5"/>
  <c r="D1275" i="5" s="1"/>
  <c r="C1261" i="5"/>
  <c r="D1261" i="5" s="1"/>
  <c r="C1247" i="5"/>
  <c r="D1247" i="5" s="1"/>
  <c r="C1233" i="5"/>
  <c r="D1233" i="5" s="1"/>
  <c r="C1219" i="5"/>
  <c r="D1219" i="5" s="1"/>
  <c r="C1943" i="5"/>
  <c r="D1943" i="5" s="1"/>
  <c r="C1678" i="5"/>
  <c r="D1678" i="5" s="1"/>
  <c r="C1511" i="5"/>
  <c r="D1511" i="5" s="1"/>
  <c r="C1483" i="5"/>
  <c r="D1483" i="5" s="1"/>
  <c r="C1481" i="5"/>
  <c r="D1481" i="5" s="1"/>
  <c r="C1469" i="5"/>
  <c r="D1469" i="5" s="1"/>
  <c r="C1330" i="5"/>
  <c r="D1330" i="5" s="1"/>
  <c r="C1306" i="5"/>
  <c r="D1306" i="5" s="1"/>
  <c r="C1298" i="5"/>
  <c r="D1298" i="5" s="1"/>
  <c r="C1284" i="5"/>
  <c r="D1284" i="5" s="1"/>
  <c r="C1266" i="5"/>
  <c r="D1266" i="5" s="1"/>
  <c r="C1252" i="5"/>
  <c r="D1252" i="5" s="1"/>
  <c r="C1238" i="5"/>
  <c r="D1238" i="5" s="1"/>
  <c r="C1224" i="5"/>
  <c r="D1224" i="5" s="1"/>
  <c r="C1210" i="5"/>
  <c r="D1210" i="5" s="1"/>
  <c r="C1196" i="5"/>
  <c r="D1196" i="5" s="1"/>
  <c r="C1182" i="5"/>
  <c r="D1182" i="5" s="1"/>
  <c r="C1168" i="5"/>
  <c r="D1168" i="5" s="1"/>
  <c r="C1154" i="5"/>
  <c r="D1154" i="5" s="1"/>
  <c r="C1140" i="5"/>
  <c r="D1140" i="5" s="1"/>
  <c r="C1126" i="5"/>
  <c r="D1126" i="5" s="1"/>
  <c r="C1640" i="5"/>
  <c r="D1640" i="5" s="1"/>
  <c r="C1519" i="5"/>
  <c r="D1519" i="5" s="1"/>
  <c r="C1480" i="5"/>
  <c r="D1480" i="5" s="1"/>
  <c r="C1320" i="5"/>
  <c r="D1320" i="5" s="1"/>
  <c r="C1312" i="5"/>
  <c r="D1312" i="5" s="1"/>
  <c r="C1291" i="5"/>
  <c r="D1291" i="5" s="1"/>
  <c r="C1285" i="5"/>
  <c r="D1285" i="5" s="1"/>
  <c r="C1270" i="5"/>
  <c r="D1270" i="5" s="1"/>
  <c r="C1258" i="5"/>
  <c r="D1258" i="5" s="1"/>
  <c r="C1244" i="5"/>
  <c r="D1244" i="5" s="1"/>
  <c r="C1230" i="5"/>
  <c r="D1230" i="5" s="1"/>
  <c r="C1216" i="5"/>
  <c r="D1216" i="5" s="1"/>
  <c r="C1202" i="5"/>
  <c r="D1202" i="5" s="1"/>
  <c r="C1188" i="5"/>
  <c r="D1188" i="5" s="1"/>
  <c r="C1174" i="5"/>
  <c r="D1174" i="5" s="1"/>
  <c r="C1160" i="5"/>
  <c r="D1160" i="5" s="1"/>
  <c r="C1146" i="5"/>
  <c r="D1146" i="5" s="1"/>
  <c r="C1132" i="5"/>
  <c r="D1132" i="5" s="1"/>
  <c r="C1754" i="5"/>
  <c r="D1754" i="5" s="1"/>
  <c r="C1408" i="5"/>
  <c r="D1408" i="5" s="1"/>
  <c r="C1296" i="5"/>
  <c r="D1296" i="5" s="1"/>
  <c r="C1262" i="5"/>
  <c r="D1262" i="5" s="1"/>
  <c r="C1173" i="5"/>
  <c r="D1173" i="5" s="1"/>
  <c r="C1153" i="5"/>
  <c r="D1153" i="5" s="1"/>
  <c r="C1141" i="5"/>
  <c r="D1141" i="5" s="1"/>
  <c r="C1133" i="5"/>
  <c r="D1133" i="5" s="1"/>
  <c r="C1128" i="5"/>
  <c r="D1128" i="5" s="1"/>
  <c r="C1125" i="5"/>
  <c r="D1125" i="5" s="1"/>
  <c r="C1113" i="5"/>
  <c r="D1113" i="5" s="1"/>
  <c r="C1077" i="5"/>
  <c r="D1077" i="5" s="1"/>
  <c r="C1063" i="5"/>
  <c r="D1063" i="5" s="1"/>
  <c r="C1049" i="5"/>
  <c r="D1049" i="5" s="1"/>
  <c r="C1035" i="5"/>
  <c r="D1035" i="5" s="1"/>
  <c r="C1021" i="5"/>
  <c r="D1021" i="5" s="1"/>
  <c r="C1007" i="5"/>
  <c r="D1007" i="5" s="1"/>
  <c r="C993" i="5"/>
  <c r="D993" i="5" s="1"/>
  <c r="C979" i="5"/>
  <c r="D979" i="5" s="1"/>
  <c r="C965" i="5"/>
  <c r="D965" i="5" s="1"/>
  <c r="C951" i="5"/>
  <c r="D951" i="5" s="1"/>
  <c r="C928" i="5"/>
  <c r="D928" i="5" s="1"/>
  <c r="C914" i="5"/>
  <c r="D914" i="5" s="1"/>
  <c r="C1478" i="5"/>
  <c r="D1478" i="5" s="1"/>
  <c r="C1450" i="5"/>
  <c r="D1450" i="5" s="1"/>
  <c r="C1362" i="5"/>
  <c r="D1362" i="5" s="1"/>
  <c r="C1358" i="5"/>
  <c r="D1358" i="5" s="1"/>
  <c r="C1350" i="5"/>
  <c r="D1350" i="5" s="1"/>
  <c r="C1322" i="5"/>
  <c r="D1322" i="5" s="1"/>
  <c r="C1253" i="5"/>
  <c r="D1253" i="5" s="1"/>
  <c r="C1229" i="5"/>
  <c r="D1229" i="5" s="1"/>
  <c r="C1187" i="5"/>
  <c r="D1187" i="5" s="1"/>
  <c r="C1136" i="5"/>
  <c r="D1136" i="5" s="1"/>
  <c r="C1086" i="5"/>
  <c r="D1086" i="5" s="1"/>
  <c r="C1082" i="5"/>
  <c r="D1082" i="5" s="1"/>
  <c r="C1068" i="5"/>
  <c r="D1068" i="5" s="1"/>
  <c r="C1054" i="5"/>
  <c r="D1054" i="5" s="1"/>
  <c r="C1040" i="5"/>
  <c r="D1040" i="5" s="1"/>
  <c r="C1026" i="5"/>
  <c r="D1026" i="5" s="1"/>
  <c r="C1012" i="5"/>
  <c r="D1012" i="5" s="1"/>
  <c r="C998" i="5"/>
  <c r="D998" i="5" s="1"/>
  <c r="C984" i="5"/>
  <c r="D984" i="5" s="1"/>
  <c r="C970" i="5"/>
  <c r="D970" i="5" s="1"/>
  <c r="C956" i="5"/>
  <c r="D956" i="5" s="1"/>
  <c r="C942" i="5"/>
  <c r="D942" i="5" s="1"/>
  <c r="C929" i="5"/>
  <c r="D929" i="5" s="1"/>
  <c r="C915" i="5"/>
  <c r="D915" i="5" s="1"/>
  <c r="C1404" i="5"/>
  <c r="D1404" i="5" s="1"/>
  <c r="C1400" i="5"/>
  <c r="D1400" i="5" s="1"/>
  <c r="C1392" i="5"/>
  <c r="D1392" i="5" s="1"/>
  <c r="C1220" i="5"/>
  <c r="D1220" i="5" s="1"/>
  <c r="C1205" i="5"/>
  <c r="D1205" i="5" s="1"/>
  <c r="C1192" i="5"/>
  <c r="D1192" i="5" s="1"/>
  <c r="C1169" i="5"/>
  <c r="D1169" i="5" s="1"/>
  <c r="C1156" i="5"/>
  <c r="D1156" i="5" s="1"/>
  <c r="C1120" i="5"/>
  <c r="D1120" i="5" s="1"/>
  <c r="C1094" i="5"/>
  <c r="D1094" i="5" s="1"/>
  <c r="C1090" i="5"/>
  <c r="D1090" i="5" s="1"/>
  <c r="C1073" i="5"/>
  <c r="D1073" i="5" s="1"/>
  <c r="C1059" i="5"/>
  <c r="D1059" i="5" s="1"/>
  <c r="C1045" i="5"/>
  <c r="D1045" i="5" s="1"/>
  <c r="C1031" i="5"/>
  <c r="D1031" i="5" s="1"/>
  <c r="C1017" i="5"/>
  <c r="D1017" i="5" s="1"/>
  <c r="C1003" i="5"/>
  <c r="D1003" i="5" s="1"/>
  <c r="C989" i="5"/>
  <c r="D989" i="5" s="1"/>
  <c r="C975" i="5"/>
  <c r="D975" i="5" s="1"/>
  <c r="C961" i="5"/>
  <c r="D961" i="5" s="1"/>
  <c r="C947" i="5"/>
  <c r="D947" i="5" s="1"/>
  <c r="C930" i="5"/>
  <c r="D930" i="5" s="1"/>
  <c r="C916" i="5"/>
  <c r="D916" i="5" s="1"/>
  <c r="C1593" i="5"/>
  <c r="D1593" i="5" s="1"/>
  <c r="C1446" i="5"/>
  <c r="D1446" i="5" s="1"/>
  <c r="C1442" i="5"/>
  <c r="D1442" i="5" s="1"/>
  <c r="C1434" i="5"/>
  <c r="D1434" i="5" s="1"/>
  <c r="C1211" i="5"/>
  <c r="D1211" i="5" s="1"/>
  <c r="C1177" i="5"/>
  <c r="D1177" i="5" s="1"/>
  <c r="C1167" i="5"/>
  <c r="D1167" i="5" s="1"/>
  <c r="C1131" i="5"/>
  <c r="D1131" i="5" s="1"/>
  <c r="C1117" i="5"/>
  <c r="D1117" i="5" s="1"/>
  <c r="C1114" i="5"/>
  <c r="D1114" i="5" s="1"/>
  <c r="C1110" i="5"/>
  <c r="D1110" i="5" s="1"/>
  <c r="C1106" i="5"/>
  <c r="D1106" i="5" s="1"/>
  <c r="C1102" i="5"/>
  <c r="D1102" i="5" s="1"/>
  <c r="C1098" i="5"/>
  <c r="D1098" i="5" s="1"/>
  <c r="C1078" i="5"/>
  <c r="D1078" i="5" s="1"/>
  <c r="C1064" i="5"/>
  <c r="D1064" i="5" s="1"/>
  <c r="C1050" i="5"/>
  <c r="D1050" i="5" s="1"/>
  <c r="C1036" i="5"/>
  <c r="D1036" i="5" s="1"/>
  <c r="C1022" i="5"/>
  <c r="D1022" i="5" s="1"/>
  <c r="C1008" i="5"/>
  <c r="D1008" i="5" s="1"/>
  <c r="C994" i="5"/>
  <c r="D994" i="5" s="1"/>
  <c r="C980" i="5"/>
  <c r="D980" i="5" s="1"/>
  <c r="C966" i="5"/>
  <c r="D966" i="5" s="1"/>
  <c r="C952" i="5"/>
  <c r="D952" i="5" s="1"/>
  <c r="C938" i="5"/>
  <c r="D938" i="5" s="1"/>
  <c r="C1380" i="5"/>
  <c r="D1380" i="5" s="1"/>
  <c r="C1273" i="5"/>
  <c r="D1273" i="5" s="1"/>
  <c r="C1197" i="5"/>
  <c r="D1197" i="5" s="1"/>
  <c r="C1149" i="5"/>
  <c r="D1149" i="5" s="1"/>
  <c r="C1142" i="5"/>
  <c r="D1142" i="5" s="1"/>
  <c r="C1139" i="5"/>
  <c r="D1139" i="5" s="1"/>
  <c r="C1069" i="5"/>
  <c r="D1069" i="5" s="1"/>
  <c r="C1055" i="5"/>
  <c r="D1055" i="5" s="1"/>
  <c r="C1041" i="5"/>
  <c r="D1041" i="5" s="1"/>
  <c r="C1027" i="5"/>
  <c r="D1027" i="5" s="1"/>
  <c r="C1013" i="5"/>
  <c r="D1013" i="5" s="1"/>
  <c r="C999" i="5"/>
  <c r="D999" i="5" s="1"/>
  <c r="C985" i="5"/>
  <c r="D985" i="5" s="1"/>
  <c r="C971" i="5"/>
  <c r="D971" i="5" s="1"/>
  <c r="C957" i="5"/>
  <c r="D957" i="5" s="1"/>
  <c r="C943" i="5"/>
  <c r="D943" i="5" s="1"/>
  <c r="C1485" i="5"/>
  <c r="D1485" i="5" s="1"/>
  <c r="C1422" i="5"/>
  <c r="D1422" i="5" s="1"/>
  <c r="C1338" i="5"/>
  <c r="D1338" i="5" s="1"/>
  <c r="C1282" i="5"/>
  <c r="D1282" i="5" s="1"/>
  <c r="C1279" i="5"/>
  <c r="D1279" i="5" s="1"/>
  <c r="C1267" i="5"/>
  <c r="D1267" i="5" s="1"/>
  <c r="C1243" i="5"/>
  <c r="D1243" i="5" s="1"/>
  <c r="C1163" i="5"/>
  <c r="D1163" i="5" s="1"/>
  <c r="C1091" i="5"/>
  <c r="D1091" i="5" s="1"/>
  <c r="C1087" i="5"/>
  <c r="D1087" i="5" s="1"/>
  <c r="C1083" i="5"/>
  <c r="D1083" i="5" s="1"/>
  <c r="C1074" i="5"/>
  <c r="D1074" i="5" s="1"/>
  <c r="C1060" i="5"/>
  <c r="D1060" i="5" s="1"/>
  <c r="C1046" i="5"/>
  <c r="D1046" i="5" s="1"/>
  <c r="C1032" i="5"/>
  <c r="D1032" i="5" s="1"/>
  <c r="C1018" i="5"/>
  <c r="D1018" i="5" s="1"/>
  <c r="C1004" i="5"/>
  <c r="D1004" i="5" s="1"/>
  <c r="C990" i="5"/>
  <c r="D990" i="5" s="1"/>
  <c r="C976" i="5"/>
  <c r="D976" i="5" s="1"/>
  <c r="C962" i="5"/>
  <c r="D962" i="5" s="1"/>
  <c r="C948" i="5"/>
  <c r="D948" i="5" s="1"/>
  <c r="C919" i="5"/>
  <c r="D919" i="5" s="1"/>
  <c r="C1376" i="5"/>
  <c r="D1376" i="5" s="1"/>
  <c r="C1372" i="5"/>
  <c r="D1372" i="5" s="1"/>
  <c r="C1364" i="5"/>
  <c r="D1364" i="5" s="1"/>
  <c r="C1288" i="5"/>
  <c r="D1288" i="5" s="1"/>
  <c r="C1234" i="5"/>
  <c r="D1234" i="5" s="1"/>
  <c r="C1191" i="5"/>
  <c r="D1191" i="5" s="1"/>
  <c r="C1134" i="5"/>
  <c r="D1134" i="5" s="1"/>
  <c r="C1121" i="5"/>
  <c r="D1121" i="5" s="1"/>
  <c r="C1107" i="5"/>
  <c r="D1107" i="5" s="1"/>
  <c r="C1099" i="5"/>
  <c r="D1099" i="5" s="1"/>
  <c r="C1079" i="5"/>
  <c r="D1079" i="5" s="1"/>
  <c r="C1065" i="5"/>
  <c r="D1065" i="5" s="1"/>
  <c r="C1051" i="5"/>
  <c r="D1051" i="5" s="1"/>
  <c r="C1037" i="5"/>
  <c r="D1037" i="5" s="1"/>
  <c r="C1023" i="5"/>
  <c r="D1023" i="5" s="1"/>
  <c r="C1009" i="5"/>
  <c r="D1009" i="5" s="1"/>
  <c r="C995" i="5"/>
  <c r="D995" i="5" s="1"/>
  <c r="C981" i="5"/>
  <c r="D981" i="5" s="1"/>
  <c r="C967" i="5"/>
  <c r="D967" i="5" s="1"/>
  <c r="C953" i="5"/>
  <c r="D953" i="5" s="1"/>
  <c r="C939" i="5"/>
  <c r="D939" i="5" s="1"/>
  <c r="C920" i="5"/>
  <c r="D920" i="5" s="1"/>
  <c r="C906" i="5"/>
  <c r="D906" i="5" s="1"/>
  <c r="C1418" i="5"/>
  <c r="D1418" i="5" s="1"/>
  <c r="C1414" i="5"/>
  <c r="D1414" i="5" s="1"/>
  <c r="C1406" i="5"/>
  <c r="D1406" i="5" s="1"/>
  <c r="C1301" i="5"/>
  <c r="D1301" i="5" s="1"/>
  <c r="C1225" i="5"/>
  <c r="D1225" i="5" s="1"/>
  <c r="C1181" i="5"/>
  <c r="D1181" i="5" s="1"/>
  <c r="C1170" i="5"/>
  <c r="D1170" i="5" s="1"/>
  <c r="C1161" i="5"/>
  <c r="D1161" i="5" s="1"/>
  <c r="C1147" i="5"/>
  <c r="D1147" i="5" s="1"/>
  <c r="C1129" i="5"/>
  <c r="D1129" i="5" s="1"/>
  <c r="C1118" i="5"/>
  <c r="D1118" i="5" s="1"/>
  <c r="C1111" i="5"/>
  <c r="D1111" i="5" s="1"/>
  <c r="C1103" i="5"/>
  <c r="D1103" i="5" s="1"/>
  <c r="C1070" i="5"/>
  <c r="D1070" i="5" s="1"/>
  <c r="C1056" i="5"/>
  <c r="D1056" i="5" s="1"/>
  <c r="C1448" i="5"/>
  <c r="D1448" i="5" s="1"/>
  <c r="C1352" i="5"/>
  <c r="D1352" i="5" s="1"/>
  <c r="C1159" i="5"/>
  <c r="D1159" i="5" s="1"/>
  <c r="C1152" i="5"/>
  <c r="D1152" i="5" s="1"/>
  <c r="C1124" i="5"/>
  <c r="D1124" i="5" s="1"/>
  <c r="C1115" i="5"/>
  <c r="D1115" i="5" s="1"/>
  <c r="C1075" i="5"/>
  <c r="D1075" i="5" s="1"/>
  <c r="C1061" i="5"/>
  <c r="D1061" i="5" s="1"/>
  <c r="C1047" i="5"/>
  <c r="D1047" i="5" s="1"/>
  <c r="C1033" i="5"/>
  <c r="D1033" i="5" s="1"/>
  <c r="C1019" i="5"/>
  <c r="D1019" i="5" s="1"/>
  <c r="C1005" i="5"/>
  <c r="D1005" i="5" s="1"/>
  <c r="C991" i="5"/>
  <c r="D991" i="5" s="1"/>
  <c r="C977" i="5"/>
  <c r="D977" i="5" s="1"/>
  <c r="C963" i="5"/>
  <c r="D963" i="5" s="1"/>
  <c r="C949" i="5"/>
  <c r="D949" i="5" s="1"/>
  <c r="C922" i="5"/>
  <c r="D922" i="5" s="1"/>
  <c r="C908" i="5"/>
  <c r="D908" i="5" s="1"/>
  <c r="C894" i="5"/>
  <c r="D894" i="5" s="1"/>
  <c r="C880" i="5"/>
  <c r="D880" i="5" s="1"/>
  <c r="C866" i="5"/>
  <c r="D866" i="5" s="1"/>
  <c r="C852" i="5"/>
  <c r="D852" i="5" s="1"/>
  <c r="C838" i="5"/>
  <c r="D838" i="5" s="1"/>
  <c r="C824" i="5"/>
  <c r="D824" i="5" s="1"/>
  <c r="C810" i="5"/>
  <c r="D810" i="5" s="1"/>
  <c r="C796" i="5"/>
  <c r="D796" i="5" s="1"/>
  <c r="C782" i="5"/>
  <c r="D782" i="5" s="1"/>
  <c r="C768" i="5"/>
  <c r="D768" i="5" s="1"/>
  <c r="C754" i="5"/>
  <c r="D754" i="5" s="1"/>
  <c r="C740" i="5"/>
  <c r="D740" i="5" s="1"/>
  <c r="C726" i="5"/>
  <c r="D726" i="5" s="1"/>
  <c r="C712" i="5"/>
  <c r="D712" i="5" s="1"/>
  <c r="C698" i="5"/>
  <c r="D698" i="5" s="1"/>
  <c r="C684" i="5"/>
  <c r="D684" i="5" s="1"/>
  <c r="C670" i="5"/>
  <c r="D670" i="5" s="1"/>
  <c r="C656" i="5"/>
  <c r="D656" i="5" s="1"/>
  <c r="C1394" i="5"/>
  <c r="D1394" i="5" s="1"/>
  <c r="C1257" i="5"/>
  <c r="D1257" i="5" s="1"/>
  <c r="C1145" i="5"/>
  <c r="D1145" i="5" s="1"/>
  <c r="C1100" i="5"/>
  <c r="D1100" i="5" s="1"/>
  <c r="C1096" i="5"/>
  <c r="D1096" i="5" s="1"/>
  <c r="C1092" i="5"/>
  <c r="D1092" i="5" s="1"/>
  <c r="C1088" i="5"/>
  <c r="D1088" i="5" s="1"/>
  <c r="C1084" i="5"/>
  <c r="D1084" i="5" s="1"/>
  <c r="C1080" i="5"/>
  <c r="D1080" i="5" s="1"/>
  <c r="C1550" i="5"/>
  <c r="D1550" i="5" s="1"/>
  <c r="C1502" i="5"/>
  <c r="D1502" i="5" s="1"/>
  <c r="C1366" i="5"/>
  <c r="D1366" i="5" s="1"/>
  <c r="C1162" i="5"/>
  <c r="D1162" i="5" s="1"/>
  <c r="C1148" i="5"/>
  <c r="D1148" i="5" s="1"/>
  <c r="C1105" i="5"/>
  <c r="D1105" i="5" s="1"/>
  <c r="C1101" i="5"/>
  <c r="D1101" i="5" s="1"/>
  <c r="C1097" i="5"/>
  <c r="D1097" i="5" s="1"/>
  <c r="C1089" i="5"/>
  <c r="D1089" i="5" s="1"/>
  <c r="C1072" i="5"/>
  <c r="D1072" i="5" s="1"/>
  <c r="C1058" i="5"/>
  <c r="D1058" i="5" s="1"/>
  <c r="C1044" i="5"/>
  <c r="D1044" i="5" s="1"/>
  <c r="C1030" i="5"/>
  <c r="D1030" i="5" s="1"/>
  <c r="C1016" i="5"/>
  <c r="D1016" i="5" s="1"/>
  <c r="C1002" i="5"/>
  <c r="D1002" i="5" s="1"/>
  <c r="C988" i="5"/>
  <c r="D988" i="5" s="1"/>
  <c r="C974" i="5"/>
  <c r="D974" i="5" s="1"/>
  <c r="C960" i="5"/>
  <c r="D960" i="5" s="1"/>
  <c r="C946" i="5"/>
  <c r="D946" i="5" s="1"/>
  <c r="C927" i="5"/>
  <c r="D927" i="5" s="1"/>
  <c r="C913" i="5"/>
  <c r="D913" i="5" s="1"/>
  <c r="C899" i="5"/>
  <c r="D899" i="5" s="1"/>
  <c r="C885" i="5"/>
  <c r="D885" i="5" s="1"/>
  <c r="C871" i="5"/>
  <c r="D871" i="5" s="1"/>
  <c r="C857" i="5"/>
  <c r="D857" i="5" s="1"/>
  <c r="C843" i="5"/>
  <c r="D843" i="5" s="1"/>
  <c r="C829" i="5"/>
  <c r="D829" i="5" s="1"/>
  <c r="C815" i="5"/>
  <c r="D815" i="5" s="1"/>
  <c r="C801" i="5"/>
  <c r="D801" i="5" s="1"/>
  <c r="C787" i="5"/>
  <c r="D787" i="5" s="1"/>
  <c r="C773" i="5"/>
  <c r="D773" i="5" s="1"/>
  <c r="C759" i="5"/>
  <c r="D759" i="5" s="1"/>
  <c r="C745" i="5"/>
  <c r="D745" i="5" s="1"/>
  <c r="C731" i="5"/>
  <c r="D731" i="5" s="1"/>
  <c r="C717" i="5"/>
  <c r="D717" i="5" s="1"/>
  <c r="C703" i="5"/>
  <c r="D703" i="5" s="1"/>
  <c r="C689" i="5"/>
  <c r="D689" i="5" s="1"/>
  <c r="C675" i="5"/>
  <c r="D675" i="5" s="1"/>
  <c r="C661" i="5"/>
  <c r="D661" i="5" s="1"/>
  <c r="C647" i="5"/>
  <c r="D647" i="5" s="1"/>
  <c r="C1150" i="5"/>
  <c r="D1150" i="5" s="1"/>
  <c r="C1042" i="5"/>
  <c r="D1042" i="5" s="1"/>
  <c r="C997" i="5"/>
  <c r="D997" i="5" s="1"/>
  <c r="C973" i="5"/>
  <c r="D973" i="5" s="1"/>
  <c r="C944" i="5"/>
  <c r="D944" i="5" s="1"/>
  <c r="C904" i="5"/>
  <c r="D904" i="5" s="1"/>
  <c r="C900" i="5"/>
  <c r="D900" i="5" s="1"/>
  <c r="C881" i="5"/>
  <c r="D881" i="5" s="1"/>
  <c r="C874" i="5"/>
  <c r="D874" i="5" s="1"/>
  <c r="C868" i="5"/>
  <c r="D868" i="5" s="1"/>
  <c r="C855" i="5"/>
  <c r="D855" i="5" s="1"/>
  <c r="C842" i="5"/>
  <c r="D842" i="5" s="1"/>
  <c r="C835" i="5"/>
  <c r="D835" i="5" s="1"/>
  <c r="C822" i="5"/>
  <c r="D822" i="5" s="1"/>
  <c r="C816" i="5"/>
  <c r="D816" i="5" s="1"/>
  <c r="C809" i="5"/>
  <c r="D809" i="5" s="1"/>
  <c r="C783" i="5"/>
  <c r="D783" i="5" s="1"/>
  <c r="C776" i="5"/>
  <c r="D776" i="5" s="1"/>
  <c r="C770" i="5"/>
  <c r="D770" i="5" s="1"/>
  <c r="C757" i="5"/>
  <c r="D757" i="5" s="1"/>
  <c r="C744" i="5"/>
  <c r="D744" i="5" s="1"/>
  <c r="C737" i="5"/>
  <c r="D737" i="5" s="1"/>
  <c r="C724" i="5"/>
  <c r="D724" i="5" s="1"/>
  <c r="C718" i="5"/>
  <c r="D718" i="5" s="1"/>
  <c r="C711" i="5"/>
  <c r="D711" i="5" s="1"/>
  <c r="C685" i="5"/>
  <c r="D685" i="5" s="1"/>
  <c r="C678" i="5"/>
  <c r="D678" i="5" s="1"/>
  <c r="C672" i="5"/>
  <c r="D672" i="5" s="1"/>
  <c r="C659" i="5"/>
  <c r="D659" i="5" s="1"/>
  <c r="C646" i="5"/>
  <c r="D646" i="5" s="1"/>
  <c r="C633" i="5"/>
  <c r="D633" i="5" s="1"/>
  <c r="C619" i="5"/>
  <c r="D619" i="5" s="1"/>
  <c r="C605" i="5"/>
  <c r="C591" i="5"/>
  <c r="C577" i="5"/>
  <c r="C563" i="5"/>
  <c r="C549" i="5"/>
  <c r="C535" i="5"/>
  <c r="C521" i="5"/>
  <c r="C1522" i="5"/>
  <c r="D1522" i="5" s="1"/>
  <c r="C1436" i="5"/>
  <c r="D1436" i="5" s="1"/>
  <c r="C1428" i="5"/>
  <c r="D1428" i="5" s="1"/>
  <c r="C1248" i="5"/>
  <c r="D1248" i="5" s="1"/>
  <c r="C1206" i="5"/>
  <c r="D1206" i="5" s="1"/>
  <c r="C1164" i="5"/>
  <c r="D1164" i="5" s="1"/>
  <c r="C1108" i="5"/>
  <c r="D1108" i="5" s="1"/>
  <c r="C1071" i="5"/>
  <c r="D1071" i="5" s="1"/>
  <c r="C992" i="5"/>
  <c r="D992" i="5" s="1"/>
  <c r="C968" i="5"/>
  <c r="D968" i="5" s="1"/>
  <c r="C924" i="5"/>
  <c r="D924" i="5" s="1"/>
  <c r="C910" i="5"/>
  <c r="D910" i="5" s="1"/>
  <c r="C861" i="5"/>
  <c r="D861" i="5" s="1"/>
  <c r="C848" i="5"/>
  <c r="D848" i="5" s="1"/>
  <c r="C803" i="5"/>
  <c r="D803" i="5" s="1"/>
  <c r="C763" i="5"/>
  <c r="D763" i="5" s="1"/>
  <c r="C750" i="5"/>
  <c r="D750" i="5" s="1"/>
  <c r="C705" i="5"/>
  <c r="D705" i="5" s="1"/>
  <c r="C1432" i="5"/>
  <c r="D1432" i="5" s="1"/>
  <c r="C1293" i="5"/>
  <c r="D1293" i="5" s="1"/>
  <c r="C1011" i="5"/>
  <c r="D1011" i="5" s="1"/>
  <c r="C987" i="5"/>
  <c r="D987" i="5" s="1"/>
  <c r="C958" i="5"/>
  <c r="D958" i="5" s="1"/>
  <c r="C895" i="5"/>
  <c r="D895" i="5" s="1"/>
  <c r="C888" i="5"/>
  <c r="D888" i="5" s="1"/>
  <c r="C882" i="5"/>
  <c r="D882" i="5" s="1"/>
  <c r="C869" i="5"/>
  <c r="D869" i="5" s="1"/>
  <c r="C856" i="5"/>
  <c r="D856" i="5" s="1"/>
  <c r="C849" i="5"/>
  <c r="D849" i="5" s="1"/>
  <c r="C836" i="5"/>
  <c r="D836" i="5" s="1"/>
  <c r="C830" i="5"/>
  <c r="D830" i="5" s="1"/>
  <c r="C823" i="5"/>
  <c r="D823" i="5" s="1"/>
  <c r="C797" i="5"/>
  <c r="D797" i="5" s="1"/>
  <c r="C790" i="5"/>
  <c r="D790" i="5" s="1"/>
  <c r="C784" i="5"/>
  <c r="D784" i="5" s="1"/>
  <c r="C771" i="5"/>
  <c r="D771" i="5" s="1"/>
  <c r="C758" i="5"/>
  <c r="D758" i="5" s="1"/>
  <c r="C751" i="5"/>
  <c r="D751" i="5" s="1"/>
  <c r="C1178" i="5"/>
  <c r="D1178" i="5" s="1"/>
  <c r="C1052" i="5"/>
  <c r="D1052" i="5" s="1"/>
  <c r="C1006" i="5"/>
  <c r="D1006" i="5" s="1"/>
  <c r="C982" i="5"/>
  <c r="D982" i="5" s="1"/>
  <c r="C905" i="5"/>
  <c r="D905" i="5" s="1"/>
  <c r="C875" i="5"/>
  <c r="D875" i="5" s="1"/>
  <c r="C862" i="5"/>
  <c r="D862" i="5" s="1"/>
  <c r="C817" i="5"/>
  <c r="D817" i="5" s="1"/>
  <c r="C777" i="5"/>
  <c r="D777" i="5" s="1"/>
  <c r="C764" i="5"/>
  <c r="D764" i="5" s="1"/>
  <c r="C719" i="5"/>
  <c r="D719" i="5" s="1"/>
  <c r="C1530" i="5"/>
  <c r="D1530" i="5" s="1"/>
  <c r="C1378" i="5"/>
  <c r="D1378" i="5" s="1"/>
  <c r="C1239" i="5"/>
  <c r="D1239" i="5" s="1"/>
  <c r="C1119" i="5"/>
  <c r="D1119" i="5" s="1"/>
  <c r="C1025" i="5"/>
  <c r="D1025" i="5" s="1"/>
  <c r="C1001" i="5"/>
  <c r="D1001" i="5" s="1"/>
  <c r="C972" i="5"/>
  <c r="D972" i="5" s="1"/>
  <c r="C917" i="5"/>
  <c r="D917" i="5" s="1"/>
  <c r="C901" i="5"/>
  <c r="D901" i="5" s="1"/>
  <c r="C896" i="5"/>
  <c r="D896" i="5" s="1"/>
  <c r="C883" i="5"/>
  <c r="D883" i="5" s="1"/>
  <c r="C870" i="5"/>
  <c r="D870" i="5" s="1"/>
  <c r="C863" i="5"/>
  <c r="D863" i="5" s="1"/>
  <c r="C850" i="5"/>
  <c r="D850" i="5" s="1"/>
  <c r="C844" i="5"/>
  <c r="D844" i="5" s="1"/>
  <c r="C837" i="5"/>
  <c r="D837" i="5" s="1"/>
  <c r="C811" i="5"/>
  <c r="D811" i="5" s="1"/>
  <c r="C804" i="5"/>
  <c r="D804" i="5" s="1"/>
  <c r="C798" i="5"/>
  <c r="D798" i="5" s="1"/>
  <c r="C785" i="5"/>
  <c r="D785" i="5" s="1"/>
  <c r="C772" i="5"/>
  <c r="D772" i="5" s="1"/>
  <c r="C765" i="5"/>
  <c r="D765" i="5" s="1"/>
  <c r="C752" i="5"/>
  <c r="D752" i="5" s="1"/>
  <c r="C746" i="5"/>
  <c r="D746" i="5" s="1"/>
  <c r="C739" i="5"/>
  <c r="D739" i="5" s="1"/>
  <c r="C1471" i="5"/>
  <c r="D1471" i="5" s="1"/>
  <c r="C1317" i="5"/>
  <c r="D1317" i="5" s="1"/>
  <c r="C1201" i="5"/>
  <c r="D1201" i="5" s="1"/>
  <c r="C1122" i="5"/>
  <c r="D1122" i="5" s="1"/>
  <c r="C1104" i="5"/>
  <c r="D1104" i="5" s="1"/>
  <c r="C1057" i="5"/>
  <c r="D1057" i="5" s="1"/>
  <c r="C1020" i="5"/>
  <c r="D1020" i="5" s="1"/>
  <c r="C996" i="5"/>
  <c r="D996" i="5" s="1"/>
  <c r="C925" i="5"/>
  <c r="D925" i="5" s="1"/>
  <c r="C911" i="5"/>
  <c r="D911" i="5" s="1"/>
  <c r="C889" i="5"/>
  <c r="D889" i="5" s="1"/>
  <c r="C876" i="5"/>
  <c r="D876" i="5" s="1"/>
  <c r="C831" i="5"/>
  <c r="D831" i="5" s="1"/>
  <c r="C791" i="5"/>
  <c r="D791" i="5" s="1"/>
  <c r="C778" i="5"/>
  <c r="D778" i="5" s="1"/>
  <c r="C733" i="5"/>
  <c r="D733" i="5" s="1"/>
  <c r="C1386" i="5"/>
  <c r="D1386" i="5" s="1"/>
  <c r="C1333" i="5"/>
  <c r="D1333" i="5" s="1"/>
  <c r="C1135" i="5"/>
  <c r="D1135" i="5" s="1"/>
  <c r="C1076" i="5"/>
  <c r="D1076" i="5" s="1"/>
  <c r="C1039" i="5"/>
  <c r="D1039" i="5" s="1"/>
  <c r="C1015" i="5"/>
  <c r="D1015" i="5" s="1"/>
  <c r="C986" i="5"/>
  <c r="D986" i="5" s="1"/>
  <c r="C941" i="5"/>
  <c r="D941" i="5" s="1"/>
  <c r="C897" i="5"/>
  <c r="D897" i="5" s="1"/>
  <c r="C884" i="5"/>
  <c r="D884" i="5" s="1"/>
  <c r="C877" i="5"/>
  <c r="D877" i="5" s="1"/>
  <c r="C864" i="5"/>
  <c r="D864" i="5" s="1"/>
  <c r="C858" i="5"/>
  <c r="D858" i="5" s="1"/>
  <c r="C851" i="5"/>
  <c r="D851" i="5" s="1"/>
  <c r="C825" i="5"/>
  <c r="D825" i="5" s="1"/>
  <c r="C818" i="5"/>
  <c r="D818" i="5" s="1"/>
  <c r="C812" i="5"/>
  <c r="D812" i="5" s="1"/>
  <c r="C799" i="5"/>
  <c r="D799" i="5" s="1"/>
  <c r="C786" i="5"/>
  <c r="D786" i="5" s="1"/>
  <c r="C779" i="5"/>
  <c r="D779" i="5" s="1"/>
  <c r="C766" i="5"/>
  <c r="D766" i="5" s="1"/>
  <c r="C760" i="5"/>
  <c r="D760" i="5" s="1"/>
  <c r="C753" i="5"/>
  <c r="D753" i="5" s="1"/>
  <c r="C727" i="5"/>
  <c r="D727" i="5" s="1"/>
  <c r="C720" i="5"/>
  <c r="D720" i="5" s="1"/>
  <c r="C714" i="5"/>
  <c r="D714" i="5" s="1"/>
  <c r="C701" i="5"/>
  <c r="D701" i="5" s="1"/>
  <c r="C688" i="5"/>
  <c r="D688" i="5" s="1"/>
  <c r="C681" i="5"/>
  <c r="D681" i="5" s="1"/>
  <c r="C1390" i="5"/>
  <c r="D1390" i="5" s="1"/>
  <c r="C1085" i="5"/>
  <c r="D1085" i="5" s="1"/>
  <c r="C1062" i="5"/>
  <c r="D1062" i="5" s="1"/>
  <c r="C1034" i="5"/>
  <c r="D1034" i="5" s="1"/>
  <c r="C1010" i="5"/>
  <c r="D1010" i="5" s="1"/>
  <c r="C902" i="5"/>
  <c r="D902" i="5" s="1"/>
  <c r="C890" i="5"/>
  <c r="D890" i="5" s="1"/>
  <c r="C845" i="5"/>
  <c r="D845" i="5" s="1"/>
  <c r="C805" i="5"/>
  <c r="D805" i="5" s="1"/>
  <c r="C792" i="5"/>
  <c r="D792" i="5" s="1"/>
  <c r="C747" i="5"/>
  <c r="D747" i="5" s="1"/>
  <c r="C707" i="5"/>
  <c r="D707" i="5" s="1"/>
  <c r="C694" i="5"/>
  <c r="D694" i="5" s="1"/>
  <c r="C649" i="5"/>
  <c r="D649" i="5" s="1"/>
  <c r="C640" i="5"/>
  <c r="D640" i="5" s="1"/>
  <c r="C626" i="5"/>
  <c r="D626" i="5" s="1"/>
  <c r="C612" i="5"/>
  <c r="D612" i="5" s="1"/>
  <c r="C598" i="5"/>
  <c r="C584" i="5"/>
  <c r="C570" i="5"/>
  <c r="C556" i="5"/>
  <c r="C542" i="5"/>
  <c r="C1155" i="5"/>
  <c r="D1155" i="5" s="1"/>
  <c r="C1138" i="5"/>
  <c r="D1138" i="5" s="1"/>
  <c r="C1029" i="5"/>
  <c r="D1029" i="5" s="1"/>
  <c r="C1000" i="5"/>
  <c r="D1000" i="5" s="1"/>
  <c r="C955" i="5"/>
  <c r="D955" i="5" s="1"/>
  <c r="C912" i="5"/>
  <c r="D912" i="5" s="1"/>
  <c r="C898" i="5"/>
  <c r="D898" i="5" s="1"/>
  <c r="C891" i="5"/>
  <c r="D891" i="5" s="1"/>
  <c r="C878" i="5"/>
  <c r="D878" i="5" s="1"/>
  <c r="C872" i="5"/>
  <c r="D872" i="5" s="1"/>
  <c r="C865" i="5"/>
  <c r="D865" i="5" s="1"/>
  <c r="C839" i="5"/>
  <c r="D839" i="5" s="1"/>
  <c r="C832" i="5"/>
  <c r="D832" i="5" s="1"/>
  <c r="C826" i="5"/>
  <c r="D826" i="5" s="1"/>
  <c r="C813" i="5"/>
  <c r="D813" i="5" s="1"/>
  <c r="C800" i="5"/>
  <c r="D800" i="5" s="1"/>
  <c r="C793" i="5"/>
  <c r="D793" i="5" s="1"/>
  <c r="C780" i="5"/>
  <c r="D780" i="5" s="1"/>
  <c r="C774" i="5"/>
  <c r="D774" i="5" s="1"/>
  <c r="C767" i="5"/>
  <c r="D767" i="5" s="1"/>
  <c r="C1067" i="5"/>
  <c r="D1067" i="5" s="1"/>
  <c r="C1024" i="5"/>
  <c r="D1024" i="5" s="1"/>
  <c r="C950" i="5"/>
  <c r="D950" i="5" s="1"/>
  <c r="C923" i="5"/>
  <c r="D923" i="5" s="1"/>
  <c r="C918" i="5"/>
  <c r="D918" i="5" s="1"/>
  <c r="C909" i="5"/>
  <c r="D909" i="5" s="1"/>
  <c r="C859" i="5"/>
  <c r="D859" i="5" s="1"/>
  <c r="C819" i="5"/>
  <c r="D819" i="5" s="1"/>
  <c r="C806" i="5"/>
  <c r="D806" i="5" s="1"/>
  <c r="C761" i="5"/>
  <c r="D761" i="5" s="1"/>
  <c r="C721" i="5"/>
  <c r="D721" i="5" s="1"/>
  <c r="C708" i="5"/>
  <c r="D708" i="5" s="1"/>
  <c r="C663" i="5"/>
  <c r="D663" i="5" s="1"/>
  <c r="C642" i="5"/>
  <c r="D642" i="5" s="1"/>
  <c r="C628" i="5"/>
  <c r="D628" i="5" s="1"/>
  <c r="C614" i="5"/>
  <c r="D614" i="5" s="1"/>
  <c r="C600" i="5"/>
  <c r="C586" i="5"/>
  <c r="C1420" i="5"/>
  <c r="D1420" i="5" s="1"/>
  <c r="C1093" i="5"/>
  <c r="D1093" i="5" s="1"/>
  <c r="C1066" i="5"/>
  <c r="D1066" i="5" s="1"/>
  <c r="C1053" i="5"/>
  <c r="D1053" i="5" s="1"/>
  <c r="C978" i="5"/>
  <c r="D978" i="5" s="1"/>
  <c r="C954" i="5"/>
  <c r="D954" i="5" s="1"/>
  <c r="C887" i="5"/>
  <c r="D887" i="5" s="1"/>
  <c r="C847" i="5"/>
  <c r="D847" i="5" s="1"/>
  <c r="C834" i="5"/>
  <c r="D834" i="5" s="1"/>
  <c r="C789" i="5"/>
  <c r="D789" i="5" s="1"/>
  <c r="C749" i="5"/>
  <c r="D749" i="5" s="1"/>
  <c r="C736" i="5"/>
  <c r="D736" i="5" s="1"/>
  <c r="C691" i="5"/>
  <c r="D691" i="5" s="1"/>
  <c r="C651" i="5"/>
  <c r="D651" i="5" s="1"/>
  <c r="C632" i="5"/>
  <c r="D632" i="5" s="1"/>
  <c r="C618" i="5"/>
  <c r="D618" i="5" s="1"/>
  <c r="C604" i="5"/>
  <c r="C590" i="5"/>
  <c r="C576" i="5"/>
  <c r="C562" i="5"/>
  <c r="C548" i="5"/>
  <c r="C1048" i="5"/>
  <c r="D1048" i="5" s="1"/>
  <c r="C940" i="5"/>
  <c r="D940" i="5" s="1"/>
  <c r="C821" i="5"/>
  <c r="D821" i="5" s="1"/>
  <c r="C788" i="5"/>
  <c r="D788" i="5" s="1"/>
  <c r="C775" i="5"/>
  <c r="D775" i="5" s="1"/>
  <c r="C762" i="5"/>
  <c r="D762" i="5" s="1"/>
  <c r="C743" i="5"/>
  <c r="D743" i="5" s="1"/>
  <c r="C728" i="5"/>
  <c r="D728" i="5" s="1"/>
  <c r="C676" i="5"/>
  <c r="D676" i="5" s="1"/>
  <c r="C666" i="5"/>
  <c r="D666" i="5" s="1"/>
  <c r="C653" i="5"/>
  <c r="D653" i="5" s="1"/>
  <c r="C650" i="5"/>
  <c r="D650" i="5" s="1"/>
  <c r="C639" i="5"/>
  <c r="D639" i="5" s="1"/>
  <c r="C596" i="5"/>
  <c r="C588" i="5"/>
  <c r="C573" i="5"/>
  <c r="C568" i="5"/>
  <c r="C537" i="5"/>
  <c r="C522" i="5"/>
  <c r="C509" i="5"/>
  <c r="C495" i="5"/>
  <c r="C481" i="5"/>
  <c r="C467" i="5"/>
  <c r="C1344" i="5"/>
  <c r="D1344" i="5" s="1"/>
  <c r="C1028" i="5"/>
  <c r="D1028" i="5" s="1"/>
  <c r="C879" i="5"/>
  <c r="D879" i="5" s="1"/>
  <c r="C853" i="5"/>
  <c r="D853" i="5" s="1"/>
  <c r="C840" i="5"/>
  <c r="D840" i="5" s="1"/>
  <c r="C808" i="5"/>
  <c r="D808" i="5" s="1"/>
  <c r="C673" i="5"/>
  <c r="D673" i="5" s="1"/>
  <c r="C660" i="5"/>
  <c r="D660" i="5" s="1"/>
  <c r="C657" i="5"/>
  <c r="D657" i="5" s="1"/>
  <c r="C631" i="5"/>
  <c r="D631" i="5" s="1"/>
  <c r="C601" i="5"/>
  <c r="C530" i="5"/>
  <c r="C510" i="5"/>
  <c r="C496" i="5"/>
  <c r="C482" i="5"/>
  <c r="C468" i="5"/>
  <c r="C1348" i="5"/>
  <c r="D1348" i="5" s="1"/>
  <c r="C827" i="5"/>
  <c r="D827" i="5" s="1"/>
  <c r="C696" i="5"/>
  <c r="D696" i="5" s="1"/>
  <c r="C683" i="5"/>
  <c r="D683" i="5" s="1"/>
  <c r="C679" i="5"/>
  <c r="D679" i="5" s="1"/>
  <c r="C644" i="5"/>
  <c r="D644" i="5" s="1"/>
  <c r="C635" i="5"/>
  <c r="D635" i="5" s="1"/>
  <c r="C622" i="5"/>
  <c r="D622" i="5" s="1"/>
  <c r="C609" i="5"/>
  <c r="C597" i="5"/>
  <c r="C579" i="5"/>
  <c r="C574" i="5"/>
  <c r="C569" i="5"/>
  <c r="C564" i="5"/>
  <c r="C558" i="5"/>
  <c r="C553" i="5"/>
  <c r="C531" i="5"/>
  <c r="C523" i="5"/>
  <c r="C1215" i="5"/>
  <c r="D1215" i="5" s="1"/>
  <c r="C1043" i="5"/>
  <c r="D1043" i="5" s="1"/>
  <c r="C959" i="5"/>
  <c r="D959" i="5" s="1"/>
  <c r="C903" i="5"/>
  <c r="D903" i="5" s="1"/>
  <c r="C892" i="5"/>
  <c r="D892" i="5" s="1"/>
  <c r="C814" i="5"/>
  <c r="D814" i="5" s="1"/>
  <c r="C781" i="5"/>
  <c r="D781" i="5" s="1"/>
  <c r="C755" i="5"/>
  <c r="D755" i="5" s="1"/>
  <c r="C735" i="5"/>
  <c r="D735" i="5" s="1"/>
  <c r="C627" i="5"/>
  <c r="D627" i="5" s="1"/>
  <c r="C606" i="5"/>
  <c r="C589" i="5"/>
  <c r="C543" i="5"/>
  <c r="C538" i="5"/>
  <c r="C532" i="5"/>
  <c r="C846" i="5"/>
  <c r="D846" i="5" s="1"/>
  <c r="C710" i="5"/>
  <c r="D710" i="5" s="1"/>
  <c r="C699" i="5"/>
  <c r="D699" i="5" s="1"/>
  <c r="C686" i="5"/>
  <c r="D686" i="5" s="1"/>
  <c r="C671" i="5"/>
  <c r="D671" i="5" s="1"/>
  <c r="C667" i="5"/>
  <c r="D667" i="5" s="1"/>
  <c r="C664" i="5"/>
  <c r="D664" i="5" s="1"/>
  <c r="C610" i="5"/>
  <c r="C602" i="5"/>
  <c r="C593" i="5"/>
  <c r="C575" i="5"/>
  <c r="C559" i="5"/>
  <c r="C554" i="5"/>
  <c r="C533" i="5"/>
  <c r="C524" i="5"/>
  <c r="C794" i="5"/>
  <c r="D794" i="5" s="1"/>
  <c r="C738" i="5"/>
  <c r="D738" i="5" s="1"/>
  <c r="C715" i="5"/>
  <c r="D715" i="5" s="1"/>
  <c r="C680" i="5"/>
  <c r="D680" i="5" s="1"/>
  <c r="C677" i="5"/>
  <c r="D677" i="5" s="1"/>
  <c r="C658" i="5"/>
  <c r="D658" i="5" s="1"/>
  <c r="C654" i="5"/>
  <c r="D654" i="5" s="1"/>
  <c r="C645" i="5"/>
  <c r="D645" i="5" s="1"/>
  <c r="C615" i="5"/>
  <c r="D615" i="5" s="1"/>
  <c r="C585" i="5"/>
  <c r="C580" i="5"/>
  <c r="C534" i="5"/>
  <c r="C514" i="5"/>
  <c r="C500" i="5"/>
  <c r="C486" i="5"/>
  <c r="C472" i="5"/>
  <c r="C1183" i="5"/>
  <c r="D1183" i="5" s="1"/>
  <c r="C907" i="5"/>
  <c r="D907" i="5" s="1"/>
  <c r="C833" i="5"/>
  <c r="D833" i="5" s="1"/>
  <c r="C713" i="5"/>
  <c r="D713" i="5" s="1"/>
  <c r="C706" i="5"/>
  <c r="D706" i="5" s="1"/>
  <c r="C674" i="5"/>
  <c r="D674" i="5" s="1"/>
  <c r="C648" i="5"/>
  <c r="D648" i="5" s="1"/>
  <c r="C636" i="5"/>
  <c r="D636" i="5" s="1"/>
  <c r="C623" i="5"/>
  <c r="D623" i="5" s="1"/>
  <c r="C611" i="5"/>
  <c r="D611" i="5" s="1"/>
  <c r="C565" i="5"/>
  <c r="C560" i="5"/>
  <c r="C555" i="5"/>
  <c r="C550" i="5"/>
  <c r="C544" i="5"/>
  <c r="C539" i="5"/>
  <c r="C525" i="5"/>
  <c r="C515" i="5"/>
  <c r="C501" i="5"/>
  <c r="C487" i="5"/>
  <c r="C473" i="5"/>
  <c r="C459" i="5"/>
  <c r="C445" i="5"/>
  <c r="C1112" i="5"/>
  <c r="D1112" i="5" s="1"/>
  <c r="C969" i="5"/>
  <c r="D969" i="5" s="1"/>
  <c r="C820" i="5"/>
  <c r="D820" i="5" s="1"/>
  <c r="C807" i="5"/>
  <c r="D807" i="5" s="1"/>
  <c r="C742" i="5"/>
  <c r="D742" i="5" s="1"/>
  <c r="C729" i="5"/>
  <c r="D729" i="5" s="1"/>
  <c r="C704" i="5"/>
  <c r="D704" i="5" s="1"/>
  <c r="C692" i="5"/>
  <c r="D692" i="5" s="1"/>
  <c r="C668" i="5"/>
  <c r="D668" i="5" s="1"/>
  <c r="C641" i="5"/>
  <c r="D641" i="5" s="1"/>
  <c r="C1546" i="5"/>
  <c r="D1546" i="5" s="1"/>
  <c r="C1038" i="5"/>
  <c r="D1038" i="5" s="1"/>
  <c r="C926" i="5"/>
  <c r="D926" i="5" s="1"/>
  <c r="C921" i="5"/>
  <c r="D921" i="5" s="1"/>
  <c r="C748" i="5"/>
  <c r="D748" i="5" s="1"/>
  <c r="C722" i="5"/>
  <c r="D722" i="5" s="1"/>
  <c r="C702" i="5"/>
  <c r="D702" i="5" s="1"/>
  <c r="C697" i="5"/>
  <c r="D697" i="5" s="1"/>
  <c r="C655" i="5"/>
  <c r="D655" i="5" s="1"/>
  <c r="C624" i="5"/>
  <c r="D624" i="5" s="1"/>
  <c r="C616" i="5"/>
  <c r="D616" i="5" s="1"/>
  <c r="C607" i="5"/>
  <c r="C594" i="5"/>
  <c r="C581" i="5"/>
  <c r="C561" i="5"/>
  <c r="C545" i="5"/>
  <c r="C540" i="5"/>
  <c r="C526" i="5"/>
  <c r="C517" i="5"/>
  <c r="C503" i="5"/>
  <c r="C489" i="5"/>
  <c r="C475" i="5"/>
  <c r="C461" i="5"/>
  <c r="C447" i="5"/>
  <c r="C433" i="5"/>
  <c r="C419" i="5"/>
  <c r="C405" i="5"/>
  <c r="C391" i="5"/>
  <c r="C377" i="5"/>
  <c r="C363" i="5"/>
  <c r="C349" i="5"/>
  <c r="D349" i="5" s="1"/>
  <c r="C335" i="5"/>
  <c r="D335" i="5" s="1"/>
  <c r="C321" i="5"/>
  <c r="D321" i="5" s="1"/>
  <c r="C307" i="5"/>
  <c r="D307" i="5" s="1"/>
  <c r="C293" i="5"/>
  <c r="D293" i="5" s="1"/>
  <c r="C279" i="5"/>
  <c r="D279" i="5" s="1"/>
  <c r="C265" i="5"/>
  <c r="D265" i="5" s="1"/>
  <c r="E265" i="5" s="1"/>
  <c r="C251" i="5"/>
  <c r="D251" i="5" s="1"/>
  <c r="E251" i="5" s="1"/>
  <c r="C237" i="5"/>
  <c r="D237" i="5" s="1"/>
  <c r="E237" i="5" s="1"/>
  <c r="C223" i="5"/>
  <c r="D223" i="5" s="1"/>
  <c r="E223" i="5" s="1"/>
  <c r="C209" i="5"/>
  <c r="D209" i="5" s="1"/>
  <c r="E209" i="5" s="1"/>
  <c r="C195" i="5"/>
  <c r="D195" i="5" s="1"/>
  <c r="E195" i="5" s="1"/>
  <c r="C181" i="5"/>
  <c r="D181" i="5" s="1"/>
  <c r="E181" i="5" s="1"/>
  <c r="C167" i="5"/>
  <c r="D167" i="5" s="1"/>
  <c r="E167" i="5" s="1"/>
  <c r="C153" i="5"/>
  <c r="D153" i="5" s="1"/>
  <c r="E153" i="5" s="1"/>
  <c r="C139" i="5"/>
  <c r="D139" i="5" s="1"/>
  <c r="E139" i="5" s="1"/>
  <c r="C125" i="5"/>
  <c r="D125" i="5" s="1"/>
  <c r="E125" i="5" s="1"/>
  <c r="C945" i="5"/>
  <c r="D945" i="5" s="1"/>
  <c r="C867" i="5"/>
  <c r="D867" i="5" s="1"/>
  <c r="C854" i="5"/>
  <c r="D854" i="5" s="1"/>
  <c r="C841" i="5"/>
  <c r="D841" i="5" s="1"/>
  <c r="C725" i="5"/>
  <c r="D725" i="5" s="1"/>
  <c r="C687" i="5"/>
  <c r="D687" i="5" s="1"/>
  <c r="C665" i="5"/>
  <c r="D665" i="5" s="1"/>
  <c r="C662" i="5"/>
  <c r="D662" i="5" s="1"/>
  <c r="C652" i="5"/>
  <c r="D652" i="5" s="1"/>
  <c r="C629" i="5"/>
  <c r="D629" i="5" s="1"/>
  <c r="C795" i="5"/>
  <c r="D795" i="5" s="1"/>
  <c r="C741" i="5"/>
  <c r="D741" i="5" s="1"/>
  <c r="C730" i="5"/>
  <c r="D730" i="5" s="1"/>
  <c r="C723" i="5"/>
  <c r="D723" i="5" s="1"/>
  <c r="C693" i="5"/>
  <c r="D693" i="5" s="1"/>
  <c r="C643" i="5"/>
  <c r="D643" i="5" s="1"/>
  <c r="C613" i="5"/>
  <c r="D613" i="5" s="1"/>
  <c r="C592" i="5"/>
  <c r="C557" i="5"/>
  <c r="C552" i="5"/>
  <c r="C529" i="5"/>
  <c r="C508" i="5"/>
  <c r="C494" i="5"/>
  <c r="C480" i="5"/>
  <c r="C466" i="5"/>
  <c r="C452" i="5"/>
  <c r="C438" i="5"/>
  <c r="C424" i="5"/>
  <c r="C410" i="5"/>
  <c r="C396" i="5"/>
  <c r="C382" i="5"/>
  <c r="C368" i="5"/>
  <c r="C354" i="5"/>
  <c r="C340" i="5"/>
  <c r="D340" i="5" s="1"/>
  <c r="C326" i="5"/>
  <c r="D326" i="5" s="1"/>
  <c r="C312" i="5"/>
  <c r="D312" i="5" s="1"/>
  <c r="C298" i="5"/>
  <c r="D298" i="5" s="1"/>
  <c r="C284" i="5"/>
  <c r="D284" i="5" s="1"/>
  <c r="C270" i="5"/>
  <c r="D270" i="5" s="1"/>
  <c r="C256" i="5"/>
  <c r="D256" i="5" s="1"/>
  <c r="E256" i="5" s="1"/>
  <c r="C242" i="5"/>
  <c r="D242" i="5" s="1"/>
  <c r="E242" i="5" s="1"/>
  <c r="C228" i="5"/>
  <c r="D228" i="5" s="1"/>
  <c r="E228" i="5" s="1"/>
  <c r="C214" i="5"/>
  <c r="D214" i="5" s="1"/>
  <c r="E214" i="5" s="1"/>
  <c r="C200" i="5"/>
  <c r="D200" i="5" s="1"/>
  <c r="E200" i="5" s="1"/>
  <c r="C186" i="5"/>
  <c r="D186" i="5" s="1"/>
  <c r="E186" i="5" s="1"/>
  <c r="C172" i="5"/>
  <c r="D172" i="5" s="1"/>
  <c r="E172" i="5" s="1"/>
  <c r="C158" i="5"/>
  <c r="D158" i="5" s="1"/>
  <c r="E158" i="5" s="1"/>
  <c r="C144" i="5"/>
  <c r="D144" i="5" s="1"/>
  <c r="E144" i="5" s="1"/>
  <c r="C130" i="5"/>
  <c r="D130" i="5" s="1"/>
  <c r="E130" i="5" s="1"/>
  <c r="C116" i="5"/>
  <c r="D116" i="5" s="1"/>
  <c r="E116" i="5" s="1"/>
  <c r="C4" i="5"/>
  <c r="D4" i="5" s="1"/>
  <c r="E4" i="5" s="1"/>
  <c r="C18" i="5"/>
  <c r="D18" i="5" s="1"/>
  <c r="E18" i="5" s="1"/>
  <c r="C32" i="5"/>
  <c r="D32" i="5" s="1"/>
  <c r="E32" i="5" s="1"/>
  <c r="C46" i="5"/>
  <c r="D46" i="5" s="1"/>
  <c r="E46" i="5" s="1"/>
  <c r="C60" i="5"/>
  <c r="D60" i="5" s="1"/>
  <c r="E60" i="5" s="1"/>
  <c r="C74" i="5"/>
  <c r="D74" i="5" s="1"/>
  <c r="E74" i="5" s="1"/>
  <c r="C88" i="5"/>
  <c r="D88" i="5" s="1"/>
  <c r="E88" i="5" s="1"/>
  <c r="C102" i="5"/>
  <c r="D102" i="5" s="1"/>
  <c r="E102" i="5" s="1"/>
  <c r="C121" i="5"/>
  <c r="D121" i="5" s="1"/>
  <c r="E121" i="5" s="1"/>
  <c r="C134" i="5"/>
  <c r="D134" i="5" s="1"/>
  <c r="E134" i="5" s="1"/>
  <c r="C174" i="5"/>
  <c r="D174" i="5" s="1"/>
  <c r="E174" i="5" s="1"/>
  <c r="C219" i="5"/>
  <c r="D219" i="5" s="1"/>
  <c r="E219" i="5" s="1"/>
  <c r="C232" i="5"/>
  <c r="D232" i="5" s="1"/>
  <c r="E232" i="5" s="1"/>
  <c r="C272" i="5"/>
  <c r="D272" i="5" s="1"/>
  <c r="C317" i="5"/>
  <c r="D317" i="5" s="1"/>
  <c r="C330" i="5"/>
  <c r="D330" i="5" s="1"/>
  <c r="C370" i="5"/>
  <c r="C415" i="5"/>
  <c r="C428" i="5"/>
  <c r="C441" i="5"/>
  <c r="C479" i="5"/>
  <c r="C491" i="5"/>
  <c r="C520" i="5"/>
  <c r="C566" i="5"/>
  <c r="C587" i="5"/>
  <c r="C595" i="5"/>
  <c r="C625" i="5"/>
  <c r="D625" i="5" s="1"/>
  <c r="C886" i="5"/>
  <c r="D886" i="5" s="1"/>
  <c r="C485" i="5"/>
  <c r="C516" i="5"/>
  <c r="C583" i="5"/>
  <c r="C634" i="5"/>
  <c r="D634" i="5" s="1"/>
  <c r="C709" i="5"/>
  <c r="D709" i="5" s="1"/>
  <c r="C873" i="5"/>
  <c r="D873" i="5" s="1"/>
  <c r="D456" i="5"/>
  <c r="C469" i="5"/>
  <c r="C507" i="5"/>
  <c r="C513" i="5"/>
  <c r="C828" i="5"/>
  <c r="D828" i="5" s="1"/>
  <c r="C860" i="5"/>
  <c r="D860" i="5" s="1"/>
  <c r="C225" i="5"/>
  <c r="D225" i="5" s="1"/>
  <c r="E225" i="5" s="1"/>
  <c r="C231" i="5"/>
  <c r="D231" i="5" s="1"/>
  <c r="E231" i="5" s="1"/>
  <c r="C238" i="5"/>
  <c r="D238" i="5" s="1"/>
  <c r="E238" i="5" s="1"/>
  <c r="C264" i="5"/>
  <c r="D264" i="5" s="1"/>
  <c r="E264" i="5" s="1"/>
  <c r="C271" i="5"/>
  <c r="D271" i="5" s="1"/>
  <c r="C277" i="5"/>
  <c r="D277" i="5" s="1"/>
  <c r="C290" i="5"/>
  <c r="D290" i="5" s="1"/>
  <c r="C297" i="5"/>
  <c r="D297" i="5" s="1"/>
  <c r="C310" i="5"/>
  <c r="D310" i="5" s="1"/>
  <c r="C323" i="5"/>
  <c r="D323" i="5" s="1"/>
  <c r="C329" i="5"/>
  <c r="D329" i="5" s="1"/>
  <c r="C336" i="5"/>
  <c r="D336" i="5" s="1"/>
  <c r="C362" i="5"/>
  <c r="C369" i="5"/>
  <c r="C375" i="5"/>
  <c r="C388" i="5"/>
  <c r="C395" i="5"/>
  <c r="C408" i="5"/>
  <c r="C421" i="5"/>
  <c r="C427" i="5"/>
  <c r="C434" i="5"/>
  <c r="C440" i="5"/>
  <c r="C446" i="5"/>
  <c r="C451" i="5"/>
  <c r="C478" i="5"/>
  <c r="C488" i="5"/>
  <c r="C572" i="5"/>
  <c r="C599" i="5"/>
  <c r="C617" i="5"/>
  <c r="D617" i="5" s="1"/>
  <c r="C621" i="5"/>
  <c r="D621" i="5" s="1"/>
  <c r="C630" i="5"/>
  <c r="D630" i="5" s="1"/>
  <c r="C734" i="5"/>
  <c r="D734" i="5" s="1"/>
  <c r="C244" i="5"/>
  <c r="D244" i="5" s="1"/>
  <c r="E244" i="5" s="1"/>
  <c r="C289" i="5"/>
  <c r="D289" i="5" s="1"/>
  <c r="C302" i="5"/>
  <c r="D302" i="5" s="1"/>
  <c r="C342" i="5"/>
  <c r="D342" i="5" s="1"/>
  <c r="C387" i="5"/>
  <c r="C400" i="5"/>
  <c r="C455" i="5"/>
  <c r="C465" i="5"/>
  <c r="C497" i="5"/>
  <c r="C541" i="5"/>
  <c r="C547" i="5"/>
  <c r="C669" i="5"/>
  <c r="D669" i="5" s="1"/>
  <c r="C690" i="5"/>
  <c r="D690" i="5" s="1"/>
  <c r="C802" i="5"/>
  <c r="D802" i="5" s="1"/>
  <c r="C964" i="5"/>
  <c r="D964" i="5" s="1"/>
  <c r="C224" i="5"/>
  <c r="D224" i="5" s="1"/>
  <c r="E224" i="5" s="1"/>
  <c r="C250" i="5"/>
  <c r="D250" i="5" s="1"/>
  <c r="E250" i="5" s="1"/>
  <c r="C257" i="5"/>
  <c r="D257" i="5" s="1"/>
  <c r="E257" i="5" s="1"/>
  <c r="C263" i="5"/>
  <c r="D263" i="5" s="1"/>
  <c r="E263" i="5" s="1"/>
  <c r="C276" i="5"/>
  <c r="D276" i="5" s="1"/>
  <c r="C283" i="5"/>
  <c r="D283" i="5" s="1"/>
  <c r="C296" i="5"/>
  <c r="D296" i="5" s="1"/>
  <c r="C309" i="5"/>
  <c r="D309" i="5" s="1"/>
  <c r="C315" i="5"/>
  <c r="D315" i="5" s="1"/>
  <c r="C322" i="5"/>
  <c r="D322" i="5" s="1"/>
  <c r="C348" i="5"/>
  <c r="D348" i="5" s="1"/>
  <c r="C355" i="5"/>
  <c r="C361" i="5"/>
  <c r="C374" i="5"/>
  <c r="C381" i="5"/>
  <c r="C394" i="5"/>
  <c r="C407" i="5"/>
  <c r="C413" i="5"/>
  <c r="C420" i="5"/>
  <c r="C450" i="5"/>
  <c r="C484" i="5"/>
  <c r="C490" i="5"/>
  <c r="C506" i="5"/>
  <c r="C528" i="5"/>
  <c r="C603" i="5"/>
  <c r="M464" i="8"/>
  <c r="L464" i="8"/>
  <c r="C477" i="5"/>
  <c r="C519" i="5"/>
  <c r="C551" i="5"/>
  <c r="C637" i="5"/>
  <c r="D637" i="5" s="1"/>
  <c r="C695" i="5"/>
  <c r="D695" i="5" s="1"/>
  <c r="C732" i="5"/>
  <c r="D732" i="5" s="1"/>
  <c r="C460" i="8"/>
  <c r="D460" i="5"/>
  <c r="C11" i="5"/>
  <c r="D11" i="5" s="1"/>
  <c r="E11" i="5" s="1"/>
  <c r="C25" i="5"/>
  <c r="D25" i="5" s="1"/>
  <c r="E25" i="5" s="1"/>
  <c r="C39" i="5"/>
  <c r="D39" i="5" s="1"/>
  <c r="E39" i="5" s="1"/>
  <c r="C53" i="5"/>
  <c r="D53" i="5" s="1"/>
  <c r="E53" i="5" s="1"/>
  <c r="C67" i="5"/>
  <c r="D67" i="5" s="1"/>
  <c r="E67" i="5" s="1"/>
  <c r="C81" i="5"/>
  <c r="D81" i="5" s="1"/>
  <c r="E81" i="5" s="1"/>
  <c r="C95" i="5"/>
  <c r="D95" i="5" s="1"/>
  <c r="E95" i="5" s="1"/>
  <c r="C109" i="5"/>
  <c r="D109" i="5" s="1"/>
  <c r="E109" i="5" s="1"/>
  <c r="C138" i="5"/>
  <c r="D138" i="5" s="1"/>
  <c r="E138" i="5" s="1"/>
  <c r="C145" i="5"/>
  <c r="D145" i="5" s="1"/>
  <c r="E145" i="5" s="1"/>
  <c r="C151" i="5"/>
  <c r="D151" i="5" s="1"/>
  <c r="E151" i="5" s="1"/>
  <c r="C164" i="5"/>
  <c r="D164" i="5" s="1"/>
  <c r="E164" i="5" s="1"/>
  <c r="C171" i="5"/>
  <c r="D171" i="5" s="1"/>
  <c r="E171" i="5" s="1"/>
  <c r="C184" i="5"/>
  <c r="D184" i="5" s="1"/>
  <c r="E184" i="5" s="1"/>
  <c r="C197" i="5"/>
  <c r="D197" i="5" s="1"/>
  <c r="E197" i="5" s="1"/>
  <c r="C203" i="5"/>
  <c r="D203" i="5" s="1"/>
  <c r="E203" i="5" s="1"/>
  <c r="C210" i="5"/>
  <c r="D210" i="5" s="1"/>
  <c r="E210" i="5" s="1"/>
  <c r="C236" i="5"/>
  <c r="D236" i="5" s="1"/>
  <c r="E236" i="5" s="1"/>
  <c r="C243" i="5"/>
  <c r="D243" i="5" s="1"/>
  <c r="E243" i="5" s="1"/>
  <c r="C249" i="5"/>
  <c r="D249" i="5" s="1"/>
  <c r="E249" i="5" s="1"/>
  <c r="C262" i="5"/>
  <c r="D262" i="5" s="1"/>
  <c r="E262" i="5" s="1"/>
  <c r="C269" i="5"/>
  <c r="D269" i="5" s="1"/>
  <c r="E269" i="5" s="1"/>
  <c r="C282" i="5"/>
  <c r="D282" i="5" s="1"/>
  <c r="C295" i="5"/>
  <c r="D295" i="5" s="1"/>
  <c r="C301" i="5"/>
  <c r="D301" i="5" s="1"/>
  <c r="C308" i="5"/>
  <c r="D308" i="5" s="1"/>
  <c r="C334" i="5"/>
  <c r="D334" i="5" s="1"/>
  <c r="C341" i="5"/>
  <c r="D341" i="5" s="1"/>
  <c r="C347" i="5"/>
  <c r="D347" i="5" s="1"/>
  <c r="C360" i="5"/>
  <c r="C367" i="5"/>
  <c r="C380" i="5"/>
  <c r="C393" i="5"/>
  <c r="C399" i="5"/>
  <c r="C406" i="5"/>
  <c r="C432" i="5"/>
  <c r="C439" i="5"/>
  <c r="C454" i="5"/>
  <c r="D464" i="5"/>
  <c r="C471" i="5"/>
  <c r="C512" i="5"/>
  <c r="C567" i="5"/>
  <c r="C578" i="5"/>
  <c r="C582" i="5"/>
  <c r="C700" i="5"/>
  <c r="D700" i="5" s="1"/>
  <c r="C983" i="5"/>
  <c r="D983" i="5" s="1"/>
  <c r="C1081" i="5"/>
  <c r="D1081" i="5" s="1"/>
  <c r="Q23" i="9"/>
  <c r="D16" i="9"/>
  <c r="H16" i="9" s="1"/>
  <c r="Q19" i="9"/>
  <c r="Q21" i="9"/>
  <c r="Q26" i="9"/>
  <c r="O53" i="9"/>
  <c r="F18" i="9"/>
  <c r="D9" i="21"/>
  <c r="F11" i="33"/>
  <c r="G9" i="21" s="1"/>
  <c r="E21" i="33"/>
  <c r="G57" i="15"/>
  <c r="O13" i="9"/>
  <c r="Q53" i="9"/>
  <c r="O18" i="9"/>
  <c r="S18" i="9" s="1"/>
  <c r="D22" i="9"/>
  <c r="H21" i="9" s="1"/>
  <c r="O17" i="9"/>
  <c r="S17" i="9" s="1"/>
  <c r="O19" i="9"/>
  <c r="O55" i="9"/>
  <c r="S55" i="9" s="1"/>
  <c r="Q17" i="9"/>
  <c r="F57" i="33"/>
  <c r="H24" i="17"/>
  <c r="F52" i="33"/>
  <c r="D12" i="17"/>
  <c r="D11" i="21"/>
  <c r="F12" i="33"/>
  <c r="G11" i="21" s="1"/>
  <c r="F53" i="33"/>
  <c r="D13" i="17"/>
  <c r="G32" i="22"/>
  <c r="F23" i="33"/>
  <c r="F54" i="33"/>
  <c r="D14" i="17"/>
  <c r="Q56" i="9"/>
  <c r="F15" i="33"/>
  <c r="F14" i="33"/>
  <c r="O11" i="9"/>
  <c r="S11" i="9" s="1"/>
  <c r="Q11" i="9"/>
  <c r="Q18" i="9"/>
  <c r="F17" i="33"/>
  <c r="G17" i="21" s="1"/>
  <c r="D17" i="21"/>
  <c r="H15" i="17"/>
  <c r="F15" i="17"/>
  <c r="F26" i="33"/>
  <c r="C13" i="18"/>
  <c r="D23" i="9"/>
  <c r="H23" i="9" s="1"/>
  <c r="O57" i="9"/>
  <c r="S57" i="9" s="1"/>
  <c r="G42" i="22"/>
  <c r="F27" i="33"/>
  <c r="Q13" i="9"/>
  <c r="F16" i="17"/>
  <c r="H16" i="17"/>
  <c r="D29" i="33"/>
  <c r="F55" i="33"/>
  <c r="C73" i="33"/>
  <c r="F56" i="33"/>
  <c r="C78" i="33"/>
  <c r="J48" i="9" l="1"/>
  <c r="I48" i="9"/>
  <c r="F463" i="8"/>
  <c r="G463" i="8"/>
  <c r="J402" i="8"/>
  <c r="K402" i="8"/>
  <c r="G418" i="8"/>
  <c r="F418" i="8"/>
  <c r="C551" i="8"/>
  <c r="D551" i="5"/>
  <c r="K697" i="5"/>
  <c r="I697" i="5"/>
  <c r="F697" i="5"/>
  <c r="J697" i="5"/>
  <c r="G697" i="5"/>
  <c r="E697" i="5"/>
  <c r="E635" i="5"/>
  <c r="J635" i="5"/>
  <c r="F635" i="5"/>
  <c r="G635" i="5"/>
  <c r="K635" i="5"/>
  <c r="I635" i="5"/>
  <c r="G1067" i="5"/>
  <c r="F1067" i="5"/>
  <c r="E1067" i="5"/>
  <c r="G1530" i="5"/>
  <c r="F1530" i="5"/>
  <c r="E1530" i="5"/>
  <c r="J773" i="5"/>
  <c r="I773" i="5"/>
  <c r="G773" i="5"/>
  <c r="F773" i="5"/>
  <c r="E773" i="5"/>
  <c r="K773" i="5"/>
  <c r="G880" i="5"/>
  <c r="F880" i="5"/>
  <c r="E880" i="5"/>
  <c r="F1117" i="5"/>
  <c r="G1117" i="5"/>
  <c r="E1117" i="5"/>
  <c r="E1140" i="5"/>
  <c r="G1140" i="5"/>
  <c r="F1140" i="5"/>
  <c r="G1237" i="5"/>
  <c r="F1237" i="5"/>
  <c r="E1237" i="5"/>
  <c r="E1356" i="5"/>
  <c r="G1356" i="5"/>
  <c r="F1356" i="5"/>
  <c r="G1523" i="5"/>
  <c r="F1523" i="5"/>
  <c r="E1523" i="5"/>
  <c r="G1645" i="5"/>
  <c r="E1645" i="5"/>
  <c r="F1645" i="5"/>
  <c r="G1824" i="5"/>
  <c r="F1824" i="5"/>
  <c r="E1824" i="5"/>
  <c r="G1896" i="5"/>
  <c r="F1896" i="5"/>
  <c r="E1896" i="5"/>
  <c r="G1710" i="5"/>
  <c r="F1710" i="5"/>
  <c r="E1710" i="5"/>
  <c r="E1737" i="5"/>
  <c r="G1737" i="5"/>
  <c r="F1737" i="5"/>
  <c r="U48" i="9"/>
  <c r="T48" i="9"/>
  <c r="I53" i="9"/>
  <c r="J53" i="9"/>
  <c r="J51" i="9"/>
  <c r="I51" i="9"/>
  <c r="O505" i="8"/>
  <c r="N505" i="8"/>
  <c r="L476" i="8"/>
  <c r="M476" i="8"/>
  <c r="M437" i="8"/>
  <c r="L437" i="8"/>
  <c r="G443" i="8"/>
  <c r="F443" i="8"/>
  <c r="T57" i="9"/>
  <c r="U57" i="9"/>
  <c r="E276" i="5"/>
  <c r="G276" i="5"/>
  <c r="F276" i="5"/>
  <c r="C469" i="8"/>
  <c r="D469" i="5"/>
  <c r="C396" i="8"/>
  <c r="D396" i="5"/>
  <c r="C560" i="8"/>
  <c r="D560" i="5"/>
  <c r="G660" i="5"/>
  <c r="E660" i="5"/>
  <c r="K660" i="5"/>
  <c r="F660" i="5"/>
  <c r="J660" i="5"/>
  <c r="I660" i="5"/>
  <c r="G912" i="5"/>
  <c r="F912" i="5"/>
  <c r="E912" i="5"/>
  <c r="E784" i="5"/>
  <c r="F784" i="5"/>
  <c r="G784" i="5"/>
  <c r="G988" i="5"/>
  <c r="F988" i="5"/>
  <c r="E988" i="5"/>
  <c r="G1376" i="5"/>
  <c r="F1376" i="5"/>
  <c r="E1376" i="5"/>
  <c r="E1068" i="5"/>
  <c r="G1068" i="5"/>
  <c r="F1068" i="5"/>
  <c r="G1481" i="5"/>
  <c r="F1481" i="5"/>
  <c r="E1481" i="5"/>
  <c r="G1843" i="5"/>
  <c r="F1843" i="5"/>
  <c r="E1843" i="5"/>
  <c r="E1370" i="5"/>
  <c r="G1370" i="5"/>
  <c r="F1370" i="5"/>
  <c r="G1560" i="5"/>
  <c r="F1560" i="5"/>
  <c r="E1560" i="5"/>
  <c r="G1601" i="5"/>
  <c r="F1601" i="5"/>
  <c r="E1601" i="5"/>
  <c r="F1459" i="5"/>
  <c r="E1459" i="5"/>
  <c r="G1459" i="5"/>
  <c r="G1781" i="5"/>
  <c r="F1781" i="5"/>
  <c r="E1781" i="5"/>
  <c r="E1840" i="5"/>
  <c r="F1840" i="5"/>
  <c r="G1840" i="5"/>
  <c r="G1988" i="5"/>
  <c r="F1988" i="5"/>
  <c r="E1988" i="5"/>
  <c r="C49" i="18"/>
  <c r="H15" i="11"/>
  <c r="J15" i="11"/>
  <c r="G344" i="5"/>
  <c r="E344" i="5"/>
  <c r="F344" i="5"/>
  <c r="G456" i="5"/>
  <c r="J456" i="5"/>
  <c r="F456" i="5"/>
  <c r="E456" i="5"/>
  <c r="K456" i="5"/>
  <c r="I456" i="5"/>
  <c r="G693" i="5"/>
  <c r="I693" i="5"/>
  <c r="E693" i="5"/>
  <c r="J693" i="5"/>
  <c r="K693" i="5"/>
  <c r="F693" i="5"/>
  <c r="C532" i="8"/>
  <c r="D532" i="5"/>
  <c r="J663" i="5"/>
  <c r="E663" i="5"/>
  <c r="F663" i="5"/>
  <c r="K663" i="5"/>
  <c r="I663" i="5"/>
  <c r="G663" i="5"/>
  <c r="G1317" i="5"/>
  <c r="F1317" i="5"/>
  <c r="E1317" i="5"/>
  <c r="E783" i="5"/>
  <c r="G783" i="5"/>
  <c r="F783" i="5"/>
  <c r="G1225" i="5"/>
  <c r="F1225" i="5"/>
  <c r="E1225" i="5"/>
  <c r="F1167" i="5"/>
  <c r="E1167" i="5"/>
  <c r="G1167" i="5"/>
  <c r="G1474" i="5"/>
  <c r="F1474" i="5"/>
  <c r="E1474" i="5"/>
  <c r="F1166" i="5"/>
  <c r="G1166" i="5"/>
  <c r="E1166" i="5"/>
  <c r="G1276" i="5"/>
  <c r="F1276" i="5"/>
  <c r="E1276" i="5"/>
  <c r="G1592" i="5"/>
  <c r="F1592" i="5"/>
  <c r="E1592" i="5"/>
  <c r="G1591" i="5"/>
  <c r="F1591" i="5"/>
  <c r="E1591" i="5"/>
  <c r="G1769" i="5"/>
  <c r="F1769" i="5"/>
  <c r="E1769" i="5"/>
  <c r="G1976" i="5"/>
  <c r="F1976" i="5"/>
  <c r="E1976" i="5"/>
  <c r="G1990" i="5"/>
  <c r="F1990" i="5"/>
  <c r="E1990" i="5"/>
  <c r="G1902" i="5"/>
  <c r="F1902" i="5"/>
  <c r="E1902" i="5"/>
  <c r="N398" i="8"/>
  <c r="O398" i="8"/>
  <c r="F422" i="5"/>
  <c r="G422" i="5"/>
  <c r="E422" i="5"/>
  <c r="F379" i="8"/>
  <c r="G379" i="8"/>
  <c r="J21" i="9"/>
  <c r="I21" i="9"/>
  <c r="C399" i="8"/>
  <c r="D399" i="5"/>
  <c r="O464" i="8"/>
  <c r="N464" i="8"/>
  <c r="C407" i="8"/>
  <c r="D407" i="5"/>
  <c r="E342" i="5"/>
  <c r="G342" i="5"/>
  <c r="F342" i="5"/>
  <c r="C440" i="8"/>
  <c r="D440" i="5"/>
  <c r="G297" i="5"/>
  <c r="E297" i="5"/>
  <c r="F297" i="5"/>
  <c r="E873" i="5"/>
  <c r="G873" i="5"/>
  <c r="F873" i="5"/>
  <c r="C441" i="8"/>
  <c r="D441" i="5"/>
  <c r="C424" i="8"/>
  <c r="D424" i="5"/>
  <c r="I723" i="5"/>
  <c r="K723" i="5"/>
  <c r="J723" i="5"/>
  <c r="F723" i="5"/>
  <c r="G723" i="5"/>
  <c r="E723" i="5"/>
  <c r="G321" i="5"/>
  <c r="F321" i="5"/>
  <c r="E321" i="5"/>
  <c r="C517" i="8"/>
  <c r="D517" i="5"/>
  <c r="K748" i="5"/>
  <c r="F748" i="5"/>
  <c r="J748" i="5"/>
  <c r="I748" i="5"/>
  <c r="G748" i="5"/>
  <c r="E748" i="5"/>
  <c r="G1112" i="5"/>
  <c r="F1112" i="5"/>
  <c r="E1112" i="5"/>
  <c r="I611" i="5"/>
  <c r="J611" i="5"/>
  <c r="K611" i="5"/>
  <c r="G611" i="5"/>
  <c r="F611" i="5"/>
  <c r="E611" i="5"/>
  <c r="C534" i="8"/>
  <c r="D534" i="5"/>
  <c r="C554" i="8"/>
  <c r="D554" i="5"/>
  <c r="C538" i="8"/>
  <c r="D538" i="5"/>
  <c r="C523" i="8"/>
  <c r="D523" i="5"/>
  <c r="K683" i="5"/>
  <c r="G683" i="5"/>
  <c r="F683" i="5"/>
  <c r="E683" i="5"/>
  <c r="I683" i="5"/>
  <c r="J683" i="5"/>
  <c r="G808" i="5"/>
  <c r="F808" i="5"/>
  <c r="E808" i="5"/>
  <c r="C588" i="8"/>
  <c r="D588" i="5"/>
  <c r="G1048" i="5"/>
  <c r="F1048" i="5"/>
  <c r="E1048" i="5"/>
  <c r="G847" i="5"/>
  <c r="F847" i="5"/>
  <c r="E847" i="5"/>
  <c r="K708" i="5"/>
  <c r="I708" i="5"/>
  <c r="G708" i="5"/>
  <c r="F708" i="5"/>
  <c r="E708" i="5"/>
  <c r="J708" i="5"/>
  <c r="J780" i="5"/>
  <c r="K780" i="5"/>
  <c r="I780" i="5"/>
  <c r="G780" i="5"/>
  <c r="F780" i="5"/>
  <c r="E780" i="5"/>
  <c r="G1000" i="5"/>
  <c r="F1000" i="5"/>
  <c r="E1000" i="5"/>
  <c r="G707" i="5"/>
  <c r="K707" i="5"/>
  <c r="J707" i="5"/>
  <c r="E707" i="5"/>
  <c r="I707" i="5"/>
  <c r="F707" i="5"/>
  <c r="F701" i="5"/>
  <c r="J701" i="5"/>
  <c r="I701" i="5"/>
  <c r="G701" i="5"/>
  <c r="K701" i="5"/>
  <c r="E701" i="5"/>
  <c r="G858" i="5"/>
  <c r="F858" i="5"/>
  <c r="E858" i="5"/>
  <c r="G778" i="5"/>
  <c r="F778" i="5"/>
  <c r="E778" i="5"/>
  <c r="I778" i="5"/>
  <c r="K778" i="5"/>
  <c r="J778" i="5"/>
  <c r="E1471" i="5"/>
  <c r="G1471" i="5"/>
  <c r="F1471" i="5"/>
  <c r="G870" i="5"/>
  <c r="F870" i="5"/>
  <c r="E870" i="5"/>
  <c r="G777" i="5"/>
  <c r="F777" i="5"/>
  <c r="E777" i="5"/>
  <c r="I777" i="5"/>
  <c r="K777" i="5"/>
  <c r="J777" i="5"/>
  <c r="F797" i="5"/>
  <c r="E797" i="5"/>
  <c r="G797" i="5"/>
  <c r="G1432" i="5"/>
  <c r="F1432" i="5"/>
  <c r="E1432" i="5"/>
  <c r="G1206" i="5"/>
  <c r="F1206" i="5"/>
  <c r="E1206" i="5"/>
  <c r="G646" i="5"/>
  <c r="K646" i="5"/>
  <c r="I646" i="5"/>
  <c r="J646" i="5"/>
  <c r="F646" i="5"/>
  <c r="E646" i="5"/>
  <c r="G809" i="5"/>
  <c r="F809" i="5"/>
  <c r="E809" i="5"/>
  <c r="G1042" i="5"/>
  <c r="F1042" i="5"/>
  <c r="E1042" i="5"/>
  <c r="G815" i="5"/>
  <c r="F815" i="5"/>
  <c r="E815" i="5"/>
  <c r="E1016" i="5"/>
  <c r="G1016" i="5"/>
  <c r="F1016" i="5"/>
  <c r="G1080" i="5"/>
  <c r="F1080" i="5"/>
  <c r="E1080" i="5"/>
  <c r="G726" i="5"/>
  <c r="E726" i="5"/>
  <c r="I726" i="5"/>
  <c r="F726" i="5"/>
  <c r="K726" i="5"/>
  <c r="J726" i="5"/>
  <c r="F922" i="5"/>
  <c r="E922" i="5"/>
  <c r="G922" i="5"/>
  <c r="F1159" i="5"/>
  <c r="G1159" i="5"/>
  <c r="E1159" i="5"/>
  <c r="G1301" i="5"/>
  <c r="F1301" i="5"/>
  <c r="E1301" i="5"/>
  <c r="G1051" i="5"/>
  <c r="F1051" i="5"/>
  <c r="E1051" i="5"/>
  <c r="G948" i="5"/>
  <c r="F948" i="5"/>
  <c r="E948" i="5"/>
  <c r="G1243" i="5"/>
  <c r="F1243" i="5"/>
  <c r="E1243" i="5"/>
  <c r="G1041" i="5"/>
  <c r="F1041" i="5"/>
  <c r="E1041" i="5"/>
  <c r="F1008" i="5"/>
  <c r="E1008" i="5"/>
  <c r="G1008" i="5"/>
  <c r="G1177" i="5"/>
  <c r="F1177" i="5"/>
  <c r="E1177" i="5"/>
  <c r="E1031" i="5"/>
  <c r="F1031" i="5"/>
  <c r="G1031" i="5"/>
  <c r="G1404" i="5"/>
  <c r="F1404" i="5"/>
  <c r="E1404" i="5"/>
  <c r="E1086" i="5"/>
  <c r="F1086" i="5"/>
  <c r="G1086" i="5"/>
  <c r="G965" i="5"/>
  <c r="F965" i="5"/>
  <c r="E965" i="5"/>
  <c r="E1153" i="5"/>
  <c r="G1153" i="5"/>
  <c r="F1153" i="5"/>
  <c r="G1244" i="5"/>
  <c r="E1244" i="5"/>
  <c r="F1244" i="5"/>
  <c r="G1182" i="5"/>
  <c r="E1182" i="5"/>
  <c r="F1182" i="5"/>
  <c r="F1511" i="5"/>
  <c r="E1511" i="5"/>
  <c r="G1511" i="5"/>
  <c r="F1490" i="5"/>
  <c r="G1490" i="5"/>
  <c r="E1490" i="5"/>
  <c r="E1272" i="5"/>
  <c r="G1272" i="5"/>
  <c r="F1272" i="5"/>
  <c r="G1308" i="5"/>
  <c r="F1308" i="5"/>
  <c r="E1308" i="5"/>
  <c r="G1143" i="5"/>
  <c r="F1143" i="5"/>
  <c r="E1143" i="5"/>
  <c r="G1343" i="5"/>
  <c r="F1343" i="5"/>
  <c r="E1343" i="5"/>
  <c r="F1180" i="5"/>
  <c r="E1180" i="5"/>
  <c r="G1180" i="5"/>
  <c r="F1347" i="5"/>
  <c r="E1347" i="5"/>
  <c r="G1347" i="5"/>
  <c r="F1445" i="5"/>
  <c r="E1445" i="5"/>
  <c r="G1445" i="5"/>
  <c r="G1268" i="5"/>
  <c r="F1268" i="5"/>
  <c r="E1268" i="5"/>
  <c r="G1606" i="5"/>
  <c r="F1606" i="5"/>
  <c r="E1606" i="5"/>
  <c r="G1299" i="5"/>
  <c r="F1299" i="5"/>
  <c r="E1299" i="5"/>
  <c r="E1398" i="5"/>
  <c r="G1398" i="5"/>
  <c r="F1398" i="5"/>
  <c r="G1351" i="5"/>
  <c r="F1351" i="5"/>
  <c r="E1351" i="5"/>
  <c r="G1290" i="5"/>
  <c r="F1290" i="5"/>
  <c r="E1290" i="5"/>
  <c r="G1507" i="5"/>
  <c r="F1507" i="5"/>
  <c r="E1507" i="5"/>
  <c r="G1635" i="5"/>
  <c r="F1635" i="5"/>
  <c r="E1635" i="5"/>
  <c r="F1340" i="5"/>
  <c r="G1340" i="5"/>
  <c r="E1340" i="5"/>
  <c r="E1363" i="5"/>
  <c r="G1363" i="5"/>
  <c r="F1363" i="5"/>
  <c r="G1621" i="5"/>
  <c r="E1621" i="5"/>
  <c r="F1621" i="5"/>
  <c r="G1367" i="5"/>
  <c r="F1367" i="5"/>
  <c r="E1367" i="5"/>
  <c r="G1616" i="5"/>
  <c r="F1616" i="5"/>
  <c r="E1616" i="5"/>
  <c r="G1660" i="5"/>
  <c r="F1660" i="5"/>
  <c r="E1660" i="5"/>
  <c r="G1625" i="5"/>
  <c r="F1625" i="5"/>
  <c r="E1625" i="5"/>
  <c r="G1948" i="5"/>
  <c r="F1948" i="5"/>
  <c r="E1948" i="5"/>
  <c r="G1629" i="5"/>
  <c r="F1629" i="5"/>
  <c r="E1629" i="5"/>
  <c r="G1582" i="5"/>
  <c r="F1582" i="5"/>
  <c r="E1582" i="5"/>
  <c r="G1605" i="5"/>
  <c r="F1605" i="5"/>
  <c r="E1605" i="5"/>
  <c r="G1586" i="5"/>
  <c r="F1586" i="5"/>
  <c r="E1586" i="5"/>
  <c r="F1581" i="5"/>
  <c r="E1581" i="5"/>
  <c r="G1581" i="5"/>
  <c r="E1548" i="5"/>
  <c r="F1548" i="5"/>
  <c r="G1548" i="5"/>
  <c r="G1487" i="5"/>
  <c r="F1487" i="5"/>
  <c r="E1487" i="5"/>
  <c r="G1768" i="5"/>
  <c r="F1768" i="5"/>
  <c r="E1768" i="5"/>
  <c r="E1608" i="5"/>
  <c r="F1608" i="5"/>
  <c r="G1608" i="5"/>
  <c r="G1783" i="5"/>
  <c r="E1783" i="5"/>
  <c r="F1783" i="5"/>
  <c r="G1763" i="5"/>
  <c r="F1763" i="5"/>
  <c r="E1763" i="5"/>
  <c r="G1744" i="5"/>
  <c r="F1744" i="5"/>
  <c r="E1744" i="5"/>
  <c r="G1951" i="5"/>
  <c r="F1951" i="5"/>
  <c r="E1951" i="5"/>
  <c r="G1809" i="5"/>
  <c r="F1809" i="5"/>
  <c r="E1809" i="5"/>
  <c r="G1832" i="5"/>
  <c r="F1832" i="5"/>
  <c r="E1832" i="5"/>
  <c r="G1799" i="5"/>
  <c r="F1799" i="5"/>
  <c r="E1799" i="5"/>
  <c r="G1752" i="5"/>
  <c r="F1752" i="5"/>
  <c r="E1752" i="5"/>
  <c r="G2008" i="5"/>
  <c r="F2008" i="5"/>
  <c r="E2008" i="5"/>
  <c r="F1845" i="5"/>
  <c r="E1845" i="5"/>
  <c r="G1845" i="5"/>
  <c r="E1858" i="5"/>
  <c r="F1858" i="5"/>
  <c r="G1858" i="5"/>
  <c r="E1779" i="5"/>
  <c r="G1779" i="5"/>
  <c r="F1779" i="5"/>
  <c r="G1746" i="5"/>
  <c r="F1746" i="5"/>
  <c r="E1746" i="5"/>
  <c r="G1869" i="5"/>
  <c r="F1869" i="5"/>
  <c r="E1869" i="5"/>
  <c r="G1933" i="5"/>
  <c r="F1933" i="5"/>
  <c r="E1933" i="5"/>
  <c r="G1984" i="5"/>
  <c r="F1984" i="5"/>
  <c r="E1984" i="5"/>
  <c r="G12" i="6"/>
  <c r="N12" i="6"/>
  <c r="G1922" i="5"/>
  <c r="F1922" i="5"/>
  <c r="E1922" i="5"/>
  <c r="F1959" i="5"/>
  <c r="E1959" i="5"/>
  <c r="G1959" i="5"/>
  <c r="G14" i="6"/>
  <c r="N14" i="6"/>
  <c r="G1916" i="5"/>
  <c r="F1916" i="5"/>
  <c r="E1916" i="5"/>
  <c r="H46" i="9"/>
  <c r="U22" i="9"/>
  <c r="T22" i="9"/>
  <c r="J57" i="9"/>
  <c r="I57" i="9"/>
  <c r="J19" i="9"/>
  <c r="I19" i="9"/>
  <c r="T49" i="9"/>
  <c r="U49" i="9"/>
  <c r="S10" i="9"/>
  <c r="H7" i="9"/>
  <c r="J12" i="9"/>
  <c r="K12" i="9"/>
  <c r="I12" i="9"/>
  <c r="C518" i="8"/>
  <c r="D518" i="5"/>
  <c r="G325" i="5"/>
  <c r="F325" i="5"/>
  <c r="E325" i="5"/>
  <c r="E286" i="5"/>
  <c r="F286" i="5"/>
  <c r="G286" i="5"/>
  <c r="K505" i="8"/>
  <c r="J505" i="8"/>
  <c r="H463" i="8"/>
  <c r="F608" i="5"/>
  <c r="K608" i="5"/>
  <c r="G608" i="5"/>
  <c r="I608" i="5"/>
  <c r="J608" i="5"/>
  <c r="E608" i="5"/>
  <c r="G372" i="5"/>
  <c r="F372" i="5"/>
  <c r="E372" i="5"/>
  <c r="O443" i="8"/>
  <c r="N443" i="8"/>
  <c r="M373" i="8"/>
  <c r="L373" i="8"/>
  <c r="I373" i="8"/>
  <c r="C439" i="8"/>
  <c r="D439" i="5"/>
  <c r="C555" i="8"/>
  <c r="D555" i="5"/>
  <c r="G844" i="5"/>
  <c r="F844" i="5"/>
  <c r="E844" i="5"/>
  <c r="F966" i="5"/>
  <c r="E966" i="5"/>
  <c r="G966" i="5"/>
  <c r="E1302" i="5"/>
  <c r="F1302" i="5"/>
  <c r="G1302" i="5"/>
  <c r="G1993" i="5"/>
  <c r="F1993" i="5"/>
  <c r="E1993" i="5"/>
  <c r="G1874" i="5"/>
  <c r="F1874" i="5"/>
  <c r="E1874" i="5"/>
  <c r="E365" i="5"/>
  <c r="G365" i="5"/>
  <c r="F365" i="5"/>
  <c r="C491" i="8"/>
  <c r="D491" i="5"/>
  <c r="C568" i="8"/>
  <c r="D568" i="5"/>
  <c r="J619" i="5"/>
  <c r="G619" i="5"/>
  <c r="F619" i="5"/>
  <c r="E619" i="5"/>
  <c r="I619" i="5"/>
  <c r="K619" i="5"/>
  <c r="E1003" i="5"/>
  <c r="F1003" i="5"/>
  <c r="G1003" i="5"/>
  <c r="G1249" i="5"/>
  <c r="F1249" i="5"/>
  <c r="E1249" i="5"/>
  <c r="G1558" i="5"/>
  <c r="F1558" i="5"/>
  <c r="E1558" i="5"/>
  <c r="G1956" i="5"/>
  <c r="F1956" i="5"/>
  <c r="E1956" i="5"/>
  <c r="K412" i="8"/>
  <c r="J412" i="8"/>
  <c r="F310" i="5"/>
  <c r="E310" i="5"/>
  <c r="G310" i="5"/>
  <c r="G940" i="5"/>
  <c r="F940" i="5"/>
  <c r="E940" i="5"/>
  <c r="G801" i="5"/>
  <c r="F801" i="5"/>
  <c r="E801" i="5"/>
  <c r="F1483" i="5"/>
  <c r="E1483" i="5"/>
  <c r="G1483" i="5"/>
  <c r="F1584" i="5"/>
  <c r="E1584" i="5"/>
  <c r="G1584" i="5"/>
  <c r="G1818" i="5"/>
  <c r="F1818" i="5"/>
  <c r="E1818" i="5"/>
  <c r="J18" i="11"/>
  <c r="H18" i="11"/>
  <c r="O412" i="8"/>
  <c r="N412" i="8"/>
  <c r="C394" i="8"/>
  <c r="D394" i="5"/>
  <c r="G302" i="5"/>
  <c r="F302" i="5"/>
  <c r="E302" i="5"/>
  <c r="C434" i="8"/>
  <c r="D434" i="5"/>
  <c r="G290" i="5"/>
  <c r="E290" i="5"/>
  <c r="F290" i="5"/>
  <c r="I709" i="5"/>
  <c r="K709" i="5"/>
  <c r="G709" i="5"/>
  <c r="F709" i="5"/>
  <c r="J709" i="5"/>
  <c r="E709" i="5"/>
  <c r="C428" i="8"/>
  <c r="D428" i="5"/>
  <c r="C438" i="8"/>
  <c r="D438" i="5"/>
  <c r="G730" i="5"/>
  <c r="K730" i="5"/>
  <c r="J730" i="5"/>
  <c r="I730" i="5"/>
  <c r="F730" i="5"/>
  <c r="E730" i="5"/>
  <c r="F335" i="5"/>
  <c r="G335" i="5"/>
  <c r="E335" i="5"/>
  <c r="C526" i="8"/>
  <c r="D526" i="5"/>
  <c r="E921" i="5"/>
  <c r="G921" i="5"/>
  <c r="F921" i="5"/>
  <c r="C445" i="8"/>
  <c r="D445" i="5"/>
  <c r="G623" i="5"/>
  <c r="J623" i="5"/>
  <c r="I623" i="5"/>
  <c r="F623" i="5"/>
  <c r="E623" i="5"/>
  <c r="K623" i="5"/>
  <c r="C580" i="8"/>
  <c r="D580" i="5"/>
  <c r="C559" i="8"/>
  <c r="D559" i="5"/>
  <c r="C543" i="8"/>
  <c r="D543" i="5"/>
  <c r="C531" i="8"/>
  <c r="D531" i="5"/>
  <c r="J696" i="5"/>
  <c r="K696" i="5"/>
  <c r="G696" i="5"/>
  <c r="F696" i="5"/>
  <c r="E696" i="5"/>
  <c r="I696" i="5"/>
  <c r="E840" i="5"/>
  <c r="G840" i="5"/>
  <c r="F840" i="5"/>
  <c r="C596" i="8"/>
  <c r="D596" i="5"/>
  <c r="C548" i="8"/>
  <c r="D548" i="5"/>
  <c r="E887" i="5"/>
  <c r="G887" i="5"/>
  <c r="F887" i="5"/>
  <c r="G721" i="5"/>
  <c r="J721" i="5"/>
  <c r="F721" i="5"/>
  <c r="E721" i="5"/>
  <c r="I721" i="5"/>
  <c r="K721" i="5"/>
  <c r="G793" i="5"/>
  <c r="F793" i="5"/>
  <c r="E793" i="5"/>
  <c r="G1029" i="5"/>
  <c r="E1029" i="5"/>
  <c r="F1029" i="5"/>
  <c r="J747" i="5"/>
  <c r="E747" i="5"/>
  <c r="K747" i="5"/>
  <c r="I747" i="5"/>
  <c r="G747" i="5"/>
  <c r="F747" i="5"/>
  <c r="E714" i="5"/>
  <c r="J714" i="5"/>
  <c r="I714" i="5"/>
  <c r="G714" i="5"/>
  <c r="K714" i="5"/>
  <c r="F714" i="5"/>
  <c r="G864" i="5"/>
  <c r="F864" i="5"/>
  <c r="E864" i="5"/>
  <c r="G791" i="5"/>
  <c r="F791" i="5"/>
  <c r="E791" i="5"/>
  <c r="K739" i="5"/>
  <c r="G739" i="5"/>
  <c r="F739" i="5"/>
  <c r="E739" i="5"/>
  <c r="J739" i="5"/>
  <c r="I739" i="5"/>
  <c r="F883" i="5"/>
  <c r="G883" i="5"/>
  <c r="E883" i="5"/>
  <c r="E817" i="5"/>
  <c r="G817" i="5"/>
  <c r="F817" i="5"/>
  <c r="E823" i="5"/>
  <c r="F823" i="5"/>
  <c r="G823" i="5"/>
  <c r="J705" i="5"/>
  <c r="E705" i="5"/>
  <c r="K705" i="5"/>
  <c r="F705" i="5"/>
  <c r="G705" i="5"/>
  <c r="I705" i="5"/>
  <c r="G1248" i="5"/>
  <c r="F1248" i="5"/>
  <c r="E1248" i="5"/>
  <c r="F659" i="5"/>
  <c r="K659" i="5"/>
  <c r="I659" i="5"/>
  <c r="J659" i="5"/>
  <c r="G659" i="5"/>
  <c r="E659" i="5"/>
  <c r="E816" i="5"/>
  <c r="G816" i="5"/>
  <c r="F816" i="5"/>
  <c r="G1150" i="5"/>
  <c r="E1150" i="5"/>
  <c r="F1150" i="5"/>
  <c r="E829" i="5"/>
  <c r="G829" i="5"/>
  <c r="F829" i="5"/>
  <c r="F1030" i="5"/>
  <c r="E1030" i="5"/>
  <c r="G1030" i="5"/>
  <c r="G1084" i="5"/>
  <c r="F1084" i="5"/>
  <c r="E1084" i="5"/>
  <c r="J740" i="5"/>
  <c r="I740" i="5"/>
  <c r="G740" i="5"/>
  <c r="F740" i="5"/>
  <c r="E740" i="5"/>
  <c r="K740" i="5"/>
  <c r="G949" i="5"/>
  <c r="F949" i="5"/>
  <c r="E949" i="5"/>
  <c r="G1352" i="5"/>
  <c r="F1352" i="5"/>
  <c r="E1352" i="5"/>
  <c r="F1406" i="5"/>
  <c r="E1406" i="5"/>
  <c r="G1406" i="5"/>
  <c r="G1065" i="5"/>
  <c r="F1065" i="5"/>
  <c r="E1065" i="5"/>
  <c r="G962" i="5"/>
  <c r="F962" i="5"/>
  <c r="E962" i="5"/>
  <c r="G1267" i="5"/>
  <c r="F1267" i="5"/>
  <c r="E1267" i="5"/>
  <c r="G1055" i="5"/>
  <c r="F1055" i="5"/>
  <c r="E1055" i="5"/>
  <c r="F1022" i="5"/>
  <c r="E1022" i="5"/>
  <c r="G1022" i="5"/>
  <c r="G1211" i="5"/>
  <c r="F1211" i="5"/>
  <c r="E1211" i="5"/>
  <c r="E1045" i="5"/>
  <c r="F1045" i="5"/>
  <c r="G1045" i="5"/>
  <c r="E915" i="5"/>
  <c r="G915" i="5"/>
  <c r="F915" i="5"/>
  <c r="G1136" i="5"/>
  <c r="E1136" i="5"/>
  <c r="F1136" i="5"/>
  <c r="G979" i="5"/>
  <c r="F979" i="5"/>
  <c r="E979" i="5"/>
  <c r="F1173" i="5"/>
  <c r="E1173" i="5"/>
  <c r="G1173" i="5"/>
  <c r="G1258" i="5"/>
  <c r="F1258" i="5"/>
  <c r="E1258" i="5"/>
  <c r="G1196" i="5"/>
  <c r="F1196" i="5"/>
  <c r="E1196" i="5"/>
  <c r="G1678" i="5"/>
  <c r="F1678" i="5"/>
  <c r="E1678" i="5"/>
  <c r="E1494" i="5"/>
  <c r="G1494" i="5"/>
  <c r="F1494" i="5"/>
  <c r="F1319" i="5"/>
  <c r="E1319" i="5"/>
  <c r="G1319" i="5"/>
  <c r="G1479" i="5"/>
  <c r="F1479" i="5"/>
  <c r="E1479" i="5"/>
  <c r="G1157" i="5"/>
  <c r="F1157" i="5"/>
  <c r="E1157" i="5"/>
  <c r="G1357" i="5"/>
  <c r="F1357" i="5"/>
  <c r="E1357" i="5"/>
  <c r="F1194" i="5"/>
  <c r="E1194" i="5"/>
  <c r="G1194" i="5"/>
  <c r="G1355" i="5"/>
  <c r="F1355" i="5"/>
  <c r="E1355" i="5"/>
  <c r="G1453" i="5"/>
  <c r="F1453" i="5"/>
  <c r="E1453" i="5"/>
  <c r="F1274" i="5"/>
  <c r="E1274" i="5"/>
  <c r="G1274" i="5"/>
  <c r="G1095" i="5"/>
  <c r="F1095" i="5"/>
  <c r="E1095" i="5"/>
  <c r="E1307" i="5"/>
  <c r="F1307" i="5"/>
  <c r="G1307" i="5"/>
  <c r="E1412" i="5"/>
  <c r="G1412" i="5"/>
  <c r="F1412" i="5"/>
  <c r="G1365" i="5"/>
  <c r="F1365" i="5"/>
  <c r="E1365" i="5"/>
  <c r="G1304" i="5"/>
  <c r="F1304" i="5"/>
  <c r="E1304" i="5"/>
  <c r="E1513" i="5"/>
  <c r="G1513" i="5"/>
  <c r="F1513" i="5"/>
  <c r="G1345" i="5"/>
  <c r="E1345" i="5"/>
  <c r="F1345" i="5"/>
  <c r="F1354" i="5"/>
  <c r="G1354" i="5"/>
  <c r="E1354" i="5"/>
  <c r="E1377" i="5"/>
  <c r="G1377" i="5"/>
  <c r="F1377" i="5"/>
  <c r="G1654" i="5"/>
  <c r="F1654" i="5"/>
  <c r="E1654" i="5"/>
  <c r="G1381" i="5"/>
  <c r="F1381" i="5"/>
  <c r="E1381" i="5"/>
  <c r="G1630" i="5"/>
  <c r="F1630" i="5"/>
  <c r="E1630" i="5"/>
  <c r="G1673" i="5"/>
  <c r="F1673" i="5"/>
  <c r="E1673" i="5"/>
  <c r="G1639" i="5"/>
  <c r="F1639" i="5"/>
  <c r="E1639" i="5"/>
  <c r="G1980" i="5"/>
  <c r="E1980" i="5"/>
  <c r="F1980" i="5"/>
  <c r="G1643" i="5"/>
  <c r="F1643" i="5"/>
  <c r="E1643" i="5"/>
  <c r="G1596" i="5"/>
  <c r="F1596" i="5"/>
  <c r="E1596" i="5"/>
  <c r="G1619" i="5"/>
  <c r="F1619" i="5"/>
  <c r="E1619" i="5"/>
  <c r="G1600" i="5"/>
  <c r="F1600" i="5"/>
  <c r="E1600" i="5"/>
  <c r="F1595" i="5"/>
  <c r="E1595" i="5"/>
  <c r="G1595" i="5"/>
  <c r="E1562" i="5"/>
  <c r="F1562" i="5"/>
  <c r="G1562" i="5"/>
  <c r="G1501" i="5"/>
  <c r="F1501" i="5"/>
  <c r="E1501" i="5"/>
  <c r="G1792" i="5"/>
  <c r="F1792" i="5"/>
  <c r="E1792" i="5"/>
  <c r="G1622" i="5"/>
  <c r="F1622" i="5"/>
  <c r="E1622" i="5"/>
  <c r="G1797" i="5"/>
  <c r="F1797" i="5"/>
  <c r="E1797" i="5"/>
  <c r="G1777" i="5"/>
  <c r="F1777" i="5"/>
  <c r="E1777" i="5"/>
  <c r="G1758" i="5"/>
  <c r="F1758" i="5"/>
  <c r="E1758" i="5"/>
  <c r="G1962" i="5"/>
  <c r="F1962" i="5"/>
  <c r="E1962" i="5"/>
  <c r="G1823" i="5"/>
  <c r="F1823" i="5"/>
  <c r="E1823" i="5"/>
  <c r="G1846" i="5"/>
  <c r="F1846" i="5"/>
  <c r="E1846" i="5"/>
  <c r="G1813" i="5"/>
  <c r="F1813" i="5"/>
  <c r="E1813" i="5"/>
  <c r="G1766" i="5"/>
  <c r="F1766" i="5"/>
  <c r="E1766" i="5"/>
  <c r="N10" i="6"/>
  <c r="G10" i="6"/>
  <c r="E1686" i="5"/>
  <c r="F1686" i="5"/>
  <c r="G1686" i="5"/>
  <c r="E1862" i="5"/>
  <c r="F1862" i="5"/>
  <c r="G1862" i="5"/>
  <c r="E1793" i="5"/>
  <c r="G1793" i="5"/>
  <c r="F1793" i="5"/>
  <c r="G1760" i="5"/>
  <c r="F1760" i="5"/>
  <c r="E1760" i="5"/>
  <c r="G1883" i="5"/>
  <c r="F1883" i="5"/>
  <c r="E1883" i="5"/>
  <c r="G1947" i="5"/>
  <c r="F1947" i="5"/>
  <c r="E1947" i="5"/>
  <c r="G1998" i="5"/>
  <c r="F1998" i="5"/>
  <c r="E1998" i="5"/>
  <c r="E1885" i="5"/>
  <c r="G1885" i="5"/>
  <c r="F1885" i="5"/>
  <c r="G1936" i="5"/>
  <c r="F1936" i="5"/>
  <c r="E1936" i="5"/>
  <c r="F1973" i="5"/>
  <c r="E1973" i="5"/>
  <c r="G1973" i="5"/>
  <c r="E1893" i="5"/>
  <c r="G1893" i="5"/>
  <c r="F1893" i="5"/>
  <c r="G1930" i="5"/>
  <c r="F1930" i="5"/>
  <c r="E1930" i="5"/>
  <c r="J20" i="9"/>
  <c r="I20" i="9"/>
  <c r="I40" i="9"/>
  <c r="J40" i="9"/>
  <c r="H69" i="9"/>
  <c r="S9" i="9"/>
  <c r="C504" i="8"/>
  <c r="D504" i="5"/>
  <c r="G318" i="5"/>
  <c r="F318" i="5"/>
  <c r="E318" i="5"/>
  <c r="G398" i="8"/>
  <c r="F398" i="8"/>
  <c r="K376" i="8"/>
  <c r="J376" i="8"/>
  <c r="F404" i="5"/>
  <c r="E404" i="8" s="1"/>
  <c r="E404" i="5"/>
  <c r="G404" i="5"/>
  <c r="H404" i="8" s="1"/>
  <c r="O379" i="8"/>
  <c r="N379" i="8"/>
  <c r="G412" i="8"/>
  <c r="F412" i="8"/>
  <c r="I430" i="5"/>
  <c r="K430" i="5"/>
  <c r="J430" i="5"/>
  <c r="F430" i="5"/>
  <c r="E430" i="5"/>
  <c r="G430" i="5"/>
  <c r="F31" i="33"/>
  <c r="H14" i="15"/>
  <c r="E279" i="5"/>
  <c r="G279" i="5"/>
  <c r="F279" i="5"/>
  <c r="G1122" i="5"/>
  <c r="E1122" i="5"/>
  <c r="F1122" i="5"/>
  <c r="G999" i="5"/>
  <c r="F999" i="5"/>
  <c r="E999" i="5"/>
  <c r="G1425" i="5"/>
  <c r="F1425" i="5"/>
  <c r="E1425" i="5"/>
  <c r="G1563" i="5"/>
  <c r="F1563" i="5"/>
  <c r="E1563" i="5"/>
  <c r="N19" i="6"/>
  <c r="G19" i="6"/>
  <c r="E323" i="5"/>
  <c r="F323" i="5"/>
  <c r="G323" i="5"/>
  <c r="G821" i="5"/>
  <c r="F821" i="5"/>
  <c r="E821" i="5"/>
  <c r="G973" i="5"/>
  <c r="E973" i="5"/>
  <c r="F973" i="5"/>
  <c r="G1216" i="5"/>
  <c r="F1216" i="5"/>
  <c r="E1216" i="5"/>
  <c r="G1891" i="5"/>
  <c r="F1891" i="5"/>
  <c r="E1891" i="5"/>
  <c r="G1755" i="5"/>
  <c r="F1755" i="5"/>
  <c r="E1755" i="5"/>
  <c r="E1888" i="5"/>
  <c r="F1888" i="5"/>
  <c r="G1888" i="5"/>
  <c r="K722" i="5"/>
  <c r="I722" i="5"/>
  <c r="G722" i="5"/>
  <c r="E722" i="5"/>
  <c r="J722" i="5"/>
  <c r="F722" i="5"/>
  <c r="G863" i="5"/>
  <c r="F863" i="5"/>
  <c r="E863" i="5"/>
  <c r="F994" i="5"/>
  <c r="E994" i="5"/>
  <c r="G994" i="5"/>
  <c r="E1384" i="5"/>
  <c r="G1384" i="5"/>
  <c r="F1384" i="5"/>
  <c r="E1473" i="5"/>
  <c r="F1473" i="5"/>
  <c r="G1473" i="5"/>
  <c r="G1970" i="5"/>
  <c r="F1970" i="5"/>
  <c r="E1970" i="5"/>
  <c r="H13" i="17"/>
  <c r="F13" i="17"/>
  <c r="K634" i="5"/>
  <c r="I634" i="5"/>
  <c r="E634" i="5"/>
  <c r="J634" i="5"/>
  <c r="G634" i="5"/>
  <c r="F634" i="5"/>
  <c r="C540" i="8"/>
  <c r="D540" i="5"/>
  <c r="F636" i="5"/>
  <c r="K636" i="5"/>
  <c r="G636" i="5"/>
  <c r="J636" i="5"/>
  <c r="I636" i="5"/>
  <c r="E636" i="5"/>
  <c r="C589" i="8"/>
  <c r="D589" i="5"/>
  <c r="G853" i="5"/>
  <c r="F853" i="5"/>
  <c r="E853" i="5"/>
  <c r="C562" i="8"/>
  <c r="D562" i="5"/>
  <c r="G800" i="5"/>
  <c r="F800" i="5"/>
  <c r="E800" i="5"/>
  <c r="G792" i="5"/>
  <c r="F792" i="5"/>
  <c r="E792" i="5"/>
  <c r="G877" i="5"/>
  <c r="F877" i="5"/>
  <c r="E877" i="5"/>
  <c r="E831" i="5"/>
  <c r="G831" i="5"/>
  <c r="F831" i="5"/>
  <c r="I746" i="5"/>
  <c r="G746" i="5"/>
  <c r="F746" i="5"/>
  <c r="E746" i="5"/>
  <c r="J746" i="5"/>
  <c r="K746" i="5"/>
  <c r="E896" i="5"/>
  <c r="G896" i="5"/>
  <c r="F896" i="5"/>
  <c r="F862" i="5"/>
  <c r="E862" i="5"/>
  <c r="G862" i="5"/>
  <c r="F830" i="5"/>
  <c r="E830" i="5"/>
  <c r="G830" i="5"/>
  <c r="K750" i="5"/>
  <c r="J750" i="5"/>
  <c r="I750" i="5"/>
  <c r="E750" i="5"/>
  <c r="G750" i="5"/>
  <c r="F750" i="5"/>
  <c r="E672" i="5"/>
  <c r="K672" i="5"/>
  <c r="I672" i="5"/>
  <c r="J672" i="5"/>
  <c r="G672" i="5"/>
  <c r="F672" i="5"/>
  <c r="G822" i="5"/>
  <c r="F822" i="5"/>
  <c r="E822" i="5"/>
  <c r="F647" i="5"/>
  <c r="K647" i="5"/>
  <c r="G647" i="5"/>
  <c r="E647" i="5"/>
  <c r="J647" i="5"/>
  <c r="I647" i="5"/>
  <c r="F843" i="5"/>
  <c r="E843" i="5"/>
  <c r="G843" i="5"/>
  <c r="G1044" i="5"/>
  <c r="F1044" i="5"/>
  <c r="E1044" i="5"/>
  <c r="G1088" i="5"/>
  <c r="F1088" i="5"/>
  <c r="E1088" i="5"/>
  <c r="K754" i="5"/>
  <c r="J754" i="5"/>
  <c r="I754" i="5"/>
  <c r="G754" i="5"/>
  <c r="F754" i="5"/>
  <c r="E754" i="5"/>
  <c r="G963" i="5"/>
  <c r="F963" i="5"/>
  <c r="E963" i="5"/>
  <c r="F1448" i="5"/>
  <c r="E1448" i="5"/>
  <c r="G1448" i="5"/>
  <c r="G1414" i="5"/>
  <c r="F1414" i="5"/>
  <c r="E1414" i="5"/>
  <c r="G1079" i="5"/>
  <c r="F1079" i="5"/>
  <c r="E1079" i="5"/>
  <c r="G976" i="5"/>
  <c r="F976" i="5"/>
  <c r="E976" i="5"/>
  <c r="E1279" i="5"/>
  <c r="G1279" i="5"/>
  <c r="F1279" i="5"/>
  <c r="G1069" i="5"/>
  <c r="F1069" i="5"/>
  <c r="E1069" i="5"/>
  <c r="F1036" i="5"/>
  <c r="E1036" i="5"/>
  <c r="G1036" i="5"/>
  <c r="F1434" i="5"/>
  <c r="E1434" i="5"/>
  <c r="G1434" i="5"/>
  <c r="E1059" i="5"/>
  <c r="F1059" i="5"/>
  <c r="G1059" i="5"/>
  <c r="E929" i="5"/>
  <c r="G929" i="5"/>
  <c r="F929" i="5"/>
  <c r="F1187" i="5"/>
  <c r="E1187" i="5"/>
  <c r="G1187" i="5"/>
  <c r="G993" i="5"/>
  <c r="F993" i="5"/>
  <c r="E993" i="5"/>
  <c r="G1262" i="5"/>
  <c r="F1262" i="5"/>
  <c r="E1262" i="5"/>
  <c r="F1270" i="5"/>
  <c r="G1270" i="5"/>
  <c r="E1270" i="5"/>
  <c r="G1210" i="5"/>
  <c r="F1210" i="5"/>
  <c r="E1210" i="5"/>
  <c r="F1943" i="5"/>
  <c r="E1943" i="5"/>
  <c r="G1943" i="5"/>
  <c r="F1525" i="5"/>
  <c r="E1525" i="5"/>
  <c r="G1525" i="5"/>
  <c r="F1462" i="5"/>
  <c r="G1462" i="5"/>
  <c r="E1462" i="5"/>
  <c r="G1574" i="5"/>
  <c r="F1574" i="5"/>
  <c r="E1574" i="5"/>
  <c r="G1171" i="5"/>
  <c r="E1171" i="5"/>
  <c r="F1171" i="5"/>
  <c r="G1371" i="5"/>
  <c r="F1371" i="5"/>
  <c r="E1371" i="5"/>
  <c r="F1208" i="5"/>
  <c r="E1208" i="5"/>
  <c r="G1208" i="5"/>
  <c r="F1361" i="5"/>
  <c r="E1361" i="5"/>
  <c r="G1361" i="5"/>
  <c r="G1465" i="5"/>
  <c r="F1465" i="5"/>
  <c r="E1465" i="5"/>
  <c r="E1294" i="5"/>
  <c r="F1294" i="5"/>
  <c r="G1294" i="5"/>
  <c r="G1109" i="5"/>
  <c r="F1109" i="5"/>
  <c r="E1109" i="5"/>
  <c r="G1315" i="5"/>
  <c r="F1315" i="5"/>
  <c r="E1315" i="5"/>
  <c r="E1426" i="5"/>
  <c r="G1426" i="5"/>
  <c r="F1426" i="5"/>
  <c r="G1379" i="5"/>
  <c r="F1379" i="5"/>
  <c r="E1379" i="5"/>
  <c r="F1318" i="5"/>
  <c r="E1318" i="5"/>
  <c r="G1318" i="5"/>
  <c r="G1516" i="5"/>
  <c r="F1516" i="5"/>
  <c r="E1516" i="5"/>
  <c r="G1359" i="5"/>
  <c r="E1359" i="5"/>
  <c r="F1359" i="5"/>
  <c r="F1368" i="5"/>
  <c r="G1368" i="5"/>
  <c r="E1368" i="5"/>
  <c r="E1391" i="5"/>
  <c r="G1391" i="5"/>
  <c r="F1391" i="5"/>
  <c r="N13" i="6"/>
  <c r="G13" i="6"/>
  <c r="G1395" i="5"/>
  <c r="F1395" i="5"/>
  <c r="E1395" i="5"/>
  <c r="G1745" i="5"/>
  <c r="F1745" i="5"/>
  <c r="E1745" i="5"/>
  <c r="E1681" i="5"/>
  <c r="F1681" i="5"/>
  <c r="G1681" i="5"/>
  <c r="E1651" i="5"/>
  <c r="G1651" i="5"/>
  <c r="F1651" i="5"/>
  <c r="E1461" i="5"/>
  <c r="G1461" i="5"/>
  <c r="F1461" i="5"/>
  <c r="G1664" i="5"/>
  <c r="F1664" i="5"/>
  <c r="E1664" i="5"/>
  <c r="G1610" i="5"/>
  <c r="F1610" i="5"/>
  <c r="E1610" i="5"/>
  <c r="G1633" i="5"/>
  <c r="F1633" i="5"/>
  <c r="E1633" i="5"/>
  <c r="G1614" i="5"/>
  <c r="F1614" i="5"/>
  <c r="E1614" i="5"/>
  <c r="F1609" i="5"/>
  <c r="E1609" i="5"/>
  <c r="G1609" i="5"/>
  <c r="E1576" i="5"/>
  <c r="F1576" i="5"/>
  <c r="G1576" i="5"/>
  <c r="F1515" i="5"/>
  <c r="G1515" i="5"/>
  <c r="E1515" i="5"/>
  <c r="G1906" i="5"/>
  <c r="F1906" i="5"/>
  <c r="E1906" i="5"/>
  <c r="E1636" i="5"/>
  <c r="F1636" i="5"/>
  <c r="G1636" i="5"/>
  <c r="G1811" i="5"/>
  <c r="F1811" i="5"/>
  <c r="E1811" i="5"/>
  <c r="G1791" i="5"/>
  <c r="F1791" i="5"/>
  <c r="E1791" i="5"/>
  <c r="G1772" i="5"/>
  <c r="F1772" i="5"/>
  <c r="E1772" i="5"/>
  <c r="F1999" i="5"/>
  <c r="E1999" i="5"/>
  <c r="G1999" i="5"/>
  <c r="G1837" i="5"/>
  <c r="F1837" i="5"/>
  <c r="E1837" i="5"/>
  <c r="G1863" i="5"/>
  <c r="F1863" i="5"/>
  <c r="E1863" i="5"/>
  <c r="G1827" i="5"/>
  <c r="F1827" i="5"/>
  <c r="E1827" i="5"/>
  <c r="G1780" i="5"/>
  <c r="F1780" i="5"/>
  <c r="E1780" i="5"/>
  <c r="N16" i="6"/>
  <c r="G16" i="6"/>
  <c r="E1700" i="5"/>
  <c r="F1700" i="5"/>
  <c r="G1700" i="5"/>
  <c r="E1866" i="5"/>
  <c r="F1866" i="5"/>
  <c r="G1866" i="5"/>
  <c r="E1807" i="5"/>
  <c r="F1807" i="5"/>
  <c r="G1807" i="5"/>
  <c r="F1774" i="5"/>
  <c r="E1774" i="5"/>
  <c r="G1774" i="5"/>
  <c r="G1897" i="5"/>
  <c r="F1897" i="5"/>
  <c r="E1897" i="5"/>
  <c r="G1961" i="5"/>
  <c r="F1961" i="5"/>
  <c r="E1961" i="5"/>
  <c r="N18" i="6"/>
  <c r="G18" i="6"/>
  <c r="G1899" i="5"/>
  <c r="F1899" i="5"/>
  <c r="E1899" i="5"/>
  <c r="G1950" i="5"/>
  <c r="F1950" i="5"/>
  <c r="E1950" i="5"/>
  <c r="F1987" i="5"/>
  <c r="E1987" i="5"/>
  <c r="G1987" i="5"/>
  <c r="E1907" i="5"/>
  <c r="G1907" i="5"/>
  <c r="F1907" i="5"/>
  <c r="G1944" i="5"/>
  <c r="F1944" i="5"/>
  <c r="E1944" i="5"/>
  <c r="U12" i="9"/>
  <c r="T12" i="9"/>
  <c r="K14" i="9"/>
  <c r="J14" i="9"/>
  <c r="I14" i="9"/>
  <c r="J52" i="9"/>
  <c r="I52" i="9"/>
  <c r="K13" i="9"/>
  <c r="J13" i="9"/>
  <c r="I13" i="9"/>
  <c r="C498" i="8"/>
  <c r="D498" i="5"/>
  <c r="G305" i="5"/>
  <c r="E305" i="5"/>
  <c r="F305" i="5"/>
  <c r="E463" i="8"/>
  <c r="M404" i="8"/>
  <c r="L404" i="8"/>
  <c r="D404" i="8"/>
  <c r="O608" i="8"/>
  <c r="N608" i="8"/>
  <c r="F417" i="5"/>
  <c r="E417" i="5"/>
  <c r="G417" i="5"/>
  <c r="O456" i="8"/>
  <c r="N456" i="8"/>
  <c r="G359" i="5"/>
  <c r="F359" i="5"/>
  <c r="E359" i="5"/>
  <c r="M430" i="8"/>
  <c r="L430" i="8"/>
  <c r="D430" i="8"/>
  <c r="I430" i="8"/>
  <c r="H430" i="8"/>
  <c r="E430" i="8"/>
  <c r="K571" i="5"/>
  <c r="J571" i="5"/>
  <c r="I571" i="5"/>
  <c r="G571" i="5"/>
  <c r="E571" i="5"/>
  <c r="F571" i="5"/>
  <c r="F329" i="5"/>
  <c r="E329" i="5"/>
  <c r="G329" i="5"/>
  <c r="E854" i="5"/>
  <c r="G854" i="5"/>
  <c r="F854" i="5"/>
  <c r="G959" i="5"/>
  <c r="E959" i="5"/>
  <c r="F959" i="5"/>
  <c r="E628" i="5"/>
  <c r="K628" i="5"/>
  <c r="J628" i="5"/>
  <c r="I628" i="5"/>
  <c r="G628" i="5"/>
  <c r="F628" i="5"/>
  <c r="G1390" i="5"/>
  <c r="F1390" i="5"/>
  <c r="E1390" i="5"/>
  <c r="C605" i="8"/>
  <c r="D605" i="5"/>
  <c r="G1366" i="5"/>
  <c r="F1366" i="5"/>
  <c r="E1366" i="5"/>
  <c r="G1009" i="5"/>
  <c r="F1009" i="5"/>
  <c r="E1009" i="5"/>
  <c r="G914" i="5"/>
  <c r="F914" i="5"/>
  <c r="E914" i="5"/>
  <c r="G1327" i="5"/>
  <c r="F1327" i="5"/>
  <c r="E1327" i="5"/>
  <c r="F1556" i="5"/>
  <c r="G1556" i="5"/>
  <c r="E1556" i="5"/>
  <c r="G1861" i="5"/>
  <c r="F1861" i="5"/>
  <c r="E1861" i="5"/>
  <c r="F1542" i="5"/>
  <c r="G1542" i="5"/>
  <c r="E1542" i="5"/>
  <c r="G1540" i="5"/>
  <c r="F1540" i="5"/>
  <c r="E1540" i="5"/>
  <c r="N24" i="6"/>
  <c r="G24" i="6"/>
  <c r="G1757" i="5"/>
  <c r="F1757" i="5"/>
  <c r="E1757" i="5"/>
  <c r="E1826" i="5"/>
  <c r="F1826" i="5"/>
  <c r="G1826" i="5"/>
  <c r="F1917" i="5"/>
  <c r="E1917" i="5"/>
  <c r="G1917" i="5"/>
  <c r="J49" i="9"/>
  <c r="I49" i="9"/>
  <c r="J54" i="9"/>
  <c r="I54" i="9"/>
  <c r="C357" i="8"/>
  <c r="D357" i="5"/>
  <c r="C384" i="8"/>
  <c r="D384" i="5"/>
  <c r="O376" i="8"/>
  <c r="N376" i="8"/>
  <c r="O463" i="8"/>
  <c r="N463" i="8"/>
  <c r="C451" i="8"/>
  <c r="D451" i="5"/>
  <c r="F643" i="5"/>
  <c r="K643" i="5"/>
  <c r="J643" i="5"/>
  <c r="I643" i="5"/>
  <c r="G643" i="5"/>
  <c r="E643" i="5"/>
  <c r="F846" i="5"/>
  <c r="G846" i="5"/>
  <c r="E846" i="5"/>
  <c r="E642" i="5"/>
  <c r="K642" i="5"/>
  <c r="J642" i="5"/>
  <c r="I642" i="5"/>
  <c r="G642" i="5"/>
  <c r="F642" i="5"/>
  <c r="G1386" i="5"/>
  <c r="F1386" i="5"/>
  <c r="E1386" i="5"/>
  <c r="G1108" i="5"/>
  <c r="F1108" i="5"/>
  <c r="E1108" i="5"/>
  <c r="K698" i="5"/>
  <c r="I698" i="5"/>
  <c r="E698" i="5"/>
  <c r="J698" i="5"/>
  <c r="F698" i="5"/>
  <c r="G698" i="5"/>
  <c r="E1091" i="5"/>
  <c r="G1091" i="5"/>
  <c r="F1091" i="5"/>
  <c r="G928" i="5"/>
  <c r="F928" i="5"/>
  <c r="E928" i="5"/>
  <c r="G1251" i="5"/>
  <c r="F1251" i="5"/>
  <c r="E1251" i="5"/>
  <c r="E1245" i="5"/>
  <c r="F1245" i="5"/>
  <c r="G1245" i="5"/>
  <c r="G1644" i="5"/>
  <c r="F1644" i="5"/>
  <c r="E1644" i="5"/>
  <c r="G1597" i="5"/>
  <c r="F1597" i="5"/>
  <c r="E1597" i="5"/>
  <c r="F1553" i="5"/>
  <c r="E1553" i="5"/>
  <c r="G1553" i="5"/>
  <c r="G1716" i="5"/>
  <c r="F1716" i="5"/>
  <c r="E1716" i="5"/>
  <c r="F1817" i="5"/>
  <c r="E1817" i="5"/>
  <c r="G1817" i="5"/>
  <c r="G1979" i="5"/>
  <c r="F1979" i="5"/>
  <c r="E1979" i="5"/>
  <c r="G1894" i="5"/>
  <c r="F1894" i="5"/>
  <c r="E1894" i="5"/>
  <c r="J56" i="9"/>
  <c r="I56" i="9"/>
  <c r="K398" i="8"/>
  <c r="J398" i="8"/>
  <c r="M378" i="8"/>
  <c r="L378" i="8"/>
  <c r="I378" i="8"/>
  <c r="U17" i="9"/>
  <c r="T17" i="9"/>
  <c r="G945" i="5"/>
  <c r="E945" i="5"/>
  <c r="F945" i="5"/>
  <c r="C514" i="8"/>
  <c r="D514" i="5"/>
  <c r="C573" i="8"/>
  <c r="D573" i="5"/>
  <c r="J694" i="5"/>
  <c r="I694" i="5"/>
  <c r="G694" i="5"/>
  <c r="K694" i="5"/>
  <c r="F694" i="5"/>
  <c r="E694" i="5"/>
  <c r="E1293" i="5"/>
  <c r="G1293" i="5"/>
  <c r="F1293" i="5"/>
  <c r="G1550" i="5"/>
  <c r="F1550" i="5"/>
  <c r="E1550" i="5"/>
  <c r="G919" i="5"/>
  <c r="F919" i="5"/>
  <c r="E919" i="5"/>
  <c r="G951" i="5"/>
  <c r="F951" i="5"/>
  <c r="E951" i="5"/>
  <c r="G1265" i="5"/>
  <c r="F1265" i="5"/>
  <c r="E1265" i="5"/>
  <c r="G1439" i="5"/>
  <c r="F1439" i="5"/>
  <c r="E1439" i="5"/>
  <c r="G1536" i="5"/>
  <c r="F1536" i="5"/>
  <c r="E1536" i="5"/>
  <c r="G1611" i="5"/>
  <c r="F1611" i="5"/>
  <c r="E1611" i="5"/>
  <c r="G1937" i="5"/>
  <c r="F1937" i="5"/>
  <c r="E1937" i="5"/>
  <c r="G1938" i="5"/>
  <c r="E1938" i="5"/>
  <c r="F1938" i="5"/>
  <c r="E1765" i="5"/>
  <c r="G1765" i="5"/>
  <c r="F1765" i="5"/>
  <c r="G1908" i="5"/>
  <c r="F1908" i="5"/>
  <c r="E1908" i="5"/>
  <c r="F338" i="5"/>
  <c r="E338" i="5"/>
  <c r="G338" i="5"/>
  <c r="U18" i="9"/>
  <c r="T18" i="9"/>
  <c r="C393" i="8"/>
  <c r="D393" i="5"/>
  <c r="G983" i="5"/>
  <c r="F983" i="5"/>
  <c r="E983" i="5"/>
  <c r="C380" i="8"/>
  <c r="D380" i="5"/>
  <c r="C381" i="8"/>
  <c r="D381" i="5"/>
  <c r="F289" i="5"/>
  <c r="G289" i="5"/>
  <c r="E289" i="5"/>
  <c r="C427" i="8"/>
  <c r="D427" i="5"/>
  <c r="G277" i="5"/>
  <c r="E277" i="5"/>
  <c r="F277" i="5"/>
  <c r="C415" i="8"/>
  <c r="D415" i="5"/>
  <c r="C452" i="8"/>
  <c r="D452" i="5"/>
  <c r="K741" i="5"/>
  <c r="J741" i="5"/>
  <c r="I741" i="5"/>
  <c r="G741" i="5"/>
  <c r="F741" i="5"/>
  <c r="E741" i="5"/>
  <c r="F349" i="5"/>
  <c r="E349" i="5"/>
  <c r="G349" i="5"/>
  <c r="G926" i="5"/>
  <c r="F926" i="5"/>
  <c r="E926" i="5"/>
  <c r="C459" i="8"/>
  <c r="D459" i="5"/>
  <c r="C585" i="8"/>
  <c r="D585" i="5"/>
  <c r="C575" i="8"/>
  <c r="D575" i="5"/>
  <c r="C553" i="8"/>
  <c r="D553" i="5"/>
  <c r="F827" i="5"/>
  <c r="G827" i="5"/>
  <c r="E827" i="5"/>
  <c r="I639" i="5"/>
  <c r="J639" i="5"/>
  <c r="K639" i="5"/>
  <c r="F639" i="5"/>
  <c r="E639" i="5"/>
  <c r="G639" i="5"/>
  <c r="G954" i="5"/>
  <c r="F954" i="5"/>
  <c r="E954" i="5"/>
  <c r="J761" i="5"/>
  <c r="E761" i="5"/>
  <c r="K761" i="5"/>
  <c r="I761" i="5"/>
  <c r="G761" i="5"/>
  <c r="F761" i="5"/>
  <c r="F1138" i="5"/>
  <c r="G1138" i="5"/>
  <c r="E1138" i="5"/>
  <c r="K720" i="5"/>
  <c r="F720" i="5"/>
  <c r="J720" i="5"/>
  <c r="I720" i="5"/>
  <c r="G720" i="5"/>
  <c r="E720" i="5"/>
  <c r="G1428" i="5"/>
  <c r="F1428" i="5"/>
  <c r="E1428" i="5"/>
  <c r="S13" i="9"/>
  <c r="E700" i="5"/>
  <c r="G700" i="5"/>
  <c r="I700" i="5"/>
  <c r="K700" i="5"/>
  <c r="J700" i="5"/>
  <c r="F700" i="5"/>
  <c r="C367" i="8"/>
  <c r="D367" i="5"/>
  <c r="C374" i="8"/>
  <c r="D374" i="5"/>
  <c r="F964" i="5"/>
  <c r="G964" i="5"/>
  <c r="E964" i="5"/>
  <c r="C421" i="8"/>
  <c r="D421" i="5"/>
  <c r="F271" i="5"/>
  <c r="E271" i="5"/>
  <c r="G271" i="5"/>
  <c r="C583" i="8"/>
  <c r="D583" i="5"/>
  <c r="C370" i="8"/>
  <c r="D370" i="5"/>
  <c r="G269" i="5"/>
  <c r="F268" i="5"/>
  <c r="G255" i="5"/>
  <c r="F254" i="5"/>
  <c r="G241" i="5"/>
  <c r="F240" i="5"/>
  <c r="G227" i="5"/>
  <c r="F226" i="5"/>
  <c r="G213" i="5"/>
  <c r="F212" i="5"/>
  <c r="G199" i="5"/>
  <c r="F198" i="5"/>
  <c r="G185" i="5"/>
  <c r="F184" i="5"/>
  <c r="G171" i="5"/>
  <c r="F170" i="5"/>
  <c r="G157" i="5"/>
  <c r="F156" i="5"/>
  <c r="G143" i="5"/>
  <c r="F142" i="5"/>
  <c r="G129" i="5"/>
  <c r="F128" i="5"/>
  <c r="G115" i="5"/>
  <c r="G260" i="5"/>
  <c r="F259" i="5"/>
  <c r="G246" i="5"/>
  <c r="F245" i="5"/>
  <c r="G232" i="5"/>
  <c r="F231" i="5"/>
  <c r="G218" i="5"/>
  <c r="F217" i="5"/>
  <c r="G204" i="5"/>
  <c r="F203" i="5"/>
  <c r="G190" i="5"/>
  <c r="F189" i="5"/>
  <c r="G176" i="5"/>
  <c r="F175" i="5"/>
  <c r="G162" i="5"/>
  <c r="F161" i="5"/>
  <c r="G148" i="5"/>
  <c r="F147" i="5"/>
  <c r="G134" i="5"/>
  <c r="F133" i="5"/>
  <c r="G120" i="5"/>
  <c r="F119" i="5"/>
  <c r="F270" i="5"/>
  <c r="G264" i="5"/>
  <c r="F257" i="5"/>
  <c r="G244" i="5"/>
  <c r="F237" i="5"/>
  <c r="F224" i="5"/>
  <c r="F211" i="5"/>
  <c r="F204" i="5"/>
  <c r="G192" i="5"/>
  <c r="F191" i="5"/>
  <c r="G179" i="5"/>
  <c r="F172" i="5"/>
  <c r="G166" i="5"/>
  <c r="F159" i="5"/>
  <c r="G146" i="5"/>
  <c r="F139" i="5"/>
  <c r="F126" i="5"/>
  <c r="G113" i="5"/>
  <c r="F112" i="5"/>
  <c r="G99" i="5"/>
  <c r="F98" i="5"/>
  <c r="G85" i="5"/>
  <c r="F84" i="5"/>
  <c r="G71" i="5"/>
  <c r="F70" i="5"/>
  <c r="G57" i="5"/>
  <c r="F56" i="5"/>
  <c r="G43" i="5"/>
  <c r="F42" i="5"/>
  <c r="G29" i="5"/>
  <c r="F28" i="5"/>
  <c r="G15" i="5"/>
  <c r="F14" i="5"/>
  <c r="G258" i="5"/>
  <c r="F251" i="5"/>
  <c r="F238" i="5"/>
  <c r="F225" i="5"/>
  <c r="F218" i="5"/>
  <c r="G265" i="5"/>
  <c r="F258" i="5"/>
  <c r="G252" i="5"/>
  <c r="G245" i="5"/>
  <c r="G239" i="5"/>
  <c r="G226" i="5"/>
  <c r="G219" i="5"/>
  <c r="F213" i="5"/>
  <c r="F206" i="5"/>
  <c r="G200" i="5"/>
  <c r="F265" i="5"/>
  <c r="F252" i="5"/>
  <c r="F239" i="5"/>
  <c r="F232" i="5"/>
  <c r="G220" i="5"/>
  <c r="F219" i="5"/>
  <c r="G207" i="5"/>
  <c r="G267" i="5"/>
  <c r="G254" i="5"/>
  <c r="G247" i="5"/>
  <c r="F241" i="5"/>
  <c r="F234" i="5"/>
  <c r="G228" i="5"/>
  <c r="F221" i="5"/>
  <c r="G215" i="5"/>
  <c r="F208" i="5"/>
  <c r="G195" i="5"/>
  <c r="F188" i="5"/>
  <c r="G182" i="5"/>
  <c r="G175" i="5"/>
  <c r="G169" i="5"/>
  <c r="G156" i="5"/>
  <c r="G149" i="5"/>
  <c r="F143" i="5"/>
  <c r="F136" i="5"/>
  <c r="G130" i="5"/>
  <c r="F123" i="5"/>
  <c r="G117" i="5"/>
  <c r="G106" i="5"/>
  <c r="F105" i="5"/>
  <c r="G92" i="5"/>
  <c r="F91" i="5"/>
  <c r="G78" i="5"/>
  <c r="F77" i="5"/>
  <c r="G64" i="5"/>
  <c r="F63" i="5"/>
  <c r="G50" i="5"/>
  <c r="F49" i="5"/>
  <c r="G36" i="5"/>
  <c r="F35" i="5"/>
  <c r="G22" i="5"/>
  <c r="F21" i="5"/>
  <c r="G8" i="5"/>
  <c r="F7" i="5"/>
  <c r="F267" i="5"/>
  <c r="F260" i="5"/>
  <c r="G248" i="5"/>
  <c r="F247" i="5"/>
  <c r="G235" i="5"/>
  <c r="F228" i="5"/>
  <c r="G222" i="5"/>
  <c r="F215" i="5"/>
  <c r="G202" i="5"/>
  <c r="F195" i="5"/>
  <c r="F182" i="5"/>
  <c r="F169" i="5"/>
  <c r="F162" i="5"/>
  <c r="G150" i="5"/>
  <c r="F149" i="5"/>
  <c r="G137" i="5"/>
  <c r="F130" i="5"/>
  <c r="G124" i="5"/>
  <c r="F117" i="5"/>
  <c r="G107" i="5"/>
  <c r="F106" i="5"/>
  <c r="G93" i="5"/>
  <c r="F92" i="5"/>
  <c r="G79" i="5"/>
  <c r="F78" i="5"/>
  <c r="G65" i="5"/>
  <c r="F64" i="5"/>
  <c r="G51" i="5"/>
  <c r="F50" i="5"/>
  <c r="G37" i="5"/>
  <c r="F36" i="5"/>
  <c r="G23" i="5"/>
  <c r="F22" i="5"/>
  <c r="G9" i="5"/>
  <c r="F8" i="5"/>
  <c r="G52" i="5"/>
  <c r="F9" i="5"/>
  <c r="G268" i="5"/>
  <c r="G261" i="5"/>
  <c r="F255" i="5"/>
  <c r="F248" i="5"/>
  <c r="G242" i="5"/>
  <c r="F235" i="5"/>
  <c r="G229" i="5"/>
  <c r="F222" i="5"/>
  <c r="G209" i="5"/>
  <c r="F202" i="5"/>
  <c r="G196" i="5"/>
  <c r="G189" i="5"/>
  <c r="G183" i="5"/>
  <c r="G170" i="5"/>
  <c r="G163" i="5"/>
  <c r="F157" i="5"/>
  <c r="F150" i="5"/>
  <c r="G144" i="5"/>
  <c r="F137" i="5"/>
  <c r="G131" i="5"/>
  <c r="F124" i="5"/>
  <c r="G108" i="5"/>
  <c r="F107" i="5"/>
  <c r="G94" i="5"/>
  <c r="F93" i="5"/>
  <c r="G80" i="5"/>
  <c r="F79" i="5"/>
  <c r="G66" i="5"/>
  <c r="F65" i="5"/>
  <c r="F51" i="5"/>
  <c r="G38" i="5"/>
  <c r="F37" i="5"/>
  <c r="G24" i="5"/>
  <c r="F23" i="5"/>
  <c r="G10" i="5"/>
  <c r="G270" i="5"/>
  <c r="G237" i="5"/>
  <c r="F193" i="5"/>
  <c r="G186" i="5"/>
  <c r="F176" i="5"/>
  <c r="F166" i="5"/>
  <c r="G159" i="5"/>
  <c r="F152" i="5"/>
  <c r="F135" i="5"/>
  <c r="G132" i="5"/>
  <c r="F125" i="5"/>
  <c r="G122" i="5"/>
  <c r="F97" i="5"/>
  <c r="G81" i="5"/>
  <c r="G73" i="5"/>
  <c r="F72" i="5"/>
  <c r="G68" i="5"/>
  <c r="F60" i="5"/>
  <c r="F47" i="5"/>
  <c r="G34" i="5"/>
  <c r="F29" i="5"/>
  <c r="G21" i="5"/>
  <c r="F180" i="5"/>
  <c r="F103" i="5"/>
  <c r="F85" i="5"/>
  <c r="G39" i="5"/>
  <c r="G31" i="5"/>
  <c r="G26" i="5"/>
  <c r="F18" i="5"/>
  <c r="G212" i="5"/>
  <c r="G153" i="5"/>
  <c r="G86" i="5"/>
  <c r="F52" i="5"/>
  <c r="F31" i="5"/>
  <c r="F26" i="5"/>
  <c r="G13" i="5"/>
  <c r="F13" i="5"/>
  <c r="F95" i="5"/>
  <c r="G44" i="5"/>
  <c r="G19" i="5"/>
  <c r="G67" i="5"/>
  <c r="G20" i="5"/>
  <c r="F15" i="5"/>
  <c r="F121" i="5"/>
  <c r="G4" i="5"/>
  <c r="F205" i="5"/>
  <c r="G118" i="5"/>
  <c r="F102" i="5"/>
  <c r="G25" i="5"/>
  <c r="F4" i="5"/>
  <c r="E270" i="5"/>
  <c r="G240" i="5"/>
  <c r="G217" i="5"/>
  <c r="F186" i="5"/>
  <c r="F183" i="5"/>
  <c r="G180" i="5"/>
  <c r="G173" i="5"/>
  <c r="F132" i="5"/>
  <c r="F129" i="5"/>
  <c r="F122" i="5"/>
  <c r="G103" i="5"/>
  <c r="F94" i="5"/>
  <c r="F81" i="5"/>
  <c r="F73" i="5"/>
  <c r="F68" i="5"/>
  <c r="G55" i="5"/>
  <c r="G42" i="5"/>
  <c r="F34" i="5"/>
  <c r="G30" i="5"/>
  <c r="G18" i="5"/>
  <c r="G5" i="5"/>
  <c r="G263" i="5"/>
  <c r="G250" i="5"/>
  <c r="G230" i="5"/>
  <c r="F209" i="5"/>
  <c r="F200" i="5"/>
  <c r="G187" i="5"/>
  <c r="F146" i="5"/>
  <c r="G90" i="5"/>
  <c r="F5" i="5"/>
  <c r="G203" i="5"/>
  <c r="G167" i="5"/>
  <c r="G160" i="5"/>
  <c r="G136" i="5"/>
  <c r="F90" i="5"/>
  <c r="G61" i="5"/>
  <c r="F39" i="5"/>
  <c r="G56" i="5"/>
  <c r="G40" i="5"/>
  <c r="G138" i="5"/>
  <c r="F113" i="5"/>
  <c r="G105" i="5"/>
  <c r="F58" i="5"/>
  <c r="F33" i="5"/>
  <c r="G259" i="5"/>
  <c r="F244" i="5"/>
  <c r="F229" i="5"/>
  <c r="F192" i="5"/>
  <c r="F185" i="5"/>
  <c r="F138" i="5"/>
  <c r="F80" i="5"/>
  <c r="F59" i="5"/>
  <c r="F54" i="5"/>
  <c r="G41" i="5"/>
  <c r="G28" i="5"/>
  <c r="G234" i="5"/>
  <c r="G214" i="5"/>
  <c r="F148" i="5"/>
  <c r="G17" i="5"/>
  <c r="G12" i="5"/>
  <c r="F173" i="5"/>
  <c r="F163" i="5"/>
  <c r="G139" i="5"/>
  <c r="G77" i="5"/>
  <c r="F55" i="5"/>
  <c r="F30" i="5"/>
  <c r="G74" i="5"/>
  <c r="F116" i="5"/>
  <c r="G32" i="5"/>
  <c r="G165" i="5"/>
  <c r="F263" i="5"/>
  <c r="F250" i="5"/>
  <c r="G243" i="5"/>
  <c r="F230" i="5"/>
  <c r="F220" i="5"/>
  <c r="G197" i="5"/>
  <c r="F187" i="5"/>
  <c r="G111" i="5"/>
  <c r="G98" i="5"/>
  <c r="F87" i="5"/>
  <c r="G69" i="5"/>
  <c r="F32" i="5"/>
  <c r="F19" i="5"/>
  <c r="G253" i="5"/>
  <c r="F243" i="5"/>
  <c r="G225" i="5"/>
  <c r="F197" i="5"/>
  <c r="G194" i="5"/>
  <c r="F190" i="5"/>
  <c r="G177" i="5"/>
  <c r="F167" i="5"/>
  <c r="F160" i="5"/>
  <c r="F153" i="5"/>
  <c r="G133" i="5"/>
  <c r="G119" i="5"/>
  <c r="G116" i="5"/>
  <c r="F111" i="5"/>
  <c r="G95" i="5"/>
  <c r="G87" i="5"/>
  <c r="F86" i="5"/>
  <c r="G82" i="5"/>
  <c r="F74" i="5"/>
  <c r="F61" i="5"/>
  <c r="G48" i="5"/>
  <c r="F43" i="5"/>
  <c r="G35" i="5"/>
  <c r="F10" i="5"/>
  <c r="G266" i="5"/>
  <c r="F253" i="5"/>
  <c r="G223" i="5"/>
  <c r="F207" i="5"/>
  <c r="F194" i="5"/>
  <c r="G184" i="5"/>
  <c r="F177" i="5"/>
  <c r="G174" i="5"/>
  <c r="G164" i="5"/>
  <c r="G154" i="5"/>
  <c r="G147" i="5"/>
  <c r="G140" i="5"/>
  <c r="G126" i="5"/>
  <c r="G123" i="5"/>
  <c r="F108" i="5"/>
  <c r="F82" i="5"/>
  <c r="F48" i="5"/>
  <c r="G6" i="5"/>
  <c r="F266" i="5"/>
  <c r="G256" i="5"/>
  <c r="G238" i="5"/>
  <c r="G233" i="5"/>
  <c r="F223" i="5"/>
  <c r="G210" i="5"/>
  <c r="F174" i="5"/>
  <c r="F171" i="5"/>
  <c r="F164" i="5"/>
  <c r="F154" i="5"/>
  <c r="F144" i="5"/>
  <c r="F140" i="5"/>
  <c r="G104" i="5"/>
  <c r="F99" i="5"/>
  <c r="G91" i="5"/>
  <c r="F69" i="5"/>
  <c r="G53" i="5"/>
  <c r="G45" i="5"/>
  <c r="F44" i="5"/>
  <c r="F269" i="5"/>
  <c r="F261" i="5"/>
  <c r="F256" i="5"/>
  <c r="G236" i="5"/>
  <c r="F233" i="5"/>
  <c r="F210" i="5"/>
  <c r="G201" i="5"/>
  <c r="G181" i="5"/>
  <c r="G141" i="5"/>
  <c r="F120" i="5"/>
  <c r="G112" i="5"/>
  <c r="F104" i="5"/>
  <c r="G100" i="5"/>
  <c r="G88" i="5"/>
  <c r="G75" i="5"/>
  <c r="F66" i="5"/>
  <c r="F53" i="5"/>
  <c r="F45" i="5"/>
  <c r="F40" i="5"/>
  <c r="G27" i="5"/>
  <c r="G14" i="5"/>
  <c r="F6" i="5"/>
  <c r="G3" i="5"/>
  <c r="G231" i="5"/>
  <c r="G188" i="5"/>
  <c r="G178" i="5"/>
  <c r="F158" i="5"/>
  <c r="F101" i="5"/>
  <c r="G83" i="5"/>
  <c r="G70" i="5"/>
  <c r="G58" i="5"/>
  <c r="G46" i="5"/>
  <c r="G33" i="5"/>
  <c r="G145" i="5"/>
  <c r="G128" i="5"/>
  <c r="F83" i="5"/>
  <c r="G59" i="5"/>
  <c r="G54" i="5"/>
  <c r="F46" i="5"/>
  <c r="G7" i="5"/>
  <c r="F262" i="5"/>
  <c r="G205" i="5"/>
  <c r="F165" i="5"/>
  <c r="F145" i="5"/>
  <c r="G114" i="5"/>
  <c r="G102" i="5"/>
  <c r="F20" i="5"/>
  <c r="G16" i="5"/>
  <c r="F114" i="5"/>
  <c r="F89" i="5"/>
  <c r="G76" i="5"/>
  <c r="F41" i="5"/>
  <c r="F16" i="5"/>
  <c r="F236" i="5"/>
  <c r="F201" i="5"/>
  <c r="G191" i="5"/>
  <c r="F181" i="5"/>
  <c r="G168" i="5"/>
  <c r="G158" i="5"/>
  <c r="G151" i="5"/>
  <c r="F141" i="5"/>
  <c r="F134" i="5"/>
  <c r="G127" i="5"/>
  <c r="G109" i="5"/>
  <c r="G101" i="5"/>
  <c r="F100" i="5"/>
  <c r="G96" i="5"/>
  <c r="F88" i="5"/>
  <c r="F75" i="5"/>
  <c r="G62" i="5"/>
  <c r="F57" i="5"/>
  <c r="G49" i="5"/>
  <c r="F27" i="5"/>
  <c r="G11" i="5"/>
  <c r="F264" i="5"/>
  <c r="F246" i="5"/>
  <c r="G221" i="5"/>
  <c r="G216" i="5"/>
  <c r="G198" i="5"/>
  <c r="F168" i="5"/>
  <c r="G161" i="5"/>
  <c r="F131" i="5"/>
  <c r="F127" i="5"/>
  <c r="F109" i="5"/>
  <c r="F24" i="5"/>
  <c r="F11" i="5"/>
  <c r="F3" i="5"/>
  <c r="G262" i="5"/>
  <c r="G249" i="5"/>
  <c r="F216" i="5"/>
  <c r="G208" i="5"/>
  <c r="F178" i="5"/>
  <c r="G155" i="5"/>
  <c r="G121" i="5"/>
  <c r="F249" i="5"/>
  <c r="F155" i="5"/>
  <c r="G89" i="5"/>
  <c r="F67" i="5"/>
  <c r="G224" i="5"/>
  <c r="G211" i="5"/>
  <c r="G172" i="5"/>
  <c r="G142" i="5"/>
  <c r="G110" i="5"/>
  <c r="F71" i="5"/>
  <c r="G63" i="5"/>
  <c r="G251" i="5"/>
  <c r="F151" i="5"/>
  <c r="F96" i="5"/>
  <c r="F62" i="5"/>
  <c r="G257" i="5"/>
  <c r="F242" i="5"/>
  <c r="F227" i="5"/>
  <c r="F214" i="5"/>
  <c r="G206" i="5"/>
  <c r="F199" i="5"/>
  <c r="F196" i="5"/>
  <c r="G193" i="5"/>
  <c r="F179" i="5"/>
  <c r="G152" i="5"/>
  <c r="G135" i="5"/>
  <c r="G125" i="5"/>
  <c r="F118" i="5"/>
  <c r="F115" i="5"/>
  <c r="F110" i="5"/>
  <c r="G97" i="5"/>
  <c r="G84" i="5"/>
  <c r="F76" i="5"/>
  <c r="G72" i="5"/>
  <c r="G60" i="5"/>
  <c r="G47" i="5"/>
  <c r="F38" i="5"/>
  <c r="F25" i="5"/>
  <c r="F17" i="5"/>
  <c r="F12" i="5"/>
  <c r="C466" i="8"/>
  <c r="D466" i="5"/>
  <c r="G795" i="5"/>
  <c r="F795" i="5"/>
  <c r="E795" i="5"/>
  <c r="C363" i="8"/>
  <c r="D363" i="5"/>
  <c r="C545" i="8"/>
  <c r="D545" i="5"/>
  <c r="G1038" i="5"/>
  <c r="F1038" i="5"/>
  <c r="E1038" i="5"/>
  <c r="C473" i="8"/>
  <c r="D473" i="5"/>
  <c r="I648" i="5"/>
  <c r="J648" i="5"/>
  <c r="K648" i="5"/>
  <c r="G648" i="5"/>
  <c r="F648" i="5"/>
  <c r="E648" i="5"/>
  <c r="F615" i="5"/>
  <c r="J615" i="5"/>
  <c r="I615" i="5"/>
  <c r="G615" i="5"/>
  <c r="E615" i="5"/>
  <c r="K615" i="5"/>
  <c r="C593" i="8"/>
  <c r="D593" i="5"/>
  <c r="C606" i="8"/>
  <c r="D606" i="5"/>
  <c r="C558" i="8"/>
  <c r="D558" i="5"/>
  <c r="G1348" i="5"/>
  <c r="F1348" i="5"/>
  <c r="E1348" i="5"/>
  <c r="G879" i="5"/>
  <c r="F879" i="5"/>
  <c r="E879" i="5"/>
  <c r="K650" i="5"/>
  <c r="F650" i="5"/>
  <c r="G650" i="5"/>
  <c r="E650" i="5"/>
  <c r="J650" i="5"/>
  <c r="I650" i="5"/>
  <c r="C576" i="8"/>
  <c r="D576" i="5"/>
  <c r="F978" i="5"/>
  <c r="G978" i="5"/>
  <c r="E978" i="5"/>
  <c r="G806" i="5"/>
  <c r="F806" i="5"/>
  <c r="E806" i="5"/>
  <c r="F813" i="5"/>
  <c r="G813" i="5"/>
  <c r="E813" i="5"/>
  <c r="F1155" i="5"/>
  <c r="G1155" i="5"/>
  <c r="E1155" i="5"/>
  <c r="G805" i="5"/>
  <c r="F805" i="5"/>
  <c r="E805" i="5"/>
  <c r="J727" i="5"/>
  <c r="I727" i="5"/>
  <c r="G727" i="5"/>
  <c r="E727" i="5"/>
  <c r="K727" i="5"/>
  <c r="F727" i="5"/>
  <c r="G884" i="5"/>
  <c r="F884" i="5"/>
  <c r="E884" i="5"/>
  <c r="G876" i="5"/>
  <c r="F876" i="5"/>
  <c r="E876" i="5"/>
  <c r="J752" i="5"/>
  <c r="G752" i="5"/>
  <c r="F752" i="5"/>
  <c r="E752" i="5"/>
  <c r="K752" i="5"/>
  <c r="I752" i="5"/>
  <c r="E901" i="5"/>
  <c r="G901" i="5"/>
  <c r="F901" i="5"/>
  <c r="G875" i="5"/>
  <c r="F875" i="5"/>
  <c r="E875" i="5"/>
  <c r="E836" i="5"/>
  <c r="F836" i="5"/>
  <c r="G836" i="5"/>
  <c r="G763" i="5"/>
  <c r="K763" i="5"/>
  <c r="J763" i="5"/>
  <c r="E763" i="5"/>
  <c r="I763" i="5"/>
  <c r="F763" i="5"/>
  <c r="G1436" i="5"/>
  <c r="F1436" i="5"/>
  <c r="E1436" i="5"/>
  <c r="K678" i="5"/>
  <c r="F678" i="5"/>
  <c r="I678" i="5"/>
  <c r="J678" i="5"/>
  <c r="G678" i="5"/>
  <c r="E678" i="5"/>
  <c r="G835" i="5"/>
  <c r="F835" i="5"/>
  <c r="E835" i="5"/>
  <c r="I661" i="5"/>
  <c r="K661" i="5"/>
  <c r="J661" i="5"/>
  <c r="G661" i="5"/>
  <c r="F661" i="5"/>
  <c r="E661" i="5"/>
  <c r="G857" i="5"/>
  <c r="F857" i="5"/>
  <c r="E857" i="5"/>
  <c r="E1058" i="5"/>
  <c r="G1058" i="5"/>
  <c r="F1058" i="5"/>
  <c r="G1092" i="5"/>
  <c r="F1092" i="5"/>
  <c r="E1092" i="5"/>
  <c r="K768" i="5"/>
  <c r="J768" i="5"/>
  <c r="I768" i="5"/>
  <c r="G768" i="5"/>
  <c r="F768" i="5"/>
  <c r="E768" i="5"/>
  <c r="G977" i="5"/>
  <c r="F977" i="5"/>
  <c r="E977" i="5"/>
  <c r="G1056" i="5"/>
  <c r="F1056" i="5"/>
  <c r="E1056" i="5"/>
  <c r="G1418" i="5"/>
  <c r="F1418" i="5"/>
  <c r="E1418" i="5"/>
  <c r="G1099" i="5"/>
  <c r="F1099" i="5"/>
  <c r="E1099" i="5"/>
  <c r="G990" i="5"/>
  <c r="F990" i="5"/>
  <c r="E990" i="5"/>
  <c r="G1282" i="5"/>
  <c r="F1282" i="5"/>
  <c r="E1282" i="5"/>
  <c r="G1139" i="5"/>
  <c r="F1139" i="5"/>
  <c r="E1139" i="5"/>
  <c r="F1050" i="5"/>
  <c r="E1050" i="5"/>
  <c r="G1050" i="5"/>
  <c r="G1442" i="5"/>
  <c r="F1442" i="5"/>
  <c r="E1442" i="5"/>
  <c r="E1073" i="5"/>
  <c r="F1073" i="5"/>
  <c r="G1073" i="5"/>
  <c r="E942" i="5"/>
  <c r="F942" i="5"/>
  <c r="G942" i="5"/>
  <c r="G1229" i="5"/>
  <c r="F1229" i="5"/>
  <c r="E1229" i="5"/>
  <c r="G1007" i="5"/>
  <c r="F1007" i="5"/>
  <c r="E1007" i="5"/>
  <c r="G1296" i="5"/>
  <c r="F1296" i="5"/>
  <c r="E1296" i="5"/>
  <c r="G1285" i="5"/>
  <c r="F1285" i="5"/>
  <c r="E1285" i="5"/>
  <c r="G1224" i="5"/>
  <c r="F1224" i="5"/>
  <c r="E1224" i="5"/>
  <c r="G1219" i="5"/>
  <c r="F1219" i="5"/>
  <c r="E1219" i="5"/>
  <c r="G1116" i="5"/>
  <c r="F1116" i="5"/>
  <c r="E1116" i="5"/>
  <c r="G1467" i="5"/>
  <c r="F1467" i="5"/>
  <c r="E1467" i="5"/>
  <c r="G1176" i="5"/>
  <c r="F1176" i="5"/>
  <c r="E1176" i="5"/>
  <c r="G1185" i="5"/>
  <c r="F1185" i="5"/>
  <c r="E1185" i="5"/>
  <c r="G1385" i="5"/>
  <c r="F1385" i="5"/>
  <c r="E1385" i="5"/>
  <c r="F1222" i="5"/>
  <c r="E1222" i="5"/>
  <c r="G1222" i="5"/>
  <c r="G1369" i="5"/>
  <c r="F1369" i="5"/>
  <c r="E1369" i="5"/>
  <c r="G1470" i="5"/>
  <c r="F1470" i="5"/>
  <c r="E1470" i="5"/>
  <c r="G1331" i="5"/>
  <c r="E1331" i="5"/>
  <c r="F1331" i="5"/>
  <c r="G1123" i="5"/>
  <c r="F1123" i="5"/>
  <c r="E1123" i="5"/>
  <c r="F1336" i="5"/>
  <c r="E1336" i="5"/>
  <c r="G1336" i="5"/>
  <c r="E1440" i="5"/>
  <c r="G1440" i="5"/>
  <c r="F1440" i="5"/>
  <c r="G1393" i="5"/>
  <c r="F1393" i="5"/>
  <c r="E1393" i="5"/>
  <c r="G1332" i="5"/>
  <c r="F1332" i="5"/>
  <c r="E1332" i="5"/>
  <c r="E1534" i="5"/>
  <c r="G1534" i="5"/>
  <c r="F1534" i="5"/>
  <c r="G1373" i="5"/>
  <c r="E1373" i="5"/>
  <c r="F1373" i="5"/>
  <c r="F1382" i="5"/>
  <c r="G1382" i="5"/>
  <c r="E1382" i="5"/>
  <c r="E1405" i="5"/>
  <c r="G1405" i="5"/>
  <c r="F1405" i="5"/>
  <c r="E1520" i="5"/>
  <c r="F1520" i="5"/>
  <c r="G1520" i="5"/>
  <c r="G1409" i="5"/>
  <c r="F1409" i="5"/>
  <c r="E1409" i="5"/>
  <c r="G1787" i="5"/>
  <c r="F1787" i="5"/>
  <c r="E1787" i="5"/>
  <c r="G1698" i="5"/>
  <c r="F1698" i="5"/>
  <c r="E1698" i="5"/>
  <c r="G1659" i="5"/>
  <c r="F1659" i="5"/>
  <c r="E1659" i="5"/>
  <c r="G1475" i="5"/>
  <c r="F1475" i="5"/>
  <c r="E1475" i="5"/>
  <c r="E1667" i="5"/>
  <c r="G1667" i="5"/>
  <c r="F1667" i="5"/>
  <c r="G1624" i="5"/>
  <c r="F1624" i="5"/>
  <c r="E1624" i="5"/>
  <c r="G1647" i="5"/>
  <c r="F1647" i="5"/>
  <c r="E1647" i="5"/>
  <c r="G1628" i="5"/>
  <c r="F1628" i="5"/>
  <c r="E1628" i="5"/>
  <c r="F1623" i="5"/>
  <c r="E1623" i="5"/>
  <c r="G1623" i="5"/>
  <c r="E1590" i="5"/>
  <c r="F1590" i="5"/>
  <c r="G1590" i="5"/>
  <c r="G1529" i="5"/>
  <c r="F1529" i="5"/>
  <c r="E1529" i="5"/>
  <c r="F1454" i="5"/>
  <c r="E1454" i="5"/>
  <c r="G1454" i="5"/>
  <c r="G1668" i="5"/>
  <c r="F1668" i="5"/>
  <c r="E1668" i="5"/>
  <c r="G1825" i="5"/>
  <c r="E1825" i="5"/>
  <c r="F1825" i="5"/>
  <c r="G1805" i="5"/>
  <c r="F1805" i="5"/>
  <c r="E1805" i="5"/>
  <c r="G1786" i="5"/>
  <c r="F1786" i="5"/>
  <c r="E1786" i="5"/>
  <c r="E1655" i="5"/>
  <c r="G1655" i="5"/>
  <c r="F1655" i="5"/>
  <c r="G1851" i="5"/>
  <c r="F1851" i="5"/>
  <c r="E1851" i="5"/>
  <c r="G1909" i="5"/>
  <c r="F1909" i="5"/>
  <c r="E1909" i="5"/>
  <c r="G1841" i="5"/>
  <c r="F1841" i="5"/>
  <c r="E1841" i="5"/>
  <c r="G1794" i="5"/>
  <c r="F1794" i="5"/>
  <c r="E1794" i="5"/>
  <c r="F1691" i="5"/>
  <c r="E1691" i="5"/>
  <c r="G1691" i="5"/>
  <c r="E1714" i="5"/>
  <c r="F1714" i="5"/>
  <c r="G1714" i="5"/>
  <c r="E1870" i="5"/>
  <c r="F1870" i="5"/>
  <c r="G1870" i="5"/>
  <c r="E1821" i="5"/>
  <c r="G1821" i="5"/>
  <c r="F1821" i="5"/>
  <c r="G1788" i="5"/>
  <c r="F1788" i="5"/>
  <c r="E1788" i="5"/>
  <c r="G1911" i="5"/>
  <c r="F1911" i="5"/>
  <c r="E1911" i="5"/>
  <c r="G1975" i="5"/>
  <c r="F1975" i="5"/>
  <c r="E1975" i="5"/>
  <c r="G2007" i="5"/>
  <c r="F2007" i="5"/>
  <c r="E2007" i="5"/>
  <c r="G1913" i="5"/>
  <c r="F1913" i="5"/>
  <c r="E1913" i="5"/>
  <c r="G1964" i="5"/>
  <c r="F1964" i="5"/>
  <c r="E1964" i="5"/>
  <c r="F2001" i="5"/>
  <c r="E2001" i="5"/>
  <c r="G2001" i="5"/>
  <c r="E1921" i="5"/>
  <c r="F1921" i="5"/>
  <c r="G1921" i="5"/>
  <c r="E1958" i="5"/>
  <c r="F1958" i="5"/>
  <c r="G1958" i="5"/>
  <c r="S56" i="9"/>
  <c r="H42" i="9"/>
  <c r="S54" i="9"/>
  <c r="S43" i="9"/>
  <c r="U45" i="9"/>
  <c r="T45" i="9"/>
  <c r="C457" i="8"/>
  <c r="D457" i="5"/>
  <c r="E299" i="5"/>
  <c r="G299" i="5"/>
  <c r="F299" i="5"/>
  <c r="G386" i="5"/>
  <c r="F386" i="5"/>
  <c r="D386" i="8" s="1"/>
  <c r="E386" i="5"/>
  <c r="E356" i="5"/>
  <c r="G356" i="5"/>
  <c r="H356" i="8" s="1"/>
  <c r="F356" i="5"/>
  <c r="G449" i="5"/>
  <c r="E449" i="5"/>
  <c r="K449" i="5"/>
  <c r="J449" i="5"/>
  <c r="I449" i="5"/>
  <c r="F449" i="5"/>
  <c r="G389" i="5"/>
  <c r="F389" i="5"/>
  <c r="E389" i="5"/>
  <c r="O449" i="8"/>
  <c r="N449" i="8"/>
  <c r="M417" i="8"/>
  <c r="L417" i="8"/>
  <c r="I417" i="8"/>
  <c r="H417" i="8"/>
  <c r="E417" i="8"/>
  <c r="D417" i="8"/>
  <c r="O359" i="8"/>
  <c r="N359" i="8"/>
  <c r="G425" i="5"/>
  <c r="I425" i="8" s="1"/>
  <c r="F425" i="5"/>
  <c r="E425" i="5"/>
  <c r="H571" i="8"/>
  <c r="I571" i="8"/>
  <c r="E571" i="8"/>
  <c r="D571" i="8"/>
  <c r="M571" i="8"/>
  <c r="L571" i="8"/>
  <c r="E418" i="8"/>
  <c r="G807" i="5"/>
  <c r="F807" i="5"/>
  <c r="E807" i="5"/>
  <c r="F818" i="5"/>
  <c r="G818" i="5"/>
  <c r="E818" i="5"/>
  <c r="E1170" i="5"/>
  <c r="G1170" i="5"/>
  <c r="F1170" i="5"/>
  <c r="E1321" i="5"/>
  <c r="G1321" i="5"/>
  <c r="F1321" i="5"/>
  <c r="F1694" i="5"/>
  <c r="G1694" i="5"/>
  <c r="E1694" i="5"/>
  <c r="G1704" i="5"/>
  <c r="F1704" i="5"/>
  <c r="E1704" i="5"/>
  <c r="H14" i="17"/>
  <c r="F14" i="17"/>
  <c r="G867" i="5"/>
  <c r="F867" i="5"/>
  <c r="E867" i="5"/>
  <c r="J649" i="5"/>
  <c r="E649" i="5"/>
  <c r="K649" i="5"/>
  <c r="I649" i="5"/>
  <c r="G649" i="5"/>
  <c r="F649" i="5"/>
  <c r="G1502" i="5"/>
  <c r="F1502" i="5"/>
  <c r="E1502" i="5"/>
  <c r="E1133" i="5"/>
  <c r="F1133" i="5"/>
  <c r="G1133" i="5"/>
  <c r="F1612" i="5"/>
  <c r="G1612" i="5"/>
  <c r="E1612" i="5"/>
  <c r="F1663" i="5"/>
  <c r="G1663" i="5"/>
  <c r="E1663" i="5"/>
  <c r="E1996" i="5"/>
  <c r="F1996" i="5"/>
  <c r="G1996" i="5"/>
  <c r="C406" i="8"/>
  <c r="D406" i="5"/>
  <c r="G307" i="5"/>
  <c r="F307" i="5"/>
  <c r="E307" i="5"/>
  <c r="I774" i="5"/>
  <c r="K774" i="5"/>
  <c r="J774" i="5"/>
  <c r="G774" i="5"/>
  <c r="F774" i="5"/>
  <c r="E774" i="5"/>
  <c r="G997" i="5"/>
  <c r="F997" i="5"/>
  <c r="E997" i="5"/>
  <c r="E1017" i="5"/>
  <c r="F1017" i="5"/>
  <c r="G1017" i="5"/>
  <c r="G1334" i="5"/>
  <c r="F1334" i="5"/>
  <c r="E1334" i="5"/>
  <c r="G1829" i="5"/>
  <c r="F1829" i="5"/>
  <c r="E1829" i="5"/>
  <c r="G1795" i="5"/>
  <c r="F1795" i="5"/>
  <c r="E1795" i="5"/>
  <c r="F1945" i="5"/>
  <c r="E1945" i="5"/>
  <c r="G1945" i="5"/>
  <c r="M448" i="8"/>
  <c r="L448" i="8"/>
  <c r="C361" i="8"/>
  <c r="D361" i="5"/>
  <c r="F284" i="5"/>
  <c r="E284" i="5"/>
  <c r="G284" i="5"/>
  <c r="C561" i="8"/>
  <c r="D561" i="5"/>
  <c r="K627" i="5"/>
  <c r="G627" i="5"/>
  <c r="F627" i="5"/>
  <c r="E627" i="5"/>
  <c r="J627" i="5"/>
  <c r="I627" i="5"/>
  <c r="G1053" i="5"/>
  <c r="F1053" i="5"/>
  <c r="E1053" i="5"/>
  <c r="G889" i="5"/>
  <c r="F889" i="5"/>
  <c r="E889" i="5"/>
  <c r="E803" i="5"/>
  <c r="F803" i="5"/>
  <c r="G803" i="5"/>
  <c r="K685" i="5"/>
  <c r="I685" i="5"/>
  <c r="E685" i="5"/>
  <c r="J685" i="5"/>
  <c r="G685" i="5"/>
  <c r="F685" i="5"/>
  <c r="G842" i="5"/>
  <c r="F842" i="5"/>
  <c r="E842" i="5"/>
  <c r="J675" i="5"/>
  <c r="K675" i="5"/>
  <c r="I675" i="5"/>
  <c r="G675" i="5"/>
  <c r="F675" i="5"/>
  <c r="E675" i="5"/>
  <c r="G871" i="5"/>
  <c r="F871" i="5"/>
  <c r="E871" i="5"/>
  <c r="G1072" i="5"/>
  <c r="F1072" i="5"/>
  <c r="E1072" i="5"/>
  <c r="G1070" i="5"/>
  <c r="F1070" i="5"/>
  <c r="E1070" i="5"/>
  <c r="G906" i="5"/>
  <c r="F906" i="5"/>
  <c r="E906" i="5"/>
  <c r="G1107" i="5"/>
  <c r="F1107" i="5"/>
  <c r="E1107" i="5"/>
  <c r="G1004" i="5"/>
  <c r="F1004" i="5"/>
  <c r="E1004" i="5"/>
  <c r="G1338" i="5"/>
  <c r="F1338" i="5"/>
  <c r="E1338" i="5"/>
  <c r="E1142" i="5"/>
  <c r="G1142" i="5"/>
  <c r="F1142" i="5"/>
  <c r="F1064" i="5"/>
  <c r="E1064" i="5"/>
  <c r="G1064" i="5"/>
  <c r="G1446" i="5"/>
  <c r="F1446" i="5"/>
  <c r="E1446" i="5"/>
  <c r="E1090" i="5"/>
  <c r="F1090" i="5"/>
  <c r="G1090" i="5"/>
  <c r="E956" i="5"/>
  <c r="G956" i="5"/>
  <c r="F956" i="5"/>
  <c r="G1253" i="5"/>
  <c r="F1253" i="5"/>
  <c r="E1253" i="5"/>
  <c r="E1021" i="5"/>
  <c r="F1021" i="5"/>
  <c r="G1021" i="5"/>
  <c r="G1408" i="5"/>
  <c r="F1408" i="5"/>
  <c r="E1408" i="5"/>
  <c r="F1291" i="5"/>
  <c r="E1291" i="5"/>
  <c r="G1291" i="5"/>
  <c r="G1238" i="5"/>
  <c r="F1238" i="5"/>
  <c r="E1238" i="5"/>
  <c r="G1233" i="5"/>
  <c r="F1233" i="5"/>
  <c r="E1233" i="5"/>
  <c r="G1130" i="5"/>
  <c r="F1130" i="5"/>
  <c r="E1130" i="5"/>
  <c r="G1488" i="5"/>
  <c r="F1488" i="5"/>
  <c r="E1488" i="5"/>
  <c r="G1190" i="5"/>
  <c r="F1190" i="5"/>
  <c r="E1190" i="5"/>
  <c r="G1199" i="5"/>
  <c r="F1199" i="5"/>
  <c r="E1199" i="5"/>
  <c r="G1399" i="5"/>
  <c r="F1399" i="5"/>
  <c r="E1399" i="5"/>
  <c r="F1236" i="5"/>
  <c r="E1236" i="5"/>
  <c r="G1236" i="5"/>
  <c r="F1375" i="5"/>
  <c r="E1375" i="5"/>
  <c r="G1375" i="5"/>
  <c r="G1484" i="5"/>
  <c r="F1484" i="5"/>
  <c r="E1484" i="5"/>
  <c r="G1521" i="5"/>
  <c r="F1521" i="5"/>
  <c r="E1521" i="5"/>
  <c r="G1137" i="5"/>
  <c r="F1137" i="5"/>
  <c r="E1137" i="5"/>
  <c r="F1456" i="5"/>
  <c r="E1456" i="5"/>
  <c r="G1456" i="5"/>
  <c r="E1457" i="5"/>
  <c r="F1457" i="5"/>
  <c r="G1457" i="5"/>
  <c r="G1407" i="5"/>
  <c r="F1407" i="5"/>
  <c r="E1407" i="5"/>
  <c r="G1346" i="5"/>
  <c r="F1346" i="5"/>
  <c r="E1346" i="5"/>
  <c r="G1689" i="5"/>
  <c r="E1689" i="5"/>
  <c r="F1689" i="5"/>
  <c r="G1387" i="5"/>
  <c r="E1387" i="5"/>
  <c r="F1387" i="5"/>
  <c r="F1396" i="5"/>
  <c r="G1396" i="5"/>
  <c r="E1396" i="5"/>
  <c r="E1419" i="5"/>
  <c r="G1419" i="5"/>
  <c r="F1419" i="5"/>
  <c r="G1528" i="5"/>
  <c r="F1528" i="5"/>
  <c r="E1528" i="5"/>
  <c r="G1423" i="5"/>
  <c r="F1423" i="5"/>
  <c r="E1423" i="5"/>
  <c r="G1547" i="5"/>
  <c r="E1547" i="5"/>
  <c r="F1547" i="5"/>
  <c r="G1712" i="5"/>
  <c r="F1712" i="5"/>
  <c r="E1712" i="5"/>
  <c r="G1722" i="5"/>
  <c r="F1722" i="5"/>
  <c r="E1722" i="5"/>
  <c r="G1489" i="5"/>
  <c r="F1489" i="5"/>
  <c r="E1489" i="5"/>
  <c r="E1672" i="5"/>
  <c r="F1672" i="5"/>
  <c r="G1672" i="5"/>
  <c r="G1638" i="5"/>
  <c r="F1638" i="5"/>
  <c r="E1638" i="5"/>
  <c r="F1677" i="5"/>
  <c r="G1677" i="5"/>
  <c r="E1677" i="5"/>
  <c r="G1642" i="5"/>
  <c r="F1642" i="5"/>
  <c r="E1642" i="5"/>
  <c r="F1637" i="5"/>
  <c r="E1637" i="5"/>
  <c r="G1637" i="5"/>
  <c r="E1604" i="5"/>
  <c r="F1604" i="5"/>
  <c r="G1604" i="5"/>
  <c r="E1543" i="5"/>
  <c r="F1543" i="5"/>
  <c r="G1543" i="5"/>
  <c r="G1468" i="5"/>
  <c r="F1468" i="5"/>
  <c r="E1468" i="5"/>
  <c r="G1801" i="5"/>
  <c r="F1801" i="5"/>
  <c r="E1801" i="5"/>
  <c r="G1839" i="5"/>
  <c r="F1839" i="5"/>
  <c r="E1839" i="5"/>
  <c r="G1819" i="5"/>
  <c r="F1819" i="5"/>
  <c r="E1819" i="5"/>
  <c r="G1800" i="5"/>
  <c r="F1800" i="5"/>
  <c r="E1800" i="5"/>
  <c r="G1669" i="5"/>
  <c r="F1669" i="5"/>
  <c r="E1669" i="5"/>
  <c r="G1871" i="5"/>
  <c r="F1871" i="5"/>
  <c r="E1871" i="5"/>
  <c r="G1920" i="5"/>
  <c r="F1920" i="5"/>
  <c r="E1920" i="5"/>
  <c r="G1855" i="5"/>
  <c r="F1855" i="5"/>
  <c r="E1855" i="5"/>
  <c r="G1808" i="5"/>
  <c r="F1808" i="5"/>
  <c r="E1808" i="5"/>
  <c r="F1705" i="5"/>
  <c r="E1705" i="5"/>
  <c r="G1705" i="5"/>
  <c r="E1728" i="5"/>
  <c r="F1728" i="5"/>
  <c r="G1728" i="5"/>
  <c r="G1910" i="5"/>
  <c r="E1910" i="5"/>
  <c r="F1910" i="5"/>
  <c r="E1835" i="5"/>
  <c r="G1835" i="5"/>
  <c r="F1835" i="5"/>
  <c r="G1802" i="5"/>
  <c r="F1802" i="5"/>
  <c r="E1802" i="5"/>
  <c r="G1925" i="5"/>
  <c r="F1925" i="5"/>
  <c r="E1925" i="5"/>
  <c r="G1989" i="5"/>
  <c r="F1989" i="5"/>
  <c r="E1989" i="5"/>
  <c r="G15" i="6"/>
  <c r="N15" i="6"/>
  <c r="G1927" i="5"/>
  <c r="F1927" i="5"/>
  <c r="E1927" i="5"/>
  <c r="G1978" i="5"/>
  <c r="F1978" i="5"/>
  <c r="E1978" i="5"/>
  <c r="G17" i="6"/>
  <c r="N17" i="6"/>
  <c r="E1935" i="5"/>
  <c r="G1935" i="5"/>
  <c r="F1935" i="5"/>
  <c r="G1972" i="5"/>
  <c r="F1972" i="5"/>
  <c r="E1972" i="5"/>
  <c r="T15" i="9"/>
  <c r="U15" i="9"/>
  <c r="T41" i="9"/>
  <c r="U41" i="9"/>
  <c r="K15" i="9"/>
  <c r="J15" i="9"/>
  <c r="I15" i="9"/>
  <c r="U16" i="9"/>
  <c r="T16" i="9"/>
  <c r="C436" i="8"/>
  <c r="D436" i="5"/>
  <c r="G292" i="5"/>
  <c r="F292" i="5"/>
  <c r="E292" i="5"/>
  <c r="J682" i="5"/>
  <c r="E682" i="5"/>
  <c r="K682" i="5"/>
  <c r="I682" i="5"/>
  <c r="G682" i="5"/>
  <c r="F682" i="5"/>
  <c r="J474" i="5"/>
  <c r="I474" i="5"/>
  <c r="E474" i="5"/>
  <c r="K474" i="5"/>
  <c r="F474" i="5"/>
  <c r="E474" i="8" s="1"/>
  <c r="G474" i="5"/>
  <c r="O431" i="8"/>
  <c r="N431" i="8"/>
  <c r="E386" i="8"/>
  <c r="L386" i="8"/>
  <c r="I386" i="8"/>
  <c r="M386" i="8"/>
  <c r="H386" i="8"/>
  <c r="E356" i="8"/>
  <c r="D356" i="8"/>
  <c r="M356" i="8"/>
  <c r="L356" i="8"/>
  <c r="F444" i="8"/>
  <c r="G444" i="8"/>
  <c r="I402" i="8"/>
  <c r="D435" i="8"/>
  <c r="H12" i="15"/>
  <c r="F30" i="33"/>
  <c r="A3" i="8" a="1"/>
  <c r="E425" i="8"/>
  <c r="D425" i="8"/>
  <c r="M425" i="8"/>
  <c r="L425" i="8"/>
  <c r="H425" i="8"/>
  <c r="I492" i="5"/>
  <c r="F492" i="5"/>
  <c r="K492" i="5"/>
  <c r="J492" i="5"/>
  <c r="G492" i="5"/>
  <c r="E492" i="5"/>
  <c r="C537" i="8"/>
  <c r="D537" i="5"/>
  <c r="G944" i="5"/>
  <c r="F944" i="5"/>
  <c r="E944" i="5"/>
  <c r="G1202" i="5"/>
  <c r="F1202" i="5"/>
  <c r="E1202" i="5"/>
  <c r="G1588" i="5"/>
  <c r="F1588" i="5"/>
  <c r="E1588" i="5"/>
  <c r="G1741" i="5"/>
  <c r="F1741" i="5"/>
  <c r="E1741" i="5"/>
  <c r="U25" i="9"/>
  <c r="T25" i="9"/>
  <c r="C489" i="8"/>
  <c r="D489" i="5"/>
  <c r="I681" i="5"/>
  <c r="J681" i="5"/>
  <c r="K681" i="5"/>
  <c r="G681" i="5"/>
  <c r="F681" i="5"/>
  <c r="E681" i="5"/>
  <c r="E894" i="5"/>
  <c r="G894" i="5"/>
  <c r="F894" i="5"/>
  <c r="E1335" i="5"/>
  <c r="G1335" i="5"/>
  <c r="F1335" i="5"/>
  <c r="G1778" i="5"/>
  <c r="F1778" i="5"/>
  <c r="E1778" i="5"/>
  <c r="F1901" i="5"/>
  <c r="E1901" i="5"/>
  <c r="G1901" i="5"/>
  <c r="I11" i="9"/>
  <c r="K11" i="9"/>
  <c r="J11" i="9"/>
  <c r="C446" i="8"/>
  <c r="D446" i="5"/>
  <c r="G1215" i="5"/>
  <c r="F1215" i="5"/>
  <c r="E1215" i="5"/>
  <c r="F764" i="5"/>
  <c r="E764" i="5"/>
  <c r="K764" i="5"/>
  <c r="G764" i="5"/>
  <c r="J764" i="5"/>
  <c r="I764" i="5"/>
  <c r="G1163" i="5"/>
  <c r="F1163" i="5"/>
  <c r="E1163" i="5"/>
  <c r="F1472" i="5"/>
  <c r="E1472" i="5"/>
  <c r="G1472" i="5"/>
  <c r="E1349" i="5"/>
  <c r="G1349" i="5"/>
  <c r="F1349" i="5"/>
  <c r="G1703" i="5"/>
  <c r="E1703" i="5"/>
  <c r="F1703" i="5"/>
  <c r="G1732" i="5"/>
  <c r="F1732" i="5"/>
  <c r="E1732" i="5"/>
  <c r="N385" i="8"/>
  <c r="O385" i="8"/>
  <c r="C582" i="8"/>
  <c r="D582" i="5"/>
  <c r="K734" i="5"/>
  <c r="F734" i="5"/>
  <c r="I734" i="5"/>
  <c r="G734" i="5"/>
  <c r="E734" i="5"/>
  <c r="J734" i="5"/>
  <c r="C480" i="8"/>
  <c r="D480" i="5"/>
  <c r="C377" i="8"/>
  <c r="D377" i="5"/>
  <c r="F645" i="5"/>
  <c r="I645" i="5"/>
  <c r="G645" i="5"/>
  <c r="K645" i="5"/>
  <c r="J645" i="5"/>
  <c r="E645" i="5"/>
  <c r="C468" i="8"/>
  <c r="D468" i="5"/>
  <c r="C590" i="8"/>
  <c r="D590" i="5"/>
  <c r="C542" i="8"/>
  <c r="D542" i="5"/>
  <c r="I765" i="5"/>
  <c r="G765" i="5"/>
  <c r="F765" i="5"/>
  <c r="E765" i="5"/>
  <c r="K765" i="5"/>
  <c r="J765" i="5"/>
  <c r="F1096" i="5"/>
  <c r="G1096" i="5"/>
  <c r="E1096" i="5"/>
  <c r="G347" i="5"/>
  <c r="F347" i="5"/>
  <c r="E347" i="5"/>
  <c r="I690" i="5"/>
  <c r="G690" i="5"/>
  <c r="E690" i="5"/>
  <c r="K690" i="5"/>
  <c r="J690" i="5"/>
  <c r="F690" i="5"/>
  <c r="G317" i="5"/>
  <c r="F317" i="5"/>
  <c r="E317" i="5"/>
  <c r="G298" i="5"/>
  <c r="F298" i="5"/>
  <c r="E298" i="5"/>
  <c r="C494" i="8"/>
  <c r="D494" i="5"/>
  <c r="K652" i="5"/>
  <c r="I652" i="5"/>
  <c r="E652" i="5"/>
  <c r="J652" i="5"/>
  <c r="G652" i="5"/>
  <c r="F652" i="5"/>
  <c r="C391" i="8"/>
  <c r="D391" i="5"/>
  <c r="C581" i="8"/>
  <c r="D581" i="5"/>
  <c r="K641" i="5"/>
  <c r="J641" i="5"/>
  <c r="I641" i="5"/>
  <c r="G641" i="5"/>
  <c r="F641" i="5"/>
  <c r="E641" i="5"/>
  <c r="C501" i="8"/>
  <c r="D501" i="5"/>
  <c r="K706" i="5"/>
  <c r="F706" i="5"/>
  <c r="G706" i="5"/>
  <c r="I706" i="5"/>
  <c r="J706" i="5"/>
  <c r="E706" i="5"/>
  <c r="J654" i="5"/>
  <c r="G654" i="5"/>
  <c r="I654" i="5"/>
  <c r="F654" i="5"/>
  <c r="E654" i="5"/>
  <c r="K654" i="5"/>
  <c r="C610" i="8"/>
  <c r="D610" i="5"/>
  <c r="G735" i="5"/>
  <c r="J735" i="5"/>
  <c r="I735" i="5"/>
  <c r="E735" i="5"/>
  <c r="F735" i="5"/>
  <c r="K735" i="5"/>
  <c r="C569" i="8"/>
  <c r="D569" i="5"/>
  <c r="C482" i="8"/>
  <c r="D482" i="5"/>
  <c r="G1344" i="5"/>
  <c r="F1344" i="5"/>
  <c r="E1344" i="5"/>
  <c r="F666" i="5"/>
  <c r="K666" i="5"/>
  <c r="G666" i="5"/>
  <c r="J666" i="5"/>
  <c r="I666" i="5"/>
  <c r="E666" i="5"/>
  <c r="C604" i="8"/>
  <c r="D604" i="5"/>
  <c r="G1066" i="5"/>
  <c r="F1066" i="5"/>
  <c r="E1066" i="5"/>
  <c r="E859" i="5"/>
  <c r="G859" i="5"/>
  <c r="F859" i="5"/>
  <c r="F832" i="5"/>
  <c r="G832" i="5"/>
  <c r="E832" i="5"/>
  <c r="C556" i="8"/>
  <c r="D556" i="5"/>
  <c r="G890" i="5"/>
  <c r="F890" i="5"/>
  <c r="E890" i="5"/>
  <c r="I760" i="5"/>
  <c r="K760" i="5"/>
  <c r="J760" i="5"/>
  <c r="G760" i="5"/>
  <c r="F760" i="5"/>
  <c r="E760" i="5"/>
  <c r="G941" i="5"/>
  <c r="F941" i="5"/>
  <c r="E941" i="5"/>
  <c r="F911" i="5"/>
  <c r="G911" i="5"/>
  <c r="E911" i="5"/>
  <c r="G772" i="5"/>
  <c r="F772" i="5"/>
  <c r="E772" i="5"/>
  <c r="I772" i="5"/>
  <c r="K772" i="5"/>
  <c r="J772" i="5"/>
  <c r="G972" i="5"/>
  <c r="F972" i="5"/>
  <c r="E972" i="5"/>
  <c r="G982" i="5"/>
  <c r="F982" i="5"/>
  <c r="E982" i="5"/>
  <c r="G856" i="5"/>
  <c r="E856" i="5"/>
  <c r="F856" i="5"/>
  <c r="E848" i="5"/>
  <c r="G848" i="5"/>
  <c r="F848" i="5"/>
  <c r="C521" i="8"/>
  <c r="D521" i="5"/>
  <c r="K711" i="5"/>
  <c r="J711" i="5"/>
  <c r="I711" i="5"/>
  <c r="G711" i="5"/>
  <c r="F711" i="5"/>
  <c r="E711" i="5"/>
  <c r="F855" i="5"/>
  <c r="G855" i="5"/>
  <c r="E855" i="5"/>
  <c r="K689" i="5"/>
  <c r="I689" i="5"/>
  <c r="F689" i="5"/>
  <c r="E689" i="5"/>
  <c r="J689" i="5"/>
  <c r="G689" i="5"/>
  <c r="G885" i="5"/>
  <c r="F885" i="5"/>
  <c r="E885" i="5"/>
  <c r="G1089" i="5"/>
  <c r="F1089" i="5"/>
  <c r="E1089" i="5"/>
  <c r="G1100" i="5"/>
  <c r="F1100" i="5"/>
  <c r="E1100" i="5"/>
  <c r="E796" i="5"/>
  <c r="G796" i="5"/>
  <c r="F796" i="5"/>
  <c r="G1005" i="5"/>
  <c r="F1005" i="5"/>
  <c r="E1005" i="5"/>
  <c r="G1103" i="5"/>
  <c r="F1103" i="5"/>
  <c r="E1103" i="5"/>
  <c r="G920" i="5"/>
  <c r="F920" i="5"/>
  <c r="E920" i="5"/>
  <c r="G1121" i="5"/>
  <c r="F1121" i="5"/>
  <c r="E1121" i="5"/>
  <c r="G1018" i="5"/>
  <c r="F1018" i="5"/>
  <c r="E1018" i="5"/>
  <c r="G1422" i="5"/>
  <c r="F1422" i="5"/>
  <c r="E1422" i="5"/>
  <c r="G1149" i="5"/>
  <c r="F1149" i="5"/>
  <c r="E1149" i="5"/>
  <c r="F1078" i="5"/>
  <c r="E1078" i="5"/>
  <c r="G1078" i="5"/>
  <c r="G1593" i="5"/>
  <c r="E1593" i="5"/>
  <c r="F1593" i="5"/>
  <c r="E1094" i="5"/>
  <c r="F1094" i="5"/>
  <c r="G1094" i="5"/>
  <c r="E970" i="5"/>
  <c r="G970" i="5"/>
  <c r="F970" i="5"/>
  <c r="G1322" i="5"/>
  <c r="F1322" i="5"/>
  <c r="E1322" i="5"/>
  <c r="E1035" i="5"/>
  <c r="F1035" i="5"/>
  <c r="G1035" i="5"/>
  <c r="G1754" i="5"/>
  <c r="F1754" i="5"/>
  <c r="E1754" i="5"/>
  <c r="F1312" i="5"/>
  <c r="G1312" i="5"/>
  <c r="E1312" i="5"/>
  <c r="G1252" i="5"/>
  <c r="F1252" i="5"/>
  <c r="E1252" i="5"/>
  <c r="G1247" i="5"/>
  <c r="F1247" i="5"/>
  <c r="E1247" i="5"/>
  <c r="F1144" i="5"/>
  <c r="G1144" i="5"/>
  <c r="E1144" i="5"/>
  <c r="E1492" i="5"/>
  <c r="G1492" i="5"/>
  <c r="F1492" i="5"/>
  <c r="G1204" i="5"/>
  <c r="F1204" i="5"/>
  <c r="E1204" i="5"/>
  <c r="G1213" i="5"/>
  <c r="F1213" i="5"/>
  <c r="E1213" i="5"/>
  <c r="G1413" i="5"/>
  <c r="F1413" i="5"/>
  <c r="E1413" i="5"/>
  <c r="F1250" i="5"/>
  <c r="E1250" i="5"/>
  <c r="G1250" i="5"/>
  <c r="G1383" i="5"/>
  <c r="F1383" i="5"/>
  <c r="E1383" i="5"/>
  <c r="E1499" i="5"/>
  <c r="G1499" i="5"/>
  <c r="F1499" i="5"/>
  <c r="E1184" i="5"/>
  <c r="G1184" i="5"/>
  <c r="F1184" i="5"/>
  <c r="G1151" i="5"/>
  <c r="F1151" i="5"/>
  <c r="E1151" i="5"/>
  <c r="F1463" i="5"/>
  <c r="E1463" i="5"/>
  <c r="G1463" i="5"/>
  <c r="G1460" i="5"/>
  <c r="F1460" i="5"/>
  <c r="E1460" i="5"/>
  <c r="G1421" i="5"/>
  <c r="F1421" i="5"/>
  <c r="E1421" i="5"/>
  <c r="G1360" i="5"/>
  <c r="F1360" i="5"/>
  <c r="E1360" i="5"/>
  <c r="G1852" i="5"/>
  <c r="F1852" i="5"/>
  <c r="E1852" i="5"/>
  <c r="G1401" i="5"/>
  <c r="E1401" i="5"/>
  <c r="F1401" i="5"/>
  <c r="F1410" i="5"/>
  <c r="G1410" i="5"/>
  <c r="E1410" i="5"/>
  <c r="E1433" i="5"/>
  <c r="G1433" i="5"/>
  <c r="F1433" i="5"/>
  <c r="G1537" i="5"/>
  <c r="E1537" i="5"/>
  <c r="F1537" i="5"/>
  <c r="G1437" i="5"/>
  <c r="F1437" i="5"/>
  <c r="E1437" i="5"/>
  <c r="G1561" i="5"/>
  <c r="F1561" i="5"/>
  <c r="E1561" i="5"/>
  <c r="G1736" i="5"/>
  <c r="F1736" i="5"/>
  <c r="E1736" i="5"/>
  <c r="G1796" i="5"/>
  <c r="F1796" i="5"/>
  <c r="E1796" i="5"/>
  <c r="F1503" i="5"/>
  <c r="G1503" i="5"/>
  <c r="E1503" i="5"/>
  <c r="G1740" i="5"/>
  <c r="F1740" i="5"/>
  <c r="E1740" i="5"/>
  <c r="F1656" i="5"/>
  <c r="G1656" i="5"/>
  <c r="E1656" i="5"/>
  <c r="F1684" i="5"/>
  <c r="G1684" i="5"/>
  <c r="E1684" i="5"/>
  <c r="G1650" i="5"/>
  <c r="F1650" i="5"/>
  <c r="E1650" i="5"/>
  <c r="E1653" i="5"/>
  <c r="G1653" i="5"/>
  <c r="F1653" i="5"/>
  <c r="E1618" i="5"/>
  <c r="F1618" i="5"/>
  <c r="G1618" i="5"/>
  <c r="E1557" i="5"/>
  <c r="G1557" i="5"/>
  <c r="F1557" i="5"/>
  <c r="E1482" i="5"/>
  <c r="G1482" i="5"/>
  <c r="F1482" i="5"/>
  <c r="G1657" i="5"/>
  <c r="F1657" i="5"/>
  <c r="E1657" i="5"/>
  <c r="G1853" i="5"/>
  <c r="F1853" i="5"/>
  <c r="E1853" i="5"/>
  <c r="G1833" i="5"/>
  <c r="F1833" i="5"/>
  <c r="E1833" i="5"/>
  <c r="G1814" i="5"/>
  <c r="F1814" i="5"/>
  <c r="E1814" i="5"/>
  <c r="F1683" i="5"/>
  <c r="G1683" i="5"/>
  <c r="E1683" i="5"/>
  <c r="G1706" i="5"/>
  <c r="F1706" i="5"/>
  <c r="E1706" i="5"/>
  <c r="F1957" i="5"/>
  <c r="E1957" i="5"/>
  <c r="G1957" i="5"/>
  <c r="G1859" i="5"/>
  <c r="F1859" i="5"/>
  <c r="E1859" i="5"/>
  <c r="G1822" i="5"/>
  <c r="F1822" i="5"/>
  <c r="E1822" i="5"/>
  <c r="F1719" i="5"/>
  <c r="E1719" i="5"/>
  <c r="G1719" i="5"/>
  <c r="E1742" i="5"/>
  <c r="F1742" i="5"/>
  <c r="G1742" i="5"/>
  <c r="G1923" i="5"/>
  <c r="F1923" i="5"/>
  <c r="E1923" i="5"/>
  <c r="E1849" i="5"/>
  <c r="G1849" i="5"/>
  <c r="F1849" i="5"/>
  <c r="E1816" i="5"/>
  <c r="G1816" i="5"/>
  <c r="F1816" i="5"/>
  <c r="G1939" i="5"/>
  <c r="F1939" i="5"/>
  <c r="E1939" i="5"/>
  <c r="G2003" i="5"/>
  <c r="F2003" i="5"/>
  <c r="E2003" i="5"/>
  <c r="G1890" i="5"/>
  <c r="F1890" i="5"/>
  <c r="E1890" i="5"/>
  <c r="G1941" i="5"/>
  <c r="F1941" i="5"/>
  <c r="E1941" i="5"/>
  <c r="G1992" i="5"/>
  <c r="F1992" i="5"/>
  <c r="E1992" i="5"/>
  <c r="E1898" i="5"/>
  <c r="F1898" i="5"/>
  <c r="G1898" i="5"/>
  <c r="E1949" i="5"/>
  <c r="G1949" i="5"/>
  <c r="F1949" i="5"/>
  <c r="G1986" i="5"/>
  <c r="F1986" i="5"/>
  <c r="E1986" i="5"/>
  <c r="S26" i="9"/>
  <c r="I25" i="9"/>
  <c r="J25" i="9"/>
  <c r="S47" i="9"/>
  <c r="H41" i="9"/>
  <c r="U50" i="9"/>
  <c r="T50" i="9"/>
  <c r="U52" i="9"/>
  <c r="T52" i="9"/>
  <c r="U44" i="9"/>
  <c r="T44" i="9"/>
  <c r="C423" i="8"/>
  <c r="D423" i="5"/>
  <c r="I638" i="5"/>
  <c r="K638" i="5"/>
  <c r="J638" i="5"/>
  <c r="G638" i="5"/>
  <c r="F638" i="5"/>
  <c r="E638" i="5"/>
  <c r="G546" i="5"/>
  <c r="K546" i="5"/>
  <c r="J546" i="5"/>
  <c r="I546" i="5"/>
  <c r="E546" i="5"/>
  <c r="F546" i="5"/>
  <c r="M474" i="8"/>
  <c r="L474" i="8"/>
  <c r="I474" i="8"/>
  <c r="H474" i="8"/>
  <c r="D474" i="8"/>
  <c r="O499" i="8"/>
  <c r="N499" i="8"/>
  <c r="M492" i="8"/>
  <c r="I492" i="8"/>
  <c r="E492" i="8"/>
  <c r="L492" i="8"/>
  <c r="H492" i="8"/>
  <c r="D492" i="8"/>
  <c r="H418" i="8"/>
  <c r="C450" i="8"/>
  <c r="D450" i="5"/>
  <c r="C475" i="8"/>
  <c r="D475" i="5"/>
  <c r="F1333" i="5"/>
  <c r="E1333" i="5"/>
  <c r="G1333" i="5"/>
  <c r="G1087" i="5"/>
  <c r="F1087" i="5"/>
  <c r="E1087" i="5"/>
  <c r="F1305" i="5"/>
  <c r="E1305" i="5"/>
  <c r="G1305" i="5"/>
  <c r="G1544" i="5"/>
  <c r="F1544" i="5"/>
  <c r="E1544" i="5"/>
  <c r="G1974" i="5"/>
  <c r="F1974" i="5"/>
  <c r="E1974" i="5"/>
  <c r="G702" i="5"/>
  <c r="K702" i="5"/>
  <c r="I702" i="5"/>
  <c r="F702" i="5"/>
  <c r="E702" i="5"/>
  <c r="J702" i="5"/>
  <c r="G825" i="5"/>
  <c r="F825" i="5"/>
  <c r="E825" i="5"/>
  <c r="F1124" i="5"/>
  <c r="G1124" i="5"/>
  <c r="E1124" i="5"/>
  <c r="G1324" i="5"/>
  <c r="F1324" i="5"/>
  <c r="E1324" i="5"/>
  <c r="G1579" i="5"/>
  <c r="E1579" i="5"/>
  <c r="F1579" i="5"/>
  <c r="G1804" i="5"/>
  <c r="F1804" i="5"/>
  <c r="E1804" i="5"/>
  <c r="S68" i="9"/>
  <c r="T68" i="9" s="1"/>
  <c r="F448" i="5"/>
  <c r="D448" i="8" s="1"/>
  <c r="K448" i="5"/>
  <c r="J448" i="5"/>
  <c r="G448" i="5"/>
  <c r="I448" i="8" s="1"/>
  <c r="E448" i="5"/>
  <c r="I448" i="5"/>
  <c r="C387" i="8"/>
  <c r="D387" i="5"/>
  <c r="C565" i="8"/>
  <c r="D565" i="5"/>
  <c r="G851" i="5"/>
  <c r="F851" i="5"/>
  <c r="E851" i="5"/>
  <c r="F712" i="5"/>
  <c r="E712" i="5"/>
  <c r="K712" i="5"/>
  <c r="G712" i="5"/>
  <c r="J712" i="5"/>
  <c r="I712" i="5"/>
  <c r="F1141" i="5"/>
  <c r="G1141" i="5"/>
  <c r="E1141" i="5"/>
  <c r="G1493" i="5"/>
  <c r="F1493" i="5"/>
  <c r="E1493" i="5"/>
  <c r="G1615" i="5"/>
  <c r="F1615" i="5"/>
  <c r="E1615" i="5"/>
  <c r="G1785" i="5"/>
  <c r="F1785" i="5"/>
  <c r="E1785" i="5"/>
  <c r="E2010" i="5"/>
  <c r="F2010" i="5"/>
  <c r="G2010" i="5"/>
  <c r="E331" i="5"/>
  <c r="G331" i="5"/>
  <c r="F331" i="5"/>
  <c r="O358" i="8"/>
  <c r="N358" i="8"/>
  <c r="C408" i="8"/>
  <c r="D408" i="5"/>
  <c r="F629" i="5"/>
  <c r="K629" i="5"/>
  <c r="J629" i="5"/>
  <c r="I629" i="5"/>
  <c r="G629" i="5"/>
  <c r="E629" i="5"/>
  <c r="G674" i="5"/>
  <c r="I674" i="5"/>
  <c r="K674" i="5"/>
  <c r="J674" i="5"/>
  <c r="F674" i="5"/>
  <c r="E674" i="5"/>
  <c r="I653" i="5"/>
  <c r="E653" i="5"/>
  <c r="K653" i="5"/>
  <c r="F653" i="5"/>
  <c r="G653" i="5"/>
  <c r="J653" i="5"/>
  <c r="E845" i="5"/>
  <c r="G845" i="5"/>
  <c r="F845" i="5"/>
  <c r="F917" i="5"/>
  <c r="E917" i="5"/>
  <c r="G917" i="5"/>
  <c r="L23" i="6"/>
  <c r="L24" i="6"/>
  <c r="M15" i="6"/>
  <c r="L12" i="6"/>
  <c r="J2007" i="5"/>
  <c r="I2002" i="5"/>
  <c r="K1998" i="5"/>
  <c r="J1993" i="5"/>
  <c r="I1988" i="5"/>
  <c r="K1984" i="5"/>
  <c r="J1979" i="5"/>
  <c r="I1974" i="5"/>
  <c r="K1970" i="5"/>
  <c r="J1965" i="5"/>
  <c r="I1960" i="5"/>
  <c r="K1956" i="5"/>
  <c r="J1951" i="5"/>
  <c r="I1946" i="5"/>
  <c r="K1942" i="5"/>
  <c r="J1937" i="5"/>
  <c r="I1932" i="5"/>
  <c r="K1928" i="5"/>
  <c r="J1923" i="5"/>
  <c r="I1918" i="5"/>
  <c r="K1914" i="5"/>
  <c r="J1909" i="5"/>
  <c r="I1904" i="5"/>
  <c r="K1900" i="5"/>
  <c r="J1895" i="5"/>
  <c r="I1890" i="5"/>
  <c r="K1886" i="5"/>
  <c r="J1881" i="5"/>
  <c r="I1876" i="5"/>
  <c r="K1872" i="5"/>
  <c r="M18" i="6"/>
  <c r="L15" i="6"/>
  <c r="I2007" i="5"/>
  <c r="K2003" i="5"/>
  <c r="J1998" i="5"/>
  <c r="I1993" i="5"/>
  <c r="K1989" i="5"/>
  <c r="J1984" i="5"/>
  <c r="I1979" i="5"/>
  <c r="K1975" i="5"/>
  <c r="J1970" i="5"/>
  <c r="I1965" i="5"/>
  <c r="K1961" i="5"/>
  <c r="J1956" i="5"/>
  <c r="I1951" i="5"/>
  <c r="K1947" i="5"/>
  <c r="J1942" i="5"/>
  <c r="I1937" i="5"/>
  <c r="K1933" i="5"/>
  <c r="J1928" i="5"/>
  <c r="I1923" i="5"/>
  <c r="K1919" i="5"/>
  <c r="J1914" i="5"/>
  <c r="I1909" i="5"/>
  <c r="K1905" i="5"/>
  <c r="J1900" i="5"/>
  <c r="I1895" i="5"/>
  <c r="K1891" i="5"/>
  <c r="J1886" i="5"/>
  <c r="M21" i="6"/>
  <c r="L18" i="6"/>
  <c r="M7" i="6"/>
  <c r="K2008" i="5"/>
  <c r="J2003" i="5"/>
  <c r="I1998" i="5"/>
  <c r="K1994" i="5"/>
  <c r="J1989" i="5"/>
  <c r="I1984" i="5"/>
  <c r="K1980" i="5"/>
  <c r="J1975" i="5"/>
  <c r="I1970" i="5"/>
  <c r="K1966" i="5"/>
  <c r="J1961" i="5"/>
  <c r="I1956" i="5"/>
  <c r="K1952" i="5"/>
  <c r="J1947" i="5"/>
  <c r="I1942" i="5"/>
  <c r="K1938" i="5"/>
  <c r="J1933" i="5"/>
  <c r="I1928" i="5"/>
  <c r="K1924" i="5"/>
  <c r="J1919" i="5"/>
  <c r="I1914" i="5"/>
  <c r="K1910" i="5"/>
  <c r="J1905" i="5"/>
  <c r="I1900" i="5"/>
  <c r="K1896" i="5"/>
  <c r="J1891" i="5"/>
  <c r="I1886" i="5"/>
  <c r="L21" i="6"/>
  <c r="M10" i="6"/>
  <c r="L7" i="6"/>
  <c r="J2008" i="5"/>
  <c r="I2003" i="5"/>
  <c r="K1999" i="5"/>
  <c r="J1994" i="5"/>
  <c r="I1989" i="5"/>
  <c r="K1985" i="5"/>
  <c r="J1980" i="5"/>
  <c r="I1975" i="5"/>
  <c r="K1971" i="5"/>
  <c r="J1966" i="5"/>
  <c r="I1961" i="5"/>
  <c r="K1957" i="5"/>
  <c r="J1952" i="5"/>
  <c r="I1947" i="5"/>
  <c r="K1943" i="5"/>
  <c r="J1938" i="5"/>
  <c r="I1933" i="5"/>
  <c r="K1929" i="5"/>
  <c r="J1924" i="5"/>
  <c r="I1919" i="5"/>
  <c r="K1915" i="5"/>
  <c r="J1910" i="5"/>
  <c r="I1905" i="5"/>
  <c r="K1901" i="5"/>
  <c r="J1896" i="5"/>
  <c r="I1891" i="5"/>
  <c r="K1887" i="5"/>
  <c r="J1882" i="5"/>
  <c r="M13" i="6"/>
  <c r="L10" i="6"/>
  <c r="I2008" i="5"/>
  <c r="K2004" i="5"/>
  <c r="J1999" i="5"/>
  <c r="I1994" i="5"/>
  <c r="K1990" i="5"/>
  <c r="J1985" i="5"/>
  <c r="I1980" i="5"/>
  <c r="K1976" i="5"/>
  <c r="J1971" i="5"/>
  <c r="I1966" i="5"/>
  <c r="K1962" i="5"/>
  <c r="J1957" i="5"/>
  <c r="I1952" i="5"/>
  <c r="K1948" i="5"/>
  <c r="J1943" i="5"/>
  <c r="I1938" i="5"/>
  <c r="K1934" i="5"/>
  <c r="J1929" i="5"/>
  <c r="I1924" i="5"/>
  <c r="K1920" i="5"/>
  <c r="J1915" i="5"/>
  <c r="I1910" i="5"/>
  <c r="K1906" i="5"/>
  <c r="J1901" i="5"/>
  <c r="I1896" i="5"/>
  <c r="K1892" i="5"/>
  <c r="J1887" i="5"/>
  <c r="M24" i="6"/>
  <c r="M16" i="6"/>
  <c r="L13" i="6"/>
  <c r="K2009" i="5"/>
  <c r="J2004" i="5"/>
  <c r="I1999" i="5"/>
  <c r="K1995" i="5"/>
  <c r="J1990" i="5"/>
  <c r="I1985" i="5"/>
  <c r="K1981" i="5"/>
  <c r="J1976" i="5"/>
  <c r="I1971" i="5"/>
  <c r="K1967" i="5"/>
  <c r="J1962" i="5"/>
  <c r="I1957" i="5"/>
  <c r="K1953" i="5"/>
  <c r="J1948" i="5"/>
  <c r="I1943" i="5"/>
  <c r="K1939" i="5"/>
  <c r="J1934" i="5"/>
  <c r="I1929" i="5"/>
  <c r="K1925" i="5"/>
  <c r="J1920" i="5"/>
  <c r="I1915" i="5"/>
  <c r="K1911" i="5"/>
  <c r="J1906" i="5"/>
  <c r="I1901" i="5"/>
  <c r="K1897" i="5"/>
  <c r="J1892" i="5"/>
  <c r="I1887" i="5"/>
  <c r="K1883" i="5"/>
  <c r="J1878" i="5"/>
  <c r="M19" i="6"/>
  <c r="L16" i="6"/>
  <c r="J2009" i="5"/>
  <c r="I2004" i="5"/>
  <c r="K2000" i="5"/>
  <c r="J1995" i="5"/>
  <c r="I1990" i="5"/>
  <c r="K1986" i="5"/>
  <c r="J1981" i="5"/>
  <c r="I1976" i="5"/>
  <c r="K1972" i="5"/>
  <c r="J1967" i="5"/>
  <c r="I1962" i="5"/>
  <c r="K1958" i="5"/>
  <c r="J1953" i="5"/>
  <c r="I1948" i="5"/>
  <c r="K1944" i="5"/>
  <c r="J1939" i="5"/>
  <c r="I1934" i="5"/>
  <c r="K1930" i="5"/>
  <c r="J1925" i="5"/>
  <c r="I1920" i="5"/>
  <c r="K1916" i="5"/>
  <c r="J1911" i="5"/>
  <c r="I1906" i="5"/>
  <c r="K1902" i="5"/>
  <c r="J1897" i="5"/>
  <c r="I1892" i="5"/>
  <c r="K1888" i="5"/>
  <c r="J1883" i="5"/>
  <c r="I1878" i="5"/>
  <c r="M22" i="6"/>
  <c r="L19" i="6"/>
  <c r="M8" i="6"/>
  <c r="I2009" i="5"/>
  <c r="K2005" i="5"/>
  <c r="L22" i="6"/>
  <c r="M11" i="6"/>
  <c r="L8" i="6"/>
  <c r="K2010" i="5"/>
  <c r="J2005" i="5"/>
  <c r="I2000" i="5"/>
  <c r="K1996" i="5"/>
  <c r="J1991" i="5"/>
  <c r="I1986" i="5"/>
  <c r="K1982" i="5"/>
  <c r="J1977" i="5"/>
  <c r="I1972" i="5"/>
  <c r="K1968" i="5"/>
  <c r="J1963" i="5"/>
  <c r="I1958" i="5"/>
  <c r="K1954" i="5"/>
  <c r="J1949" i="5"/>
  <c r="I1944" i="5"/>
  <c r="K1940" i="5"/>
  <c r="J1935" i="5"/>
  <c r="I1930" i="5"/>
  <c r="K1926" i="5"/>
  <c r="J1921" i="5"/>
  <c r="I1916" i="5"/>
  <c r="K1912" i="5"/>
  <c r="J1907" i="5"/>
  <c r="I1902" i="5"/>
  <c r="M14" i="6"/>
  <c r="L11" i="6"/>
  <c r="J2010" i="5"/>
  <c r="I2005" i="5"/>
  <c r="K2001" i="5"/>
  <c r="J1996" i="5"/>
  <c r="I1991" i="5"/>
  <c r="K1987" i="5"/>
  <c r="J1982" i="5"/>
  <c r="I1977" i="5"/>
  <c r="K1973" i="5"/>
  <c r="J1968" i="5"/>
  <c r="I1963" i="5"/>
  <c r="K1959" i="5"/>
  <c r="J1954" i="5"/>
  <c r="I1949" i="5"/>
  <c r="K1945" i="5"/>
  <c r="J1940" i="5"/>
  <c r="I1935" i="5"/>
  <c r="K1931" i="5"/>
  <c r="J1926" i="5"/>
  <c r="I1921" i="5"/>
  <c r="K1917" i="5"/>
  <c r="J1912" i="5"/>
  <c r="I1907" i="5"/>
  <c r="K1903" i="5"/>
  <c r="J1898" i="5"/>
  <c r="I1893" i="5"/>
  <c r="M23" i="6"/>
  <c r="M12" i="6"/>
  <c r="L9" i="6"/>
  <c r="K2007" i="5"/>
  <c r="J2002" i="5"/>
  <c r="I1997" i="5"/>
  <c r="K1993" i="5"/>
  <c r="J1988" i="5"/>
  <c r="I1983" i="5"/>
  <c r="K1979" i="5"/>
  <c r="J1974" i="5"/>
  <c r="I1969" i="5"/>
  <c r="K1965" i="5"/>
  <c r="J1960" i="5"/>
  <c r="I1955" i="5"/>
  <c r="K1951" i="5"/>
  <c r="J1946" i="5"/>
  <c r="I1941" i="5"/>
  <c r="K1937" i="5"/>
  <c r="J1932" i="5"/>
  <c r="I1927" i="5"/>
  <c r="K1923" i="5"/>
  <c r="J1918" i="5"/>
  <c r="I1913" i="5"/>
  <c r="K1909" i="5"/>
  <c r="J1904" i="5"/>
  <c r="I1899" i="5"/>
  <c r="K1895" i="5"/>
  <c r="J1890" i="5"/>
  <c r="I1885" i="5"/>
  <c r="K1881" i="5"/>
  <c r="J1876" i="5"/>
  <c r="I1871" i="5"/>
  <c r="K1867" i="5"/>
  <c r="J1862" i="5"/>
  <c r="I1857" i="5"/>
  <c r="M6" i="6"/>
  <c r="J1992" i="5"/>
  <c r="I1968" i="5"/>
  <c r="J1955" i="5"/>
  <c r="J1944" i="5"/>
  <c r="I1931" i="5"/>
  <c r="J1880" i="5"/>
  <c r="I1877" i="5"/>
  <c r="I1874" i="5"/>
  <c r="K1871" i="5"/>
  <c r="I1863" i="5"/>
  <c r="J1851" i="5"/>
  <c r="I1846" i="5"/>
  <c r="K1842" i="5"/>
  <c r="J1837" i="5"/>
  <c r="I1832" i="5"/>
  <c r="K1828" i="5"/>
  <c r="J1823" i="5"/>
  <c r="I1818" i="5"/>
  <c r="K1814" i="5"/>
  <c r="J1809" i="5"/>
  <c r="I1804" i="5"/>
  <c r="K1800" i="5"/>
  <c r="J1795" i="5"/>
  <c r="I1790" i="5"/>
  <c r="K1786" i="5"/>
  <c r="J1781" i="5"/>
  <c r="I1776" i="5"/>
  <c r="K1772" i="5"/>
  <c r="J1767" i="5"/>
  <c r="I1762" i="5"/>
  <c r="K1758" i="5"/>
  <c r="J1753" i="5"/>
  <c r="I1748" i="5"/>
  <c r="K1744" i="5"/>
  <c r="J1739" i="5"/>
  <c r="I1734" i="5"/>
  <c r="K1730" i="5"/>
  <c r="J1725" i="5"/>
  <c r="I1720" i="5"/>
  <c r="K1716" i="5"/>
  <c r="J1711" i="5"/>
  <c r="I1706" i="5"/>
  <c r="K1702" i="5"/>
  <c r="J1697" i="5"/>
  <c r="I1692" i="5"/>
  <c r="K1688" i="5"/>
  <c r="J1683" i="5"/>
  <c r="I1678" i="5"/>
  <c r="K1674" i="5"/>
  <c r="J1669" i="5"/>
  <c r="I1664" i="5"/>
  <c r="K1660" i="5"/>
  <c r="J1655" i="5"/>
  <c r="I1650" i="5"/>
  <c r="L6" i="6"/>
  <c r="K1997" i="5"/>
  <c r="I1992" i="5"/>
  <c r="I1981" i="5"/>
  <c r="J1973" i="5"/>
  <c r="K1960" i="5"/>
  <c r="K1936" i="5"/>
  <c r="K1907" i="5"/>
  <c r="K1899" i="5"/>
  <c r="K1894" i="5"/>
  <c r="I1880" i="5"/>
  <c r="J1871" i="5"/>
  <c r="K1868" i="5"/>
  <c r="K1864" i="5"/>
  <c r="K1860" i="5"/>
  <c r="K1856" i="5"/>
  <c r="I1851" i="5"/>
  <c r="K1847" i="5"/>
  <c r="J1842" i="5"/>
  <c r="I1837" i="5"/>
  <c r="K1833" i="5"/>
  <c r="J1828" i="5"/>
  <c r="I1823" i="5"/>
  <c r="K1819" i="5"/>
  <c r="J1814" i="5"/>
  <c r="I1809" i="5"/>
  <c r="K1805" i="5"/>
  <c r="J1800" i="5"/>
  <c r="I1795" i="5"/>
  <c r="K1791" i="5"/>
  <c r="J1786" i="5"/>
  <c r="I1781" i="5"/>
  <c r="K1777" i="5"/>
  <c r="J1772" i="5"/>
  <c r="I1767" i="5"/>
  <c r="K1763" i="5"/>
  <c r="J1758" i="5"/>
  <c r="I1753" i="5"/>
  <c r="K1749" i="5"/>
  <c r="J1744" i="5"/>
  <c r="I1739" i="5"/>
  <c r="K1735" i="5"/>
  <c r="J1730" i="5"/>
  <c r="I1725" i="5"/>
  <c r="K1721" i="5"/>
  <c r="J1716" i="5"/>
  <c r="I1711" i="5"/>
  <c r="K1707" i="5"/>
  <c r="J1702" i="5"/>
  <c r="I1697" i="5"/>
  <c r="K1693" i="5"/>
  <c r="J1688" i="5"/>
  <c r="J1997" i="5"/>
  <c r="J1986" i="5"/>
  <c r="I1973" i="5"/>
  <c r="J1936" i="5"/>
  <c r="I1912" i="5"/>
  <c r="J1899" i="5"/>
  <c r="J1894" i="5"/>
  <c r="K1885" i="5"/>
  <c r="J1868" i="5"/>
  <c r="J1864" i="5"/>
  <c r="J1860" i="5"/>
  <c r="J1856" i="5"/>
  <c r="K1852" i="5"/>
  <c r="J1847" i="5"/>
  <c r="I1842" i="5"/>
  <c r="K1838" i="5"/>
  <c r="J1833" i="5"/>
  <c r="I1828" i="5"/>
  <c r="K1824" i="5"/>
  <c r="J1819" i="5"/>
  <c r="I1814" i="5"/>
  <c r="K1810" i="5"/>
  <c r="J1805" i="5"/>
  <c r="I1800" i="5"/>
  <c r="K1796" i="5"/>
  <c r="J1791" i="5"/>
  <c r="I1786" i="5"/>
  <c r="K1782" i="5"/>
  <c r="J1777" i="5"/>
  <c r="I1772" i="5"/>
  <c r="K1768" i="5"/>
  <c r="J1763" i="5"/>
  <c r="I1758" i="5"/>
  <c r="K1754" i="5"/>
  <c r="J1749" i="5"/>
  <c r="I1744" i="5"/>
  <c r="K1740" i="5"/>
  <c r="J1735" i="5"/>
  <c r="I1730" i="5"/>
  <c r="K1726" i="5"/>
  <c r="J1721" i="5"/>
  <c r="I1716" i="5"/>
  <c r="K1712" i="5"/>
  <c r="J1707" i="5"/>
  <c r="I1702" i="5"/>
  <c r="K1698" i="5"/>
  <c r="J1693" i="5"/>
  <c r="I1688" i="5"/>
  <c r="K1684" i="5"/>
  <c r="J1679" i="5"/>
  <c r="K2002" i="5"/>
  <c r="K1978" i="5"/>
  <c r="K1949" i="5"/>
  <c r="K1941" i="5"/>
  <c r="I1936" i="5"/>
  <c r="I1925" i="5"/>
  <c r="J1917" i="5"/>
  <c r="K1904" i="5"/>
  <c r="I1894" i="5"/>
  <c r="K1889" i="5"/>
  <c r="J1885" i="5"/>
  <c r="K1878" i="5"/>
  <c r="K1875" i="5"/>
  <c r="I1868" i="5"/>
  <c r="I1864" i="5"/>
  <c r="I1860" i="5"/>
  <c r="I1856" i="5"/>
  <c r="J1852" i="5"/>
  <c r="I1847" i="5"/>
  <c r="K1843" i="5"/>
  <c r="J1838" i="5"/>
  <c r="I1833" i="5"/>
  <c r="K1829" i="5"/>
  <c r="J1824" i="5"/>
  <c r="I1819" i="5"/>
  <c r="K1815" i="5"/>
  <c r="J1810" i="5"/>
  <c r="I1805" i="5"/>
  <c r="K1801" i="5"/>
  <c r="J1796" i="5"/>
  <c r="I1791" i="5"/>
  <c r="K1787" i="5"/>
  <c r="J1782" i="5"/>
  <c r="I1777" i="5"/>
  <c r="K1773" i="5"/>
  <c r="J1768" i="5"/>
  <c r="I1763" i="5"/>
  <c r="K1759" i="5"/>
  <c r="J1754" i="5"/>
  <c r="I1749" i="5"/>
  <c r="K1745" i="5"/>
  <c r="J1740" i="5"/>
  <c r="I1735" i="5"/>
  <c r="K1731" i="5"/>
  <c r="J1726" i="5"/>
  <c r="I1721" i="5"/>
  <c r="K1717" i="5"/>
  <c r="J1712" i="5"/>
  <c r="I1707" i="5"/>
  <c r="K1703" i="5"/>
  <c r="J1698" i="5"/>
  <c r="I1693" i="5"/>
  <c r="K1689" i="5"/>
  <c r="M20" i="6"/>
  <c r="J1978" i="5"/>
  <c r="I1954" i="5"/>
  <c r="J1941" i="5"/>
  <c r="J1930" i="5"/>
  <c r="I1917" i="5"/>
  <c r="J1889" i="5"/>
  <c r="I1883" i="5"/>
  <c r="J1875" i="5"/>
  <c r="J1872" i="5"/>
  <c r="I1852" i="5"/>
  <c r="K1848" i="5"/>
  <c r="J1843" i="5"/>
  <c r="I1838" i="5"/>
  <c r="K1834" i="5"/>
  <c r="J1829" i="5"/>
  <c r="I1824" i="5"/>
  <c r="K1820" i="5"/>
  <c r="J1815" i="5"/>
  <c r="I1810" i="5"/>
  <c r="K1806" i="5"/>
  <c r="J1801" i="5"/>
  <c r="I1796" i="5"/>
  <c r="K1792" i="5"/>
  <c r="J1787" i="5"/>
  <c r="I1782" i="5"/>
  <c r="K1778" i="5"/>
  <c r="J1773" i="5"/>
  <c r="I1768" i="5"/>
  <c r="K1764" i="5"/>
  <c r="J1759" i="5"/>
  <c r="I1754" i="5"/>
  <c r="K1750" i="5"/>
  <c r="J1745" i="5"/>
  <c r="I1740" i="5"/>
  <c r="K1736" i="5"/>
  <c r="J1731" i="5"/>
  <c r="I1726" i="5"/>
  <c r="K1722" i="5"/>
  <c r="J1717" i="5"/>
  <c r="I1712" i="5"/>
  <c r="K1708" i="5"/>
  <c r="J1703" i="5"/>
  <c r="I1698" i="5"/>
  <c r="K1694" i="5"/>
  <c r="J1689" i="5"/>
  <c r="I1684" i="5"/>
  <c r="K1680" i="5"/>
  <c r="L20" i="6"/>
  <c r="K1991" i="5"/>
  <c r="K1983" i="5"/>
  <c r="I1978" i="5"/>
  <c r="I1967" i="5"/>
  <c r="J1959" i="5"/>
  <c r="K1946" i="5"/>
  <c r="K1922" i="5"/>
  <c r="I1889" i="5"/>
  <c r="I1875" i="5"/>
  <c r="I1872" i="5"/>
  <c r="K1869" i="5"/>
  <c r="K1865" i="5"/>
  <c r="K1861" i="5"/>
  <c r="K1857" i="5"/>
  <c r="K1853" i="5"/>
  <c r="J1848" i="5"/>
  <c r="I1843" i="5"/>
  <c r="K1839" i="5"/>
  <c r="J1834" i="5"/>
  <c r="I1829" i="5"/>
  <c r="K1825" i="5"/>
  <c r="J1820" i="5"/>
  <c r="I1815" i="5"/>
  <c r="K1811" i="5"/>
  <c r="J1806" i="5"/>
  <c r="I1801" i="5"/>
  <c r="K1797" i="5"/>
  <c r="J1792" i="5"/>
  <c r="I1787" i="5"/>
  <c r="K1783" i="5"/>
  <c r="J1778" i="5"/>
  <c r="I1773" i="5"/>
  <c r="K1769" i="5"/>
  <c r="J1764" i="5"/>
  <c r="I1759" i="5"/>
  <c r="K1755" i="5"/>
  <c r="J1750" i="5"/>
  <c r="I1745" i="5"/>
  <c r="K1741" i="5"/>
  <c r="J1736" i="5"/>
  <c r="I1731" i="5"/>
  <c r="K1727" i="5"/>
  <c r="J1722" i="5"/>
  <c r="I1717" i="5"/>
  <c r="K1713" i="5"/>
  <c r="J1708" i="5"/>
  <c r="I1703" i="5"/>
  <c r="K1699" i="5"/>
  <c r="L14" i="6"/>
  <c r="M9" i="6"/>
  <c r="I2010" i="5"/>
  <c r="I1996" i="5"/>
  <c r="J1983" i="5"/>
  <c r="J1972" i="5"/>
  <c r="I1959" i="5"/>
  <c r="J1922" i="5"/>
  <c r="K1898" i="5"/>
  <c r="J1869" i="5"/>
  <c r="J1865" i="5"/>
  <c r="J1861" i="5"/>
  <c r="J1857" i="5"/>
  <c r="J1853" i="5"/>
  <c r="I1848" i="5"/>
  <c r="K1844" i="5"/>
  <c r="J1839" i="5"/>
  <c r="I1834" i="5"/>
  <c r="K1830" i="5"/>
  <c r="J1825" i="5"/>
  <c r="I1820" i="5"/>
  <c r="K1816" i="5"/>
  <c r="J1811" i="5"/>
  <c r="I1806" i="5"/>
  <c r="K1802" i="5"/>
  <c r="J1797" i="5"/>
  <c r="I1792" i="5"/>
  <c r="K1788" i="5"/>
  <c r="J1783" i="5"/>
  <c r="I1778" i="5"/>
  <c r="K1774" i="5"/>
  <c r="J1769" i="5"/>
  <c r="I1764" i="5"/>
  <c r="K1760" i="5"/>
  <c r="J1755" i="5"/>
  <c r="I1750" i="5"/>
  <c r="K1746" i="5"/>
  <c r="J1741" i="5"/>
  <c r="I1736" i="5"/>
  <c r="K1732" i="5"/>
  <c r="J1727" i="5"/>
  <c r="I1722" i="5"/>
  <c r="K1718" i="5"/>
  <c r="J1713" i="5"/>
  <c r="I1708" i="5"/>
  <c r="K1704" i="5"/>
  <c r="J1699" i="5"/>
  <c r="I1694" i="5"/>
  <c r="J2001" i="5"/>
  <c r="K1988" i="5"/>
  <c r="K1964" i="5"/>
  <c r="K1935" i="5"/>
  <c r="K1927" i="5"/>
  <c r="I1922" i="5"/>
  <c r="I1911" i="5"/>
  <c r="J1903" i="5"/>
  <c r="I1898" i="5"/>
  <c r="K1893" i="5"/>
  <c r="I1881" i="5"/>
  <c r="K1873" i="5"/>
  <c r="I1869" i="5"/>
  <c r="I1865" i="5"/>
  <c r="I1861" i="5"/>
  <c r="I1853" i="5"/>
  <c r="K1849" i="5"/>
  <c r="J1844" i="5"/>
  <c r="I1839" i="5"/>
  <c r="K1835" i="5"/>
  <c r="J1830" i="5"/>
  <c r="I1825" i="5"/>
  <c r="K1821" i="5"/>
  <c r="J1816" i="5"/>
  <c r="I1811" i="5"/>
  <c r="K1807" i="5"/>
  <c r="J1802" i="5"/>
  <c r="I1797" i="5"/>
  <c r="K1793" i="5"/>
  <c r="J1788" i="5"/>
  <c r="I1783" i="5"/>
  <c r="K1779" i="5"/>
  <c r="J1774" i="5"/>
  <c r="I1769" i="5"/>
  <c r="K1765" i="5"/>
  <c r="J1760" i="5"/>
  <c r="I1755" i="5"/>
  <c r="K1751" i="5"/>
  <c r="J1746" i="5"/>
  <c r="I1741" i="5"/>
  <c r="K1737" i="5"/>
  <c r="J1732" i="5"/>
  <c r="I1727" i="5"/>
  <c r="K1723" i="5"/>
  <c r="J1718" i="5"/>
  <c r="I1713" i="5"/>
  <c r="K1709" i="5"/>
  <c r="J1704" i="5"/>
  <c r="I1699" i="5"/>
  <c r="K1695" i="5"/>
  <c r="J1690" i="5"/>
  <c r="I1685" i="5"/>
  <c r="K1681" i="5"/>
  <c r="J1676" i="5"/>
  <c r="I1671" i="5"/>
  <c r="K1667" i="5"/>
  <c r="J1662" i="5"/>
  <c r="I1657" i="5"/>
  <c r="K1653" i="5"/>
  <c r="J1648" i="5"/>
  <c r="I2001" i="5"/>
  <c r="J1964" i="5"/>
  <c r="I1940" i="5"/>
  <c r="J1927" i="5"/>
  <c r="J1916" i="5"/>
  <c r="I1903" i="5"/>
  <c r="J1893" i="5"/>
  <c r="K1879" i="5"/>
  <c r="K1876" i="5"/>
  <c r="J1873" i="5"/>
  <c r="K1866" i="5"/>
  <c r="K1858" i="5"/>
  <c r="K1854" i="5"/>
  <c r="J1849" i="5"/>
  <c r="I1844" i="5"/>
  <c r="K1840" i="5"/>
  <c r="J1835" i="5"/>
  <c r="I1830" i="5"/>
  <c r="K1826" i="5"/>
  <c r="J1821" i="5"/>
  <c r="I1816" i="5"/>
  <c r="K1812" i="5"/>
  <c r="J1807" i="5"/>
  <c r="I1802" i="5"/>
  <c r="K1798" i="5"/>
  <c r="J1793" i="5"/>
  <c r="I1788" i="5"/>
  <c r="K1784" i="5"/>
  <c r="J1779" i="5"/>
  <c r="I1774" i="5"/>
  <c r="K1770" i="5"/>
  <c r="J1765" i="5"/>
  <c r="I1760" i="5"/>
  <c r="K1756" i="5"/>
  <c r="J1751" i="5"/>
  <c r="I1746" i="5"/>
  <c r="K1742" i="5"/>
  <c r="J1737" i="5"/>
  <c r="I1732" i="5"/>
  <c r="K1728" i="5"/>
  <c r="J1723" i="5"/>
  <c r="I1718" i="5"/>
  <c r="K1714" i="5"/>
  <c r="J1709" i="5"/>
  <c r="I1704" i="5"/>
  <c r="K1977" i="5"/>
  <c r="K1969" i="5"/>
  <c r="I1964" i="5"/>
  <c r="I1953" i="5"/>
  <c r="J1945" i="5"/>
  <c r="K1932" i="5"/>
  <c r="K1908" i="5"/>
  <c r="J1888" i="5"/>
  <c r="K1884" i="5"/>
  <c r="J1879" i="5"/>
  <c r="I1873" i="5"/>
  <c r="J1866" i="5"/>
  <c r="K1862" i="5"/>
  <c r="J1858" i="5"/>
  <c r="J1854" i="5"/>
  <c r="I1849" i="5"/>
  <c r="K1845" i="5"/>
  <c r="J1840" i="5"/>
  <c r="I1835" i="5"/>
  <c r="K1831" i="5"/>
  <c r="J1826" i="5"/>
  <c r="I1821" i="5"/>
  <c r="K1817" i="5"/>
  <c r="J1812" i="5"/>
  <c r="I1807" i="5"/>
  <c r="K1803" i="5"/>
  <c r="J1798" i="5"/>
  <c r="I1793" i="5"/>
  <c r="K1789" i="5"/>
  <c r="J1784" i="5"/>
  <c r="I1779" i="5"/>
  <c r="K1775" i="5"/>
  <c r="J1770" i="5"/>
  <c r="I1765" i="5"/>
  <c r="K1761" i="5"/>
  <c r="J1756" i="5"/>
  <c r="I1751" i="5"/>
  <c r="K1747" i="5"/>
  <c r="J1742" i="5"/>
  <c r="I1737" i="5"/>
  <c r="K1733" i="5"/>
  <c r="J1728" i="5"/>
  <c r="I1723" i="5"/>
  <c r="K1719" i="5"/>
  <c r="J1714" i="5"/>
  <c r="I1709" i="5"/>
  <c r="K1705" i="5"/>
  <c r="J1700" i="5"/>
  <c r="I1695" i="5"/>
  <c r="K1691" i="5"/>
  <c r="J1686" i="5"/>
  <c r="I1681" i="5"/>
  <c r="K1677" i="5"/>
  <c r="J1672" i="5"/>
  <c r="I1667" i="5"/>
  <c r="K1663" i="5"/>
  <c r="J1658" i="5"/>
  <c r="I1653" i="5"/>
  <c r="L17" i="6"/>
  <c r="K1992" i="5"/>
  <c r="K1963" i="5"/>
  <c r="K1955" i="5"/>
  <c r="I1950" i="5"/>
  <c r="I1939" i="5"/>
  <c r="J1931" i="5"/>
  <c r="K1918" i="5"/>
  <c r="K1890" i="5"/>
  <c r="I1882" i="5"/>
  <c r="K1880" i="5"/>
  <c r="J1877" i="5"/>
  <c r="J1874" i="5"/>
  <c r="I1867" i="5"/>
  <c r="J1863" i="5"/>
  <c r="I1859" i="5"/>
  <c r="I1855" i="5"/>
  <c r="K1851" i="5"/>
  <c r="J1846" i="5"/>
  <c r="I1841" i="5"/>
  <c r="K1837" i="5"/>
  <c r="J1832" i="5"/>
  <c r="I1827" i="5"/>
  <c r="K1823" i="5"/>
  <c r="J1818" i="5"/>
  <c r="I1813" i="5"/>
  <c r="K1809" i="5"/>
  <c r="J1804" i="5"/>
  <c r="I1799" i="5"/>
  <c r="K1795" i="5"/>
  <c r="J1790" i="5"/>
  <c r="I1785" i="5"/>
  <c r="K1781" i="5"/>
  <c r="J1776" i="5"/>
  <c r="I1771" i="5"/>
  <c r="K1767" i="5"/>
  <c r="J1762" i="5"/>
  <c r="I1757" i="5"/>
  <c r="K1753" i="5"/>
  <c r="J1748" i="5"/>
  <c r="I1743" i="5"/>
  <c r="K1739" i="5"/>
  <c r="J1734" i="5"/>
  <c r="I1729" i="5"/>
  <c r="K1725" i="5"/>
  <c r="J1720" i="5"/>
  <c r="I1715" i="5"/>
  <c r="K1711" i="5"/>
  <c r="J1706" i="5"/>
  <c r="I1701" i="5"/>
  <c r="K1697" i="5"/>
  <c r="J1692" i="5"/>
  <c r="I1687" i="5"/>
  <c r="K1683" i="5"/>
  <c r="J1678" i="5"/>
  <c r="I1673" i="5"/>
  <c r="K1669" i="5"/>
  <c r="J1664" i="5"/>
  <c r="I1659" i="5"/>
  <c r="K1655" i="5"/>
  <c r="J1650" i="5"/>
  <c r="K1974" i="5"/>
  <c r="K1921" i="5"/>
  <c r="I1845" i="5"/>
  <c r="J1836" i="5"/>
  <c r="K1827" i="5"/>
  <c r="I1747" i="5"/>
  <c r="J1738" i="5"/>
  <c r="K1729" i="5"/>
  <c r="I1700" i="5"/>
  <c r="K1690" i="5"/>
  <c r="K1686" i="5"/>
  <c r="J1677" i="5"/>
  <c r="I1661" i="5"/>
  <c r="K1656" i="5"/>
  <c r="J1643" i="5"/>
  <c r="I1638" i="5"/>
  <c r="K1634" i="5"/>
  <c r="J1629" i="5"/>
  <c r="I1624" i="5"/>
  <c r="K1620" i="5"/>
  <c r="J1615" i="5"/>
  <c r="I1610" i="5"/>
  <c r="K1606" i="5"/>
  <c r="J1601" i="5"/>
  <c r="I1596" i="5"/>
  <c r="K1592" i="5"/>
  <c r="J1587" i="5"/>
  <c r="I1582" i="5"/>
  <c r="K1578" i="5"/>
  <c r="J1573" i="5"/>
  <c r="I1568" i="5"/>
  <c r="K1564" i="5"/>
  <c r="J1559" i="5"/>
  <c r="I1554" i="5"/>
  <c r="K1550" i="5"/>
  <c r="J1545" i="5"/>
  <c r="I1540" i="5"/>
  <c r="K1536" i="5"/>
  <c r="J1531" i="5"/>
  <c r="I1526" i="5"/>
  <c r="K1522" i="5"/>
  <c r="J1517" i="5"/>
  <c r="I1512" i="5"/>
  <c r="K1508" i="5"/>
  <c r="J1503" i="5"/>
  <c r="I1498" i="5"/>
  <c r="K1494" i="5"/>
  <c r="J1489" i="5"/>
  <c r="I1484" i="5"/>
  <c r="K1480" i="5"/>
  <c r="J1475" i="5"/>
  <c r="I1470" i="5"/>
  <c r="K1466" i="5"/>
  <c r="J1461" i="5"/>
  <c r="I1456" i="5"/>
  <c r="K1913" i="5"/>
  <c r="K1882" i="5"/>
  <c r="I1836" i="5"/>
  <c r="J1827" i="5"/>
  <c r="K1818" i="5"/>
  <c r="I1812" i="5"/>
  <c r="J1803" i="5"/>
  <c r="K1794" i="5"/>
  <c r="I1738" i="5"/>
  <c r="J1729" i="5"/>
  <c r="K1720" i="5"/>
  <c r="I1714" i="5"/>
  <c r="J1705" i="5"/>
  <c r="I1690" i="5"/>
  <c r="I1686" i="5"/>
  <c r="J1684" i="5"/>
  <c r="K1682" i="5"/>
  <c r="I1677" i="5"/>
  <c r="K1664" i="5"/>
  <c r="J1656" i="5"/>
  <c r="I1643" i="5"/>
  <c r="K1639" i="5"/>
  <c r="J1634" i="5"/>
  <c r="I1629" i="5"/>
  <c r="K1625" i="5"/>
  <c r="J1620" i="5"/>
  <c r="I1615" i="5"/>
  <c r="K1611" i="5"/>
  <c r="J1606" i="5"/>
  <c r="I1601" i="5"/>
  <c r="K1597" i="5"/>
  <c r="J1592" i="5"/>
  <c r="I1587" i="5"/>
  <c r="K1583" i="5"/>
  <c r="J1578" i="5"/>
  <c r="I1573" i="5"/>
  <c r="K1569" i="5"/>
  <c r="J1564" i="5"/>
  <c r="I1559" i="5"/>
  <c r="K1555" i="5"/>
  <c r="J1550" i="5"/>
  <c r="I1545" i="5"/>
  <c r="K1541" i="5"/>
  <c r="J1536" i="5"/>
  <c r="I1531" i="5"/>
  <c r="K1527" i="5"/>
  <c r="J1522" i="5"/>
  <c r="I1517" i="5"/>
  <c r="K1513" i="5"/>
  <c r="J1508" i="5"/>
  <c r="I1503" i="5"/>
  <c r="K1499" i="5"/>
  <c r="J1494" i="5"/>
  <c r="I1489" i="5"/>
  <c r="K1485" i="5"/>
  <c r="J1480" i="5"/>
  <c r="I1475" i="5"/>
  <c r="K1471" i="5"/>
  <c r="J1466" i="5"/>
  <c r="I1461" i="5"/>
  <c r="K1457" i="5"/>
  <c r="J1913" i="5"/>
  <c r="I1897" i="5"/>
  <c r="I1803" i="5"/>
  <c r="J1794" i="5"/>
  <c r="K1785" i="5"/>
  <c r="I1705" i="5"/>
  <c r="J1682" i="5"/>
  <c r="J1680" i="5"/>
  <c r="K1675" i="5"/>
  <c r="K1672" i="5"/>
  <c r="K1659" i="5"/>
  <c r="I1656" i="5"/>
  <c r="K1651" i="5"/>
  <c r="K1648" i="5"/>
  <c r="K1644" i="5"/>
  <c r="J1639" i="5"/>
  <c r="I1634" i="5"/>
  <c r="K1630" i="5"/>
  <c r="J1625" i="5"/>
  <c r="I1620" i="5"/>
  <c r="K1616" i="5"/>
  <c r="J1611" i="5"/>
  <c r="I1606" i="5"/>
  <c r="K1602" i="5"/>
  <c r="J1597" i="5"/>
  <c r="I1592" i="5"/>
  <c r="K1588" i="5"/>
  <c r="J1583" i="5"/>
  <c r="I1578" i="5"/>
  <c r="K1574" i="5"/>
  <c r="J1569" i="5"/>
  <c r="I1564" i="5"/>
  <c r="K1560" i="5"/>
  <c r="J1555" i="5"/>
  <c r="I1550" i="5"/>
  <c r="K1546" i="5"/>
  <c r="J1541" i="5"/>
  <c r="I1536" i="5"/>
  <c r="J1969" i="5"/>
  <c r="I1945" i="5"/>
  <c r="I1862" i="5"/>
  <c r="K1859" i="5"/>
  <c r="K1850" i="5"/>
  <c r="I1794" i="5"/>
  <c r="J1785" i="5"/>
  <c r="K1776" i="5"/>
  <c r="I1770" i="5"/>
  <c r="J1761" i="5"/>
  <c r="K1752" i="5"/>
  <c r="J1694" i="5"/>
  <c r="K1692" i="5"/>
  <c r="I1682" i="5"/>
  <c r="I1680" i="5"/>
  <c r="J1675" i="5"/>
  <c r="I1672" i="5"/>
  <c r="J1667" i="5"/>
  <c r="J1659" i="5"/>
  <c r="K1654" i="5"/>
  <c r="J1651" i="5"/>
  <c r="I1648" i="5"/>
  <c r="J1644" i="5"/>
  <c r="I1639" i="5"/>
  <c r="K1635" i="5"/>
  <c r="J1630" i="5"/>
  <c r="I1625" i="5"/>
  <c r="K1621" i="5"/>
  <c r="J1616" i="5"/>
  <c r="I1611" i="5"/>
  <c r="K1607" i="5"/>
  <c r="J1602" i="5"/>
  <c r="I1597" i="5"/>
  <c r="K1593" i="5"/>
  <c r="J1588" i="5"/>
  <c r="I1583" i="5"/>
  <c r="K1579" i="5"/>
  <c r="J1574" i="5"/>
  <c r="I1569" i="5"/>
  <c r="K1565" i="5"/>
  <c r="J1560" i="5"/>
  <c r="I1555" i="5"/>
  <c r="K1551" i="5"/>
  <c r="J1546" i="5"/>
  <c r="I1541" i="5"/>
  <c r="K1537" i="5"/>
  <c r="J1859" i="5"/>
  <c r="J1850" i="5"/>
  <c r="K1841" i="5"/>
  <c r="I1761" i="5"/>
  <c r="J1752" i="5"/>
  <c r="K1743" i="5"/>
  <c r="I1675" i="5"/>
  <c r="K1670" i="5"/>
  <c r="K1662" i="5"/>
  <c r="J1654" i="5"/>
  <c r="I1651" i="5"/>
  <c r="I1644" i="5"/>
  <c r="K1640" i="5"/>
  <c r="J1635" i="5"/>
  <c r="I1630" i="5"/>
  <c r="K1626" i="5"/>
  <c r="J1621" i="5"/>
  <c r="I1616" i="5"/>
  <c r="K1612" i="5"/>
  <c r="J1607" i="5"/>
  <c r="I1602" i="5"/>
  <c r="K1598" i="5"/>
  <c r="J1593" i="5"/>
  <c r="I1588" i="5"/>
  <c r="K1584" i="5"/>
  <c r="J1579" i="5"/>
  <c r="I1574" i="5"/>
  <c r="K1570" i="5"/>
  <c r="J1565" i="5"/>
  <c r="I1560" i="5"/>
  <c r="K1556" i="5"/>
  <c r="J1551" i="5"/>
  <c r="I1546" i="5"/>
  <c r="K1542" i="5"/>
  <c r="J1537" i="5"/>
  <c r="M17" i="6"/>
  <c r="J2000" i="5"/>
  <c r="K1874" i="5"/>
  <c r="I1850" i="5"/>
  <c r="J1841" i="5"/>
  <c r="K1832" i="5"/>
  <c r="I1826" i="5"/>
  <c r="J1817" i="5"/>
  <c r="K1808" i="5"/>
  <c r="I1752" i="5"/>
  <c r="J1743" i="5"/>
  <c r="K1734" i="5"/>
  <c r="I1728" i="5"/>
  <c r="J1719" i="5"/>
  <c r="K1710" i="5"/>
  <c r="K1696" i="5"/>
  <c r="K1678" i="5"/>
  <c r="J1670" i="5"/>
  <c r="I1662" i="5"/>
  <c r="I1654" i="5"/>
  <c r="K1645" i="5"/>
  <c r="J1640" i="5"/>
  <c r="I1635" i="5"/>
  <c r="K1631" i="5"/>
  <c r="J1626" i="5"/>
  <c r="I1621" i="5"/>
  <c r="K1617" i="5"/>
  <c r="J1612" i="5"/>
  <c r="I1607" i="5"/>
  <c r="K1603" i="5"/>
  <c r="J1598" i="5"/>
  <c r="I1593" i="5"/>
  <c r="K1589" i="5"/>
  <c r="J1584" i="5"/>
  <c r="I1579" i="5"/>
  <c r="K1575" i="5"/>
  <c r="J1570" i="5"/>
  <c r="I1565" i="5"/>
  <c r="K1561" i="5"/>
  <c r="J1556" i="5"/>
  <c r="I1551" i="5"/>
  <c r="K1547" i="5"/>
  <c r="J1542" i="5"/>
  <c r="I1537" i="5"/>
  <c r="K1533" i="5"/>
  <c r="J1908" i="5"/>
  <c r="I1888" i="5"/>
  <c r="K1877" i="5"/>
  <c r="I1817" i="5"/>
  <c r="J1808" i="5"/>
  <c r="K1799" i="5"/>
  <c r="I1719" i="5"/>
  <c r="J1710" i="5"/>
  <c r="J1696" i="5"/>
  <c r="K1673" i="5"/>
  <c r="I1670" i="5"/>
  <c r="K1665" i="5"/>
  <c r="K1657" i="5"/>
  <c r="K1652" i="5"/>
  <c r="J1645" i="5"/>
  <c r="I1640" i="5"/>
  <c r="K1636" i="5"/>
  <c r="J1631" i="5"/>
  <c r="I1626" i="5"/>
  <c r="K1622" i="5"/>
  <c r="J1617" i="5"/>
  <c r="I1612" i="5"/>
  <c r="K1608" i="5"/>
  <c r="J1603" i="5"/>
  <c r="I1598" i="5"/>
  <c r="K1594" i="5"/>
  <c r="J1589" i="5"/>
  <c r="I1584" i="5"/>
  <c r="K1580" i="5"/>
  <c r="J1575" i="5"/>
  <c r="I1570" i="5"/>
  <c r="K1566" i="5"/>
  <c r="J1561" i="5"/>
  <c r="I1556" i="5"/>
  <c r="K1552" i="5"/>
  <c r="J1547" i="5"/>
  <c r="I1542" i="5"/>
  <c r="K1538" i="5"/>
  <c r="J1533" i="5"/>
  <c r="I1528" i="5"/>
  <c r="K1524" i="5"/>
  <c r="J1519" i="5"/>
  <c r="J1987" i="5"/>
  <c r="I1908" i="5"/>
  <c r="J1884" i="5"/>
  <c r="I1808" i="5"/>
  <c r="J1799" i="5"/>
  <c r="K1790" i="5"/>
  <c r="I1784" i="5"/>
  <c r="J1775" i="5"/>
  <c r="K1766" i="5"/>
  <c r="I1710" i="5"/>
  <c r="I1696" i="5"/>
  <c r="K1687" i="5"/>
  <c r="K1685" i="5"/>
  <c r="J1673" i="5"/>
  <c r="K1668" i="5"/>
  <c r="J1665" i="5"/>
  <c r="J1660" i="5"/>
  <c r="J1657" i="5"/>
  <c r="J1652" i="5"/>
  <c r="K1649" i="5"/>
  <c r="I1645" i="5"/>
  <c r="K1641" i="5"/>
  <c r="J1636" i="5"/>
  <c r="I1631" i="5"/>
  <c r="K1627" i="5"/>
  <c r="J1622" i="5"/>
  <c r="I1617" i="5"/>
  <c r="K1613" i="5"/>
  <c r="J1608" i="5"/>
  <c r="I1603" i="5"/>
  <c r="K1599" i="5"/>
  <c r="J1594" i="5"/>
  <c r="I1589" i="5"/>
  <c r="K1585" i="5"/>
  <c r="J1580" i="5"/>
  <c r="I1575" i="5"/>
  <c r="K1571" i="5"/>
  <c r="J1566" i="5"/>
  <c r="I1561" i="5"/>
  <c r="K1557" i="5"/>
  <c r="J1552" i="5"/>
  <c r="I1547" i="5"/>
  <c r="K1543" i="5"/>
  <c r="J1538" i="5"/>
  <c r="I1533" i="5"/>
  <c r="K1529" i="5"/>
  <c r="J1524" i="5"/>
  <c r="I1519" i="5"/>
  <c r="K1515" i="5"/>
  <c r="J1510" i="5"/>
  <c r="I1505" i="5"/>
  <c r="K1501" i="5"/>
  <c r="J1496" i="5"/>
  <c r="I1491" i="5"/>
  <c r="K1487" i="5"/>
  <c r="J1482" i="5"/>
  <c r="I1477" i="5"/>
  <c r="K1473" i="5"/>
  <c r="J1468" i="5"/>
  <c r="I1463" i="5"/>
  <c r="K1459" i="5"/>
  <c r="J1454" i="5"/>
  <c r="I1995" i="5"/>
  <c r="I1987" i="5"/>
  <c r="I1884" i="5"/>
  <c r="K1870" i="5"/>
  <c r="I1858" i="5"/>
  <c r="K1855" i="5"/>
  <c r="I1775" i="5"/>
  <c r="J1766" i="5"/>
  <c r="K1757" i="5"/>
  <c r="K1701" i="5"/>
  <c r="I1689" i="5"/>
  <c r="J1687" i="5"/>
  <c r="J1685" i="5"/>
  <c r="I1683" i="5"/>
  <c r="K1676" i="5"/>
  <c r="J1668" i="5"/>
  <c r="I1665" i="5"/>
  <c r="I1660" i="5"/>
  <c r="I1652" i="5"/>
  <c r="J1649" i="5"/>
  <c r="K1646" i="5"/>
  <c r="J1641" i="5"/>
  <c r="I1636" i="5"/>
  <c r="K1632" i="5"/>
  <c r="J1627" i="5"/>
  <c r="I1622" i="5"/>
  <c r="J1870" i="5"/>
  <c r="J1867" i="5"/>
  <c r="J1855" i="5"/>
  <c r="K1846" i="5"/>
  <c r="I1840" i="5"/>
  <c r="J1831" i="5"/>
  <c r="K1822" i="5"/>
  <c r="I1766" i="5"/>
  <c r="J1757" i="5"/>
  <c r="K1748" i="5"/>
  <c r="I1742" i="5"/>
  <c r="J1733" i="5"/>
  <c r="K1724" i="5"/>
  <c r="J1701" i="5"/>
  <c r="J1691" i="5"/>
  <c r="J1681" i="5"/>
  <c r="I1676" i="5"/>
  <c r="I1668" i="5"/>
  <c r="I1655" i="5"/>
  <c r="I1649" i="5"/>
  <c r="J1646" i="5"/>
  <c r="I1641" i="5"/>
  <c r="K1637" i="5"/>
  <c r="J1632" i="5"/>
  <c r="I1627" i="5"/>
  <c r="K1623" i="5"/>
  <c r="J1618" i="5"/>
  <c r="I1613" i="5"/>
  <c r="K1609" i="5"/>
  <c r="J1604" i="5"/>
  <c r="I1599" i="5"/>
  <c r="K1595" i="5"/>
  <c r="J1590" i="5"/>
  <c r="I1585" i="5"/>
  <c r="K1581" i="5"/>
  <c r="J1576" i="5"/>
  <c r="I1571" i="5"/>
  <c r="K1567" i="5"/>
  <c r="J1562" i="5"/>
  <c r="I1557" i="5"/>
  <c r="K1553" i="5"/>
  <c r="J1548" i="5"/>
  <c r="I1543" i="5"/>
  <c r="K1539" i="5"/>
  <c r="J1534" i="5"/>
  <c r="I2006" i="5"/>
  <c r="I1982" i="5"/>
  <c r="J1902" i="5"/>
  <c r="I1866" i="5"/>
  <c r="K1863" i="5"/>
  <c r="I1854" i="5"/>
  <c r="J1845" i="5"/>
  <c r="K1836" i="5"/>
  <c r="I1780" i="5"/>
  <c r="J1771" i="5"/>
  <c r="K1762" i="5"/>
  <c r="I1756" i="5"/>
  <c r="J1747" i="5"/>
  <c r="K1738" i="5"/>
  <c r="K1700" i="5"/>
  <c r="I1669" i="5"/>
  <c r="J1661" i="5"/>
  <c r="I1658" i="5"/>
  <c r="J1653" i="5"/>
  <c r="I1647" i="5"/>
  <c r="K1643" i="5"/>
  <c r="J1638" i="5"/>
  <c r="I1633" i="5"/>
  <c r="K1629" i="5"/>
  <c r="J1624" i="5"/>
  <c r="I1619" i="5"/>
  <c r="K1615" i="5"/>
  <c r="J1610" i="5"/>
  <c r="I1605" i="5"/>
  <c r="K1601" i="5"/>
  <c r="J1596" i="5"/>
  <c r="I1591" i="5"/>
  <c r="K1587" i="5"/>
  <c r="J1582" i="5"/>
  <c r="I1577" i="5"/>
  <c r="K1573" i="5"/>
  <c r="J1568" i="5"/>
  <c r="I1563" i="5"/>
  <c r="K1559" i="5"/>
  <c r="J1554" i="5"/>
  <c r="I1549" i="5"/>
  <c r="K1545" i="5"/>
  <c r="I1879" i="5"/>
  <c r="K1804" i="5"/>
  <c r="I1724" i="5"/>
  <c r="K1618" i="5"/>
  <c r="J1605" i="5"/>
  <c r="I1594" i="5"/>
  <c r="K1586" i="5"/>
  <c r="I1581" i="5"/>
  <c r="J1557" i="5"/>
  <c r="I1544" i="5"/>
  <c r="J1529" i="5"/>
  <c r="J1521" i="5"/>
  <c r="J1518" i="5"/>
  <c r="K1507" i="5"/>
  <c r="J1501" i="5"/>
  <c r="K1498" i="5"/>
  <c r="K1495" i="5"/>
  <c r="K1492" i="5"/>
  <c r="I1486" i="5"/>
  <c r="K1483" i="5"/>
  <c r="I1480" i="5"/>
  <c r="J1477" i="5"/>
  <c r="J1474" i="5"/>
  <c r="I1471" i="5"/>
  <c r="I1468" i="5"/>
  <c r="I1465" i="5"/>
  <c r="J1462" i="5"/>
  <c r="I1453" i="5"/>
  <c r="K1449" i="5"/>
  <c r="J1444" i="5"/>
  <c r="I1439" i="5"/>
  <c r="K1435" i="5"/>
  <c r="J1430" i="5"/>
  <c r="I1425" i="5"/>
  <c r="K1421" i="5"/>
  <c r="J1416" i="5"/>
  <c r="I1411" i="5"/>
  <c r="K1407" i="5"/>
  <c r="J1402" i="5"/>
  <c r="I1397" i="5"/>
  <c r="K1393" i="5"/>
  <c r="J1388" i="5"/>
  <c r="I1383" i="5"/>
  <c r="K1379" i="5"/>
  <c r="J1374" i="5"/>
  <c r="I1369" i="5"/>
  <c r="K1365" i="5"/>
  <c r="J1360" i="5"/>
  <c r="I1355" i="5"/>
  <c r="K1351" i="5"/>
  <c r="J1346" i="5"/>
  <c r="I1341" i="5"/>
  <c r="K1337" i="5"/>
  <c r="J1332" i="5"/>
  <c r="I1327" i="5"/>
  <c r="K1323" i="5"/>
  <c r="J1318" i="5"/>
  <c r="I1313" i="5"/>
  <c r="K1309" i="5"/>
  <c r="J1304" i="5"/>
  <c r="I1299" i="5"/>
  <c r="K1295" i="5"/>
  <c r="J1290" i="5"/>
  <c r="I1285" i="5"/>
  <c r="K1281" i="5"/>
  <c r="J1276" i="5"/>
  <c r="I1271" i="5"/>
  <c r="K1267" i="5"/>
  <c r="K1647" i="5"/>
  <c r="I1618" i="5"/>
  <c r="K1610" i="5"/>
  <c r="J1586" i="5"/>
  <c r="K1549" i="5"/>
  <c r="I1529" i="5"/>
  <c r="I1521" i="5"/>
  <c r="I1518" i="5"/>
  <c r="K1950" i="5"/>
  <c r="K1715" i="5"/>
  <c r="J1647" i="5"/>
  <c r="K1638" i="5"/>
  <c r="I1632" i="5"/>
  <c r="J1623" i="5"/>
  <c r="J1599" i="5"/>
  <c r="I1586" i="5"/>
  <c r="K1562" i="5"/>
  <c r="J1549" i="5"/>
  <c r="K1534" i="5"/>
  <c r="I1524" i="5"/>
  <c r="J1516" i="5"/>
  <c r="I1513" i="5"/>
  <c r="I1510" i="5"/>
  <c r="I1507" i="5"/>
  <c r="J1504" i="5"/>
  <c r="I1495" i="5"/>
  <c r="I1492" i="5"/>
  <c r="I1483" i="5"/>
  <c r="K1472" i="5"/>
  <c r="I1449" i="5"/>
  <c r="K1445" i="5"/>
  <c r="J1440" i="5"/>
  <c r="I1435" i="5"/>
  <c r="K1431" i="5"/>
  <c r="J1426" i="5"/>
  <c r="I1421" i="5"/>
  <c r="K1417" i="5"/>
  <c r="J1412" i="5"/>
  <c r="I1407" i="5"/>
  <c r="K1403" i="5"/>
  <c r="J1398" i="5"/>
  <c r="I1393" i="5"/>
  <c r="K1389" i="5"/>
  <c r="J1384" i="5"/>
  <c r="I1379" i="5"/>
  <c r="K1375" i="5"/>
  <c r="J1370" i="5"/>
  <c r="I1365" i="5"/>
  <c r="K1361" i="5"/>
  <c r="J1356" i="5"/>
  <c r="I1351" i="5"/>
  <c r="K1347" i="5"/>
  <c r="J1342" i="5"/>
  <c r="I1337" i="5"/>
  <c r="J1950" i="5"/>
  <c r="J1715" i="5"/>
  <c r="K1650" i="5"/>
  <c r="I1623" i="5"/>
  <c r="K1591" i="5"/>
  <c r="J1567" i="5"/>
  <c r="I1562" i="5"/>
  <c r="K1554" i="5"/>
  <c r="I1534" i="5"/>
  <c r="K1532" i="5"/>
  <c r="I1516" i="5"/>
  <c r="I1504" i="5"/>
  <c r="J1472" i="5"/>
  <c r="K1463" i="5"/>
  <c r="K1460" i="5"/>
  <c r="J1457" i="5"/>
  <c r="K1454" i="5"/>
  <c r="K1450" i="5"/>
  <c r="J1445" i="5"/>
  <c r="I1440" i="5"/>
  <c r="K1436" i="5"/>
  <c r="J1431" i="5"/>
  <c r="I1426" i="5"/>
  <c r="K1422" i="5"/>
  <c r="J1417" i="5"/>
  <c r="I1412" i="5"/>
  <c r="K1408" i="5"/>
  <c r="J1403" i="5"/>
  <c r="I1398" i="5"/>
  <c r="K1394" i="5"/>
  <c r="J1389" i="5"/>
  <c r="I1384" i="5"/>
  <c r="K1380" i="5"/>
  <c r="J1375" i="5"/>
  <c r="I1370" i="5"/>
  <c r="K1366" i="5"/>
  <c r="J1361" i="5"/>
  <c r="I1356" i="5"/>
  <c r="K1352" i="5"/>
  <c r="J1347" i="5"/>
  <c r="I1342" i="5"/>
  <c r="K1338" i="5"/>
  <c r="J1958" i="5"/>
  <c r="I1870" i="5"/>
  <c r="K1706" i="5"/>
  <c r="K1666" i="5"/>
  <c r="K1604" i="5"/>
  <c r="J1591" i="5"/>
  <c r="I1580" i="5"/>
  <c r="K1572" i="5"/>
  <c r="I1567" i="5"/>
  <c r="J1543" i="5"/>
  <c r="I1538" i="5"/>
  <c r="J1532" i="5"/>
  <c r="J1527" i="5"/>
  <c r="K1519" i="5"/>
  <c r="K1514" i="5"/>
  <c r="K1493" i="5"/>
  <c r="J1487" i="5"/>
  <c r="K1484" i="5"/>
  <c r="K1481" i="5"/>
  <c r="K1478" i="5"/>
  <c r="I1472" i="5"/>
  <c r="K1469" i="5"/>
  <c r="I1466" i="5"/>
  <c r="J1463" i="5"/>
  <c r="J1460" i="5"/>
  <c r="I1457" i="5"/>
  <c r="I1454" i="5"/>
  <c r="J1450" i="5"/>
  <c r="I1445" i="5"/>
  <c r="K1441" i="5"/>
  <c r="J1436" i="5"/>
  <c r="I1431" i="5"/>
  <c r="K1427" i="5"/>
  <c r="J1422" i="5"/>
  <c r="I1417" i="5"/>
  <c r="K1413" i="5"/>
  <c r="J1408" i="5"/>
  <c r="I1403" i="5"/>
  <c r="K1399" i="5"/>
  <c r="J1394" i="5"/>
  <c r="I1389" i="5"/>
  <c r="K1385" i="5"/>
  <c r="J1380" i="5"/>
  <c r="I1375" i="5"/>
  <c r="K1371" i="5"/>
  <c r="J1366" i="5"/>
  <c r="I1361" i="5"/>
  <c r="K1357" i="5"/>
  <c r="J1352" i="5"/>
  <c r="I1347" i="5"/>
  <c r="K1343" i="5"/>
  <c r="I1798" i="5"/>
  <c r="J1789" i="5"/>
  <c r="K1679" i="5"/>
  <c r="J1666" i="5"/>
  <c r="J1663" i="5"/>
  <c r="J1609" i="5"/>
  <c r="I1604" i="5"/>
  <c r="K1596" i="5"/>
  <c r="J1572" i="5"/>
  <c r="I1532" i="5"/>
  <c r="K1530" i="5"/>
  <c r="I1789" i="5"/>
  <c r="I1679" i="5"/>
  <c r="I1666" i="5"/>
  <c r="I1663" i="5"/>
  <c r="I1646" i="5"/>
  <c r="J1637" i="5"/>
  <c r="K1628" i="5"/>
  <c r="K1614" i="5"/>
  <c r="I1609" i="5"/>
  <c r="J1585" i="5"/>
  <c r="I1572" i="5"/>
  <c r="I1831" i="5"/>
  <c r="K1780" i="5"/>
  <c r="I1637" i="5"/>
  <c r="J1628" i="5"/>
  <c r="J1614" i="5"/>
  <c r="K1577" i="5"/>
  <c r="J1553" i="5"/>
  <c r="I1548" i="5"/>
  <c r="K1540" i="5"/>
  <c r="I1530" i="5"/>
  <c r="K1525" i="5"/>
  <c r="J1511" i="5"/>
  <c r="I1502" i="5"/>
  <c r="I1490" i="5"/>
  <c r="J1458" i="5"/>
  <c r="J1451" i="5"/>
  <c r="I1446" i="5"/>
  <c r="K1442" i="5"/>
  <c r="J1437" i="5"/>
  <c r="I1432" i="5"/>
  <c r="K1428" i="5"/>
  <c r="J1423" i="5"/>
  <c r="I1418" i="5"/>
  <c r="K1414" i="5"/>
  <c r="J1409" i="5"/>
  <c r="I1404" i="5"/>
  <c r="K1400" i="5"/>
  <c r="J1395" i="5"/>
  <c r="I1390" i="5"/>
  <c r="K1386" i="5"/>
  <c r="J1381" i="5"/>
  <c r="I1376" i="5"/>
  <c r="K1372" i="5"/>
  <c r="J1367" i="5"/>
  <c r="I1362" i="5"/>
  <c r="K1358" i="5"/>
  <c r="J1353" i="5"/>
  <c r="I1348" i="5"/>
  <c r="K1344" i="5"/>
  <c r="J1339" i="5"/>
  <c r="I1334" i="5"/>
  <c r="K1330" i="5"/>
  <c r="J1325" i="5"/>
  <c r="I1320" i="5"/>
  <c r="K1316" i="5"/>
  <c r="J1311" i="5"/>
  <c r="I1306" i="5"/>
  <c r="K1302" i="5"/>
  <c r="J1297" i="5"/>
  <c r="I1292" i="5"/>
  <c r="K1288" i="5"/>
  <c r="J1283" i="5"/>
  <c r="I1278" i="5"/>
  <c r="K1274" i="5"/>
  <c r="J1269" i="5"/>
  <c r="I1926" i="5"/>
  <c r="J1780" i="5"/>
  <c r="I1628" i="5"/>
  <c r="I1614" i="5"/>
  <c r="K1590" i="5"/>
  <c r="J1577" i="5"/>
  <c r="I1566" i="5"/>
  <c r="K1558" i="5"/>
  <c r="I1553" i="5"/>
  <c r="J1540" i="5"/>
  <c r="K1535" i="5"/>
  <c r="K1528" i="5"/>
  <c r="J1525" i="5"/>
  <c r="K1517" i="5"/>
  <c r="I1511" i="5"/>
  <c r="K1500" i="5"/>
  <c r="K1479" i="5"/>
  <c r="J1473" i="5"/>
  <c r="K1470" i="5"/>
  <c r="K1467" i="5"/>
  <c r="K1464" i="5"/>
  <c r="I1458" i="5"/>
  <c r="K1455" i="5"/>
  <c r="I1451" i="5"/>
  <c r="K1447" i="5"/>
  <c r="J1442" i="5"/>
  <c r="I1437" i="5"/>
  <c r="K1433" i="5"/>
  <c r="J1428" i="5"/>
  <c r="I1423" i="5"/>
  <c r="K1419" i="5"/>
  <c r="J1414" i="5"/>
  <c r="I1409" i="5"/>
  <c r="K1405" i="5"/>
  <c r="J1400" i="5"/>
  <c r="I1395" i="5"/>
  <c r="K1391" i="5"/>
  <c r="J1386" i="5"/>
  <c r="I1381" i="5"/>
  <c r="K1377" i="5"/>
  <c r="J1372" i="5"/>
  <c r="I1367" i="5"/>
  <c r="K1363" i="5"/>
  <c r="J1358" i="5"/>
  <c r="I1353" i="5"/>
  <c r="K1349" i="5"/>
  <c r="J1344" i="5"/>
  <c r="I1339" i="5"/>
  <c r="K1335" i="5"/>
  <c r="J1330" i="5"/>
  <c r="I1325" i="5"/>
  <c r="K1321" i="5"/>
  <c r="J1316" i="5"/>
  <c r="I1311" i="5"/>
  <c r="K1307" i="5"/>
  <c r="J1302" i="5"/>
  <c r="I1297" i="5"/>
  <c r="K1293" i="5"/>
  <c r="J1288" i="5"/>
  <c r="I1283" i="5"/>
  <c r="K1279" i="5"/>
  <c r="J1274" i="5"/>
  <c r="I1269" i="5"/>
  <c r="J1822" i="5"/>
  <c r="K1619" i="5"/>
  <c r="J1595" i="5"/>
  <c r="I1590" i="5"/>
  <c r="K1582" i="5"/>
  <c r="J1558" i="5"/>
  <c r="J1535" i="5"/>
  <c r="J1528" i="5"/>
  <c r="I1525" i="5"/>
  <c r="K1520" i="5"/>
  <c r="J1500" i="5"/>
  <c r="K1491" i="5"/>
  <c r="K1488" i="5"/>
  <c r="J1485" i="5"/>
  <c r="K1482" i="5"/>
  <c r="J1479" i="5"/>
  <c r="K1476" i="5"/>
  <c r="I1473" i="5"/>
  <c r="J1470" i="5"/>
  <c r="J1467" i="5"/>
  <c r="J1464" i="5"/>
  <c r="K1461" i="5"/>
  <c r="J1455" i="5"/>
  <c r="K1452" i="5"/>
  <c r="J1447" i="5"/>
  <c r="I1442" i="5"/>
  <c r="K1438" i="5"/>
  <c r="J1433" i="5"/>
  <c r="I1428" i="5"/>
  <c r="K1424" i="5"/>
  <c r="J1419" i="5"/>
  <c r="I1414" i="5"/>
  <c r="K1410" i="5"/>
  <c r="J1405" i="5"/>
  <c r="I1400" i="5"/>
  <c r="K1396" i="5"/>
  <c r="J1391" i="5"/>
  <c r="I1386" i="5"/>
  <c r="K1382" i="5"/>
  <c r="J1377" i="5"/>
  <c r="I1372" i="5"/>
  <c r="K1368" i="5"/>
  <c r="J1363" i="5"/>
  <c r="I1358" i="5"/>
  <c r="K1354" i="5"/>
  <c r="J1349" i="5"/>
  <c r="I1344" i="5"/>
  <c r="K1340" i="5"/>
  <c r="J1335" i="5"/>
  <c r="I1330" i="5"/>
  <c r="K1326" i="5"/>
  <c r="J1321" i="5"/>
  <c r="I1316" i="5"/>
  <c r="K1312" i="5"/>
  <c r="J1307" i="5"/>
  <c r="I1302" i="5"/>
  <c r="K1298" i="5"/>
  <c r="J1293" i="5"/>
  <c r="J1813" i="5"/>
  <c r="J1724" i="5"/>
  <c r="I1674" i="5"/>
  <c r="J1671" i="5"/>
  <c r="K1661" i="5"/>
  <c r="J2006" i="5"/>
  <c r="K1771" i="5"/>
  <c r="K1568" i="5"/>
  <c r="K1526" i="5"/>
  <c r="I1499" i="5"/>
  <c r="I1497" i="5"/>
  <c r="K1486" i="5"/>
  <c r="J1484" i="5"/>
  <c r="K1475" i="5"/>
  <c r="K1465" i="5"/>
  <c r="J1453" i="5"/>
  <c r="J1443" i="5"/>
  <c r="I1441" i="5"/>
  <c r="J1439" i="5"/>
  <c r="J1429" i="5"/>
  <c r="I1427" i="5"/>
  <c r="J1425" i="5"/>
  <c r="J1415" i="5"/>
  <c r="I1413" i="5"/>
  <c r="J1411" i="5"/>
  <c r="J1401" i="5"/>
  <c r="I1399" i="5"/>
  <c r="J1397" i="5"/>
  <c r="J1387" i="5"/>
  <c r="I1385" i="5"/>
  <c r="J1383" i="5"/>
  <c r="J1373" i="5"/>
  <c r="I1371" i="5"/>
  <c r="J1369" i="5"/>
  <c r="J1359" i="5"/>
  <c r="I1357" i="5"/>
  <c r="J1355" i="5"/>
  <c r="J1345" i="5"/>
  <c r="I1343" i="5"/>
  <c r="J1341" i="5"/>
  <c r="K1339" i="5"/>
  <c r="K1332" i="5"/>
  <c r="I1329" i="5"/>
  <c r="K1324" i="5"/>
  <c r="I1308" i="5"/>
  <c r="I1305" i="5"/>
  <c r="J1300" i="5"/>
  <c r="J1295" i="5"/>
  <c r="J1292" i="5"/>
  <c r="I1265" i="5"/>
  <c r="K1261" i="5"/>
  <c r="J1256" i="5"/>
  <c r="I1251" i="5"/>
  <c r="K1247" i="5"/>
  <c r="J1242" i="5"/>
  <c r="I1237" i="5"/>
  <c r="K1233" i="5"/>
  <c r="J1228" i="5"/>
  <c r="I1223" i="5"/>
  <c r="K1219" i="5"/>
  <c r="J1214" i="5"/>
  <c r="I1209" i="5"/>
  <c r="K1205" i="5"/>
  <c r="J1200" i="5"/>
  <c r="I1195" i="5"/>
  <c r="K1191" i="5"/>
  <c r="J1186" i="5"/>
  <c r="I1181" i="5"/>
  <c r="K1177" i="5"/>
  <c r="J1172" i="5"/>
  <c r="I1167" i="5"/>
  <c r="K1163" i="5"/>
  <c r="J1158" i="5"/>
  <c r="I1153" i="5"/>
  <c r="K1149" i="5"/>
  <c r="J1144" i="5"/>
  <c r="I1139" i="5"/>
  <c r="K1135" i="5"/>
  <c r="J1130" i="5"/>
  <c r="I1125" i="5"/>
  <c r="K1121" i="5"/>
  <c r="J1116" i="5"/>
  <c r="I1111" i="5"/>
  <c r="K1107" i="5"/>
  <c r="J1102" i="5"/>
  <c r="I1097" i="5"/>
  <c r="K1093" i="5"/>
  <c r="J1088" i="5"/>
  <c r="I1083" i="5"/>
  <c r="J1571" i="5"/>
  <c r="J1526" i="5"/>
  <c r="I1501" i="5"/>
  <c r="J1486" i="5"/>
  <c r="K1477" i="5"/>
  <c r="J1465" i="5"/>
  <c r="I1443" i="5"/>
  <c r="I1429" i="5"/>
  <c r="I1415" i="5"/>
  <c r="I1401" i="5"/>
  <c r="I1387" i="5"/>
  <c r="I1373" i="5"/>
  <c r="I1359" i="5"/>
  <c r="I1345" i="5"/>
  <c r="J1337" i="5"/>
  <c r="I1332" i="5"/>
  <c r="K1327" i="5"/>
  <c r="J1324" i="5"/>
  <c r="K1303" i="5"/>
  <c r="I1300" i="5"/>
  <c r="I1295" i="5"/>
  <c r="K1287" i="5"/>
  <c r="J1281" i="5"/>
  <c r="K1278" i="5"/>
  <c r="K1275" i="5"/>
  <c r="K1272" i="5"/>
  <c r="K1266" i="5"/>
  <c r="J1261" i="5"/>
  <c r="I1256" i="5"/>
  <c r="K1252" i="5"/>
  <c r="J1247" i="5"/>
  <c r="I1242" i="5"/>
  <c r="K1238" i="5"/>
  <c r="J1233" i="5"/>
  <c r="I1228" i="5"/>
  <c r="K1224" i="5"/>
  <c r="J1219" i="5"/>
  <c r="I1214" i="5"/>
  <c r="K1210" i="5"/>
  <c r="J1205" i="5"/>
  <c r="I1200" i="5"/>
  <c r="K1196" i="5"/>
  <c r="J1191" i="5"/>
  <c r="I1186" i="5"/>
  <c r="K1182" i="5"/>
  <c r="J1177" i="5"/>
  <c r="I1595" i="5"/>
  <c r="I1552" i="5"/>
  <c r="K1523" i="5"/>
  <c r="K1518" i="5"/>
  <c r="K1505" i="5"/>
  <c r="K1503" i="5"/>
  <c r="I1479" i="5"/>
  <c r="I1460" i="5"/>
  <c r="J1327" i="5"/>
  <c r="I1324" i="5"/>
  <c r="K1322" i="5"/>
  <c r="K1319" i="5"/>
  <c r="K1311" i="5"/>
  <c r="J1303" i="5"/>
  <c r="K1290" i="5"/>
  <c r="J1287" i="5"/>
  <c r="K1284" i="5"/>
  <c r="I1281" i="5"/>
  <c r="J1278" i="5"/>
  <c r="J1275" i="5"/>
  <c r="J1272" i="5"/>
  <c r="K1269" i="5"/>
  <c r="J1266" i="5"/>
  <c r="I1261" i="5"/>
  <c r="K1257" i="5"/>
  <c r="J1252" i="5"/>
  <c r="I1247" i="5"/>
  <c r="K1243" i="5"/>
  <c r="J1238" i="5"/>
  <c r="I1233" i="5"/>
  <c r="K1229" i="5"/>
  <c r="J1224" i="5"/>
  <c r="I1219" i="5"/>
  <c r="K1215" i="5"/>
  <c r="J1210" i="5"/>
  <c r="I1205" i="5"/>
  <c r="K1201" i="5"/>
  <c r="J1196" i="5"/>
  <c r="I1191" i="5"/>
  <c r="K1187" i="5"/>
  <c r="J1182" i="5"/>
  <c r="I1177" i="5"/>
  <c r="K1671" i="5"/>
  <c r="K1642" i="5"/>
  <c r="J1613" i="5"/>
  <c r="K1548" i="5"/>
  <c r="J1523" i="5"/>
  <c r="J1507" i="5"/>
  <c r="J1505" i="5"/>
  <c r="K1490" i="5"/>
  <c r="J1488" i="5"/>
  <c r="I1467" i="5"/>
  <c r="K1462" i="5"/>
  <c r="I1455" i="5"/>
  <c r="I1335" i="5"/>
  <c r="J1322" i="5"/>
  <c r="J1319" i="5"/>
  <c r="K1314" i="5"/>
  <c r="K1306" i="5"/>
  <c r="I1303" i="5"/>
  <c r="J1298" i="5"/>
  <c r="I1290" i="5"/>
  <c r="I1287" i="5"/>
  <c r="J1284" i="5"/>
  <c r="I1275" i="5"/>
  <c r="I1272" i="5"/>
  <c r="I1266" i="5"/>
  <c r="K1262" i="5"/>
  <c r="J1257" i="5"/>
  <c r="I1252" i="5"/>
  <c r="K1248" i="5"/>
  <c r="J1243" i="5"/>
  <c r="I1238" i="5"/>
  <c r="K1234" i="5"/>
  <c r="J1229" i="5"/>
  <c r="I1224" i="5"/>
  <c r="K1220" i="5"/>
  <c r="J1215" i="5"/>
  <c r="I1210" i="5"/>
  <c r="K1206" i="5"/>
  <c r="J1201" i="5"/>
  <c r="I1196" i="5"/>
  <c r="K1192" i="5"/>
  <c r="J1187" i="5"/>
  <c r="I1182" i="5"/>
  <c r="K1178" i="5"/>
  <c r="J1173" i="5"/>
  <c r="I1168" i="5"/>
  <c r="K1164" i="5"/>
  <c r="J1159" i="5"/>
  <c r="J1642" i="5"/>
  <c r="K1605" i="5"/>
  <c r="K1544" i="5"/>
  <c r="K1531" i="5"/>
  <c r="I1523" i="5"/>
  <c r="K1509" i="5"/>
  <c r="I1494" i="5"/>
  <c r="J1492" i="5"/>
  <c r="J1490" i="5"/>
  <c r="I1488" i="5"/>
  <c r="I1462" i="5"/>
  <c r="I1322" i="5"/>
  <c r="I1319" i="5"/>
  <c r="J1314" i="5"/>
  <c r="J1309" i="5"/>
  <c r="J1306" i="5"/>
  <c r="K1301" i="5"/>
  <c r="I1298" i="5"/>
  <c r="I1284" i="5"/>
  <c r="J1262" i="5"/>
  <c r="I1257" i="5"/>
  <c r="K1253" i="5"/>
  <c r="J1248" i="5"/>
  <c r="I1243" i="5"/>
  <c r="K1239" i="5"/>
  <c r="J1234" i="5"/>
  <c r="I1229" i="5"/>
  <c r="K1225" i="5"/>
  <c r="J1220" i="5"/>
  <c r="I1215" i="5"/>
  <c r="K1211" i="5"/>
  <c r="J1206" i="5"/>
  <c r="I1201" i="5"/>
  <c r="K1197" i="5"/>
  <c r="J1192" i="5"/>
  <c r="I1187" i="5"/>
  <c r="K1183" i="5"/>
  <c r="J1178" i="5"/>
  <c r="I1173" i="5"/>
  <c r="K1169" i="5"/>
  <c r="J1164" i="5"/>
  <c r="I1159" i="5"/>
  <c r="K1155" i="5"/>
  <c r="J1150" i="5"/>
  <c r="I1145" i="5"/>
  <c r="I1733" i="5"/>
  <c r="K1658" i="5"/>
  <c r="I1642" i="5"/>
  <c r="K1563" i="5"/>
  <c r="J1544" i="5"/>
  <c r="J1520" i="5"/>
  <c r="J1515" i="5"/>
  <c r="K1511" i="5"/>
  <c r="J1509" i="5"/>
  <c r="K1496" i="5"/>
  <c r="J1481" i="5"/>
  <c r="K1474" i="5"/>
  <c r="K1448" i="5"/>
  <c r="K1434" i="5"/>
  <c r="K1420" i="5"/>
  <c r="K1406" i="5"/>
  <c r="K1392" i="5"/>
  <c r="K1378" i="5"/>
  <c r="K1364" i="5"/>
  <c r="K1350" i="5"/>
  <c r="K1317" i="5"/>
  <c r="I1314" i="5"/>
  <c r="I1309" i="5"/>
  <c r="J1301" i="5"/>
  <c r="I1293" i="5"/>
  <c r="K1273" i="5"/>
  <c r="J1267" i="5"/>
  <c r="I1262" i="5"/>
  <c r="K1258" i="5"/>
  <c r="J1253" i="5"/>
  <c r="I1248" i="5"/>
  <c r="K1244" i="5"/>
  <c r="J1239" i="5"/>
  <c r="I1234" i="5"/>
  <c r="K1230" i="5"/>
  <c r="J1225" i="5"/>
  <c r="I1220" i="5"/>
  <c r="K1216" i="5"/>
  <c r="J1211" i="5"/>
  <c r="I1206" i="5"/>
  <c r="K1202" i="5"/>
  <c r="J1197" i="5"/>
  <c r="I1192" i="5"/>
  <c r="K1188" i="5"/>
  <c r="J1183" i="5"/>
  <c r="I1178" i="5"/>
  <c r="K1174" i="5"/>
  <c r="I1608" i="5"/>
  <c r="J1581" i="5"/>
  <c r="J1563" i="5"/>
  <c r="I1520" i="5"/>
  <c r="I1515" i="5"/>
  <c r="J1513" i="5"/>
  <c r="I1509" i="5"/>
  <c r="I1500" i="5"/>
  <c r="J1498" i="5"/>
  <c r="I1496" i="5"/>
  <c r="J1483" i="5"/>
  <c r="I1481" i="5"/>
  <c r="I1474" i="5"/>
  <c r="J1469" i="5"/>
  <c r="I1464" i="5"/>
  <c r="J1459" i="5"/>
  <c r="J1452" i="5"/>
  <c r="J1448" i="5"/>
  <c r="K1446" i="5"/>
  <c r="K1444" i="5"/>
  <c r="J1438" i="5"/>
  <c r="J1434" i="5"/>
  <c r="K1432" i="5"/>
  <c r="K1430" i="5"/>
  <c r="J1424" i="5"/>
  <c r="J1420" i="5"/>
  <c r="K1418" i="5"/>
  <c r="K1416" i="5"/>
  <c r="J1410" i="5"/>
  <c r="J1406" i="5"/>
  <c r="K1404" i="5"/>
  <c r="K1402" i="5"/>
  <c r="J1396" i="5"/>
  <c r="J1392" i="5"/>
  <c r="K1390" i="5"/>
  <c r="K1388" i="5"/>
  <c r="J1382" i="5"/>
  <c r="J1378" i="5"/>
  <c r="K1376" i="5"/>
  <c r="K1374" i="5"/>
  <c r="J1368" i="5"/>
  <c r="J1364" i="5"/>
  <c r="K1362" i="5"/>
  <c r="K1360" i="5"/>
  <c r="J1354" i="5"/>
  <c r="J1350" i="5"/>
  <c r="K1348" i="5"/>
  <c r="K1346" i="5"/>
  <c r="K1333" i="5"/>
  <c r="K1325" i="5"/>
  <c r="J1317" i="5"/>
  <c r="K1304" i="5"/>
  <c r="I1301" i="5"/>
  <c r="K1296" i="5"/>
  <c r="K1285" i="5"/>
  <c r="K1282" i="5"/>
  <c r="J1279" i="5"/>
  <c r="K1276" i="5"/>
  <c r="J1273" i="5"/>
  <c r="K1270" i="5"/>
  <c r="I1267" i="5"/>
  <c r="K1263" i="5"/>
  <c r="J1258" i="5"/>
  <c r="I1253" i="5"/>
  <c r="K1249" i="5"/>
  <c r="J1244" i="5"/>
  <c r="I1239" i="5"/>
  <c r="K1235" i="5"/>
  <c r="J1230" i="5"/>
  <c r="I1225" i="5"/>
  <c r="K1221" i="5"/>
  <c r="J1216" i="5"/>
  <c r="I1211" i="5"/>
  <c r="K1207" i="5"/>
  <c r="J1202" i="5"/>
  <c r="I1197" i="5"/>
  <c r="K1193" i="5"/>
  <c r="J1188" i="5"/>
  <c r="I1691" i="5"/>
  <c r="J1674" i="5"/>
  <c r="K1633" i="5"/>
  <c r="I1485" i="5"/>
  <c r="J1476" i="5"/>
  <c r="I1469" i="5"/>
  <c r="I1459" i="5"/>
  <c r="I1452" i="5"/>
  <c r="I1450" i="5"/>
  <c r="I1448" i="5"/>
  <c r="J1446" i="5"/>
  <c r="I1444" i="5"/>
  <c r="K1440" i="5"/>
  <c r="I1438" i="5"/>
  <c r="I1436" i="5"/>
  <c r="I1434" i="5"/>
  <c r="J1432" i="5"/>
  <c r="I1430" i="5"/>
  <c r="K1426" i="5"/>
  <c r="I1424" i="5"/>
  <c r="I1422" i="5"/>
  <c r="I1420" i="5"/>
  <c r="J1418" i="5"/>
  <c r="I1416" i="5"/>
  <c r="K1412" i="5"/>
  <c r="I1410" i="5"/>
  <c r="I1408" i="5"/>
  <c r="I1406" i="5"/>
  <c r="J1404" i="5"/>
  <c r="I1402" i="5"/>
  <c r="K1398" i="5"/>
  <c r="I1396" i="5"/>
  <c r="I1394" i="5"/>
  <c r="I1392" i="5"/>
  <c r="J1390" i="5"/>
  <c r="I1388" i="5"/>
  <c r="K1384" i="5"/>
  <c r="I1382" i="5"/>
  <c r="I1380" i="5"/>
  <c r="I1378" i="5"/>
  <c r="J1376" i="5"/>
  <c r="I1374" i="5"/>
  <c r="K1370" i="5"/>
  <c r="I1368" i="5"/>
  <c r="I1366" i="5"/>
  <c r="I1364" i="5"/>
  <c r="J1362" i="5"/>
  <c r="I1360" i="5"/>
  <c r="K1356" i="5"/>
  <c r="I1354" i="5"/>
  <c r="I1352" i="5"/>
  <c r="I1350" i="5"/>
  <c r="J1348" i="5"/>
  <c r="I1346" i="5"/>
  <c r="K1342" i="5"/>
  <c r="J1340" i="5"/>
  <c r="J1333" i="5"/>
  <c r="K1328" i="5"/>
  <c r="K1320" i="5"/>
  <c r="I1317" i="5"/>
  <c r="J1312" i="5"/>
  <c r="I1304" i="5"/>
  <c r="K1299" i="5"/>
  <c r="J1296" i="5"/>
  <c r="I1288" i="5"/>
  <c r="J1285" i="5"/>
  <c r="J1282" i="5"/>
  <c r="I1279" i="5"/>
  <c r="I1276" i="5"/>
  <c r="I1273" i="5"/>
  <c r="J1270" i="5"/>
  <c r="J1263" i="5"/>
  <c r="I1258" i="5"/>
  <c r="K1254" i="5"/>
  <c r="J1249" i="5"/>
  <c r="I1244" i="5"/>
  <c r="K1240" i="5"/>
  <c r="J1235" i="5"/>
  <c r="I1230" i="5"/>
  <c r="K1226" i="5"/>
  <c r="J1221" i="5"/>
  <c r="I1216" i="5"/>
  <c r="K1212" i="5"/>
  <c r="J1207" i="5"/>
  <c r="I1202" i="5"/>
  <c r="K1198" i="5"/>
  <c r="J1193" i="5"/>
  <c r="I1188" i="5"/>
  <c r="K1184" i="5"/>
  <c r="J1179" i="5"/>
  <c r="I1174" i="5"/>
  <c r="K1170" i="5"/>
  <c r="J1165" i="5"/>
  <c r="I1160" i="5"/>
  <c r="K1156" i="5"/>
  <c r="J1151" i="5"/>
  <c r="I1146" i="5"/>
  <c r="K1142" i="5"/>
  <c r="J1137" i="5"/>
  <c r="I1132" i="5"/>
  <c r="K1128" i="5"/>
  <c r="J1123" i="5"/>
  <c r="I1118" i="5"/>
  <c r="K1114" i="5"/>
  <c r="J1695" i="5"/>
  <c r="J1633" i="5"/>
  <c r="J1530" i="5"/>
  <c r="I1522" i="5"/>
  <c r="K1502" i="5"/>
  <c r="I1476" i="5"/>
  <c r="J1471" i="5"/>
  <c r="I1340" i="5"/>
  <c r="J1338" i="5"/>
  <c r="K1336" i="5"/>
  <c r="I1333" i="5"/>
  <c r="J1328" i="5"/>
  <c r="J1323" i="5"/>
  <c r="J1320" i="5"/>
  <c r="K1315" i="5"/>
  <c r="I1312" i="5"/>
  <c r="J1299" i="5"/>
  <c r="I1296" i="5"/>
  <c r="K1294" i="5"/>
  <c r="K1291" i="5"/>
  <c r="I1282" i="5"/>
  <c r="I1270" i="5"/>
  <c r="I1263" i="5"/>
  <c r="K1259" i="5"/>
  <c r="J1254" i="5"/>
  <c r="I1249" i="5"/>
  <c r="K1245" i="5"/>
  <c r="J1240" i="5"/>
  <c r="I1235" i="5"/>
  <c r="K1231" i="5"/>
  <c r="J1226" i="5"/>
  <c r="I1221" i="5"/>
  <c r="K1217" i="5"/>
  <c r="J1212" i="5"/>
  <c r="I1207" i="5"/>
  <c r="K1624" i="5"/>
  <c r="K1600" i="5"/>
  <c r="K1506" i="5"/>
  <c r="J1502" i="5"/>
  <c r="J1478" i="5"/>
  <c r="I1338" i="5"/>
  <c r="J1336" i="5"/>
  <c r="K1331" i="5"/>
  <c r="I1328" i="5"/>
  <c r="I1323" i="5"/>
  <c r="J1315" i="5"/>
  <c r="I1307" i="5"/>
  <c r="J1294" i="5"/>
  <c r="J1291" i="5"/>
  <c r="K1280" i="5"/>
  <c r="K1264" i="5"/>
  <c r="J1259" i="5"/>
  <c r="I1254" i="5"/>
  <c r="K1250" i="5"/>
  <c r="J1245" i="5"/>
  <c r="I1240" i="5"/>
  <c r="K1236" i="5"/>
  <c r="J1231" i="5"/>
  <c r="I1226" i="5"/>
  <c r="K1222" i="5"/>
  <c r="J1217" i="5"/>
  <c r="I1212" i="5"/>
  <c r="K1208" i="5"/>
  <c r="J1203" i="5"/>
  <c r="I1198" i="5"/>
  <c r="K1194" i="5"/>
  <c r="J1189" i="5"/>
  <c r="I1184" i="5"/>
  <c r="K1180" i="5"/>
  <c r="J1175" i="5"/>
  <c r="I1170" i="5"/>
  <c r="K1166" i="5"/>
  <c r="J1161" i="5"/>
  <c r="I1156" i="5"/>
  <c r="K1152" i="5"/>
  <c r="J1147" i="5"/>
  <c r="I1142" i="5"/>
  <c r="K1138" i="5"/>
  <c r="J1133" i="5"/>
  <c r="I1128" i="5"/>
  <c r="K1124" i="5"/>
  <c r="J1119" i="5"/>
  <c r="K2006" i="5"/>
  <c r="I1822" i="5"/>
  <c r="K1813" i="5"/>
  <c r="I1535" i="5"/>
  <c r="K1521" i="5"/>
  <c r="K1516" i="5"/>
  <c r="I1514" i="5"/>
  <c r="J1512" i="5"/>
  <c r="J1499" i="5"/>
  <c r="J1497" i="5"/>
  <c r="K1453" i="5"/>
  <c r="K1451" i="5"/>
  <c r="J1449" i="5"/>
  <c r="I1447" i="5"/>
  <c r="K1443" i="5"/>
  <c r="J1441" i="5"/>
  <c r="K1439" i="5"/>
  <c r="K1437" i="5"/>
  <c r="J1435" i="5"/>
  <c r="I1433" i="5"/>
  <c r="K1429" i="5"/>
  <c r="J1427" i="5"/>
  <c r="K1425" i="5"/>
  <c r="K1423" i="5"/>
  <c r="J1421" i="5"/>
  <c r="I1419" i="5"/>
  <c r="K1415" i="5"/>
  <c r="J1413" i="5"/>
  <c r="K1411" i="5"/>
  <c r="K1409" i="5"/>
  <c r="J1407" i="5"/>
  <c r="I1405" i="5"/>
  <c r="K1401" i="5"/>
  <c r="J1399" i="5"/>
  <c r="K1397" i="5"/>
  <c r="K1395" i="5"/>
  <c r="J1393" i="5"/>
  <c r="I1391" i="5"/>
  <c r="K1387" i="5"/>
  <c r="J1385" i="5"/>
  <c r="K1383" i="5"/>
  <c r="K1381" i="5"/>
  <c r="J1379" i="5"/>
  <c r="I1377" i="5"/>
  <c r="K1373" i="5"/>
  <c r="J1371" i="5"/>
  <c r="K1369" i="5"/>
  <c r="K1367" i="5"/>
  <c r="J1365" i="5"/>
  <c r="I1363" i="5"/>
  <c r="K1359" i="5"/>
  <c r="J1357" i="5"/>
  <c r="K1355" i="5"/>
  <c r="K1353" i="5"/>
  <c r="J1351" i="5"/>
  <c r="I1349" i="5"/>
  <c r="K1345" i="5"/>
  <c r="J1343" i="5"/>
  <c r="K1341" i="5"/>
  <c r="J1329" i="5"/>
  <c r="I1321" i="5"/>
  <c r="J1308" i="5"/>
  <c r="J1305" i="5"/>
  <c r="K1300" i="5"/>
  <c r="K1292" i="5"/>
  <c r="I1289" i="5"/>
  <c r="I1286" i="5"/>
  <c r="I1277" i="5"/>
  <c r="J1265" i="5"/>
  <c r="I1260" i="5"/>
  <c r="K1256" i="5"/>
  <c r="J1251" i="5"/>
  <c r="I1246" i="5"/>
  <c r="K1242" i="5"/>
  <c r="J1237" i="5"/>
  <c r="I1232" i="5"/>
  <c r="K1228" i="5"/>
  <c r="J1223" i="5"/>
  <c r="I1218" i="5"/>
  <c r="K1214" i="5"/>
  <c r="J1209" i="5"/>
  <c r="I1204" i="5"/>
  <c r="K1200" i="5"/>
  <c r="J1195" i="5"/>
  <c r="I1190" i="5"/>
  <c r="K1186" i="5"/>
  <c r="J1181" i="5"/>
  <c r="I1176" i="5"/>
  <c r="K1172" i="5"/>
  <c r="J1167" i="5"/>
  <c r="I1162" i="5"/>
  <c r="K1158" i="5"/>
  <c r="J1153" i="5"/>
  <c r="I1148" i="5"/>
  <c r="K1144" i="5"/>
  <c r="J1139" i="5"/>
  <c r="I1134" i="5"/>
  <c r="K1130" i="5"/>
  <c r="J1125" i="5"/>
  <c r="I1120" i="5"/>
  <c r="I1576" i="5"/>
  <c r="I1482" i="5"/>
  <c r="I1208" i="5"/>
  <c r="K1189" i="5"/>
  <c r="J1184" i="5"/>
  <c r="I1165" i="5"/>
  <c r="J1163" i="5"/>
  <c r="K1154" i="5"/>
  <c r="I1149" i="5"/>
  <c r="J1142" i="5"/>
  <c r="J1134" i="5"/>
  <c r="K1129" i="5"/>
  <c r="J1126" i="5"/>
  <c r="J1121" i="5"/>
  <c r="K1118" i="5"/>
  <c r="K1111" i="5"/>
  <c r="I1107" i="5"/>
  <c r="J1103" i="5"/>
  <c r="I1099" i="5"/>
  <c r="I1095" i="5"/>
  <c r="I1091" i="5"/>
  <c r="I1087" i="5"/>
  <c r="I1079" i="5"/>
  <c r="K1075" i="5"/>
  <c r="J1070" i="5"/>
  <c r="I1065" i="5"/>
  <c r="K1061" i="5"/>
  <c r="J1056" i="5"/>
  <c r="I1051" i="5"/>
  <c r="K1047" i="5"/>
  <c r="J1042" i="5"/>
  <c r="I1037" i="5"/>
  <c r="K1033" i="5"/>
  <c r="J1028" i="5"/>
  <c r="I1023" i="5"/>
  <c r="K1019" i="5"/>
  <c r="J1014" i="5"/>
  <c r="I1009" i="5"/>
  <c r="K1005" i="5"/>
  <c r="J1000" i="5"/>
  <c r="I995" i="5"/>
  <c r="K991" i="5"/>
  <c r="J986" i="5"/>
  <c r="I981" i="5"/>
  <c r="K977" i="5"/>
  <c r="J972" i="5"/>
  <c r="I967" i="5"/>
  <c r="K963" i="5"/>
  <c r="J958" i="5"/>
  <c r="I953" i="5"/>
  <c r="K949" i="5"/>
  <c r="J944" i="5"/>
  <c r="I939" i="5"/>
  <c r="K922" i="5"/>
  <c r="J921" i="5"/>
  <c r="I920" i="5"/>
  <c r="K908" i="5"/>
  <c r="J907" i="5"/>
  <c r="I906" i="5"/>
  <c r="I1558" i="5"/>
  <c r="K1497" i="5"/>
  <c r="J1493" i="5"/>
  <c r="J1264" i="5"/>
  <c r="K1255" i="5"/>
  <c r="J1194" i="5"/>
  <c r="I1189" i="5"/>
  <c r="K1179" i="5"/>
  <c r="I1163" i="5"/>
  <c r="J1154" i="5"/>
  <c r="K1137" i="5"/>
  <c r="J1129" i="5"/>
  <c r="I1126" i="5"/>
  <c r="I1121" i="5"/>
  <c r="J1118" i="5"/>
  <c r="K1115" i="5"/>
  <c r="J1111" i="5"/>
  <c r="I1103" i="5"/>
  <c r="K1092" i="5"/>
  <c r="K1084" i="5"/>
  <c r="K1080" i="5"/>
  <c r="J1075" i="5"/>
  <c r="I1070" i="5"/>
  <c r="K1066" i="5"/>
  <c r="J1061" i="5"/>
  <c r="I1056" i="5"/>
  <c r="K1052" i="5"/>
  <c r="J1047" i="5"/>
  <c r="I1042" i="5"/>
  <c r="K1038" i="5"/>
  <c r="J1033" i="5"/>
  <c r="I1028" i="5"/>
  <c r="K1024" i="5"/>
  <c r="J1019" i="5"/>
  <c r="I1014" i="5"/>
  <c r="K1010" i="5"/>
  <c r="J1005" i="5"/>
  <c r="I1000" i="5"/>
  <c r="K996" i="5"/>
  <c r="J991" i="5"/>
  <c r="I986" i="5"/>
  <c r="K982" i="5"/>
  <c r="J977" i="5"/>
  <c r="I972" i="5"/>
  <c r="K968" i="5"/>
  <c r="J963" i="5"/>
  <c r="I958" i="5"/>
  <c r="K954" i="5"/>
  <c r="J949" i="5"/>
  <c r="I944" i="5"/>
  <c r="K940" i="5"/>
  <c r="K923" i="5"/>
  <c r="J922" i="5"/>
  <c r="I921" i="5"/>
  <c r="K909" i="5"/>
  <c r="J908" i="5"/>
  <c r="I907" i="5"/>
  <c r="K1512" i="5"/>
  <c r="I1508" i="5"/>
  <c r="I1493" i="5"/>
  <c r="K1318" i="5"/>
  <c r="I1315" i="5"/>
  <c r="I1264" i="5"/>
  <c r="J1255" i="5"/>
  <c r="K1246" i="5"/>
  <c r="K1199" i="5"/>
  <c r="I1194" i="5"/>
  <c r="I1179" i="5"/>
  <c r="K1161" i="5"/>
  <c r="I1154" i="5"/>
  <c r="K1147" i="5"/>
  <c r="I1137" i="5"/>
  <c r="I1129" i="5"/>
  <c r="J1115" i="5"/>
  <c r="K1108" i="5"/>
  <c r="K1104" i="5"/>
  <c r="K1100" i="5"/>
  <c r="K1096" i="5"/>
  <c r="J1092" i="5"/>
  <c r="K1088" i="5"/>
  <c r="J1084" i="5"/>
  <c r="J1080" i="5"/>
  <c r="I1075" i="5"/>
  <c r="K1071" i="5"/>
  <c r="J1066" i="5"/>
  <c r="I1061" i="5"/>
  <c r="K1057" i="5"/>
  <c r="J1052" i="5"/>
  <c r="I1047" i="5"/>
  <c r="K1043" i="5"/>
  <c r="J1038" i="5"/>
  <c r="I1033" i="5"/>
  <c r="K1029" i="5"/>
  <c r="J1024" i="5"/>
  <c r="I1019" i="5"/>
  <c r="K1015" i="5"/>
  <c r="J1010" i="5"/>
  <c r="I1005" i="5"/>
  <c r="K1001" i="5"/>
  <c r="J996" i="5"/>
  <c r="I991" i="5"/>
  <c r="K987" i="5"/>
  <c r="J982" i="5"/>
  <c r="I977" i="5"/>
  <c r="K973" i="5"/>
  <c r="J968" i="5"/>
  <c r="I963" i="5"/>
  <c r="K959" i="5"/>
  <c r="J954" i="5"/>
  <c r="I949" i="5"/>
  <c r="K945" i="5"/>
  <c r="J940" i="5"/>
  <c r="K924" i="5"/>
  <c r="J923" i="5"/>
  <c r="I922" i="5"/>
  <c r="K910" i="5"/>
  <c r="J909" i="5"/>
  <c r="I908" i="5"/>
  <c r="J1619" i="5"/>
  <c r="K1504" i="5"/>
  <c r="K1489" i="5"/>
  <c r="I1318" i="5"/>
  <c r="K1305" i="5"/>
  <c r="I1255" i="5"/>
  <c r="J1246" i="5"/>
  <c r="K1237" i="5"/>
  <c r="I1231" i="5"/>
  <c r="J1222" i="5"/>
  <c r="K1213" i="5"/>
  <c r="J1199" i="5"/>
  <c r="J1174" i="5"/>
  <c r="I1172" i="5"/>
  <c r="J1170" i="5"/>
  <c r="I1161" i="5"/>
  <c r="K1157" i="5"/>
  <c r="J1152" i="5"/>
  <c r="I1147" i="5"/>
  <c r="K1140" i="5"/>
  <c r="K1132" i="5"/>
  <c r="K1127" i="5"/>
  <c r="J1124" i="5"/>
  <c r="I1115" i="5"/>
  <c r="K1112" i="5"/>
  <c r="J1108" i="5"/>
  <c r="J1104" i="5"/>
  <c r="J1100" i="5"/>
  <c r="J1096" i="5"/>
  <c r="I1092" i="5"/>
  <c r="I1088" i="5"/>
  <c r="I1084" i="5"/>
  <c r="I1080" i="5"/>
  <c r="K1076" i="5"/>
  <c r="J1071" i="5"/>
  <c r="I1066" i="5"/>
  <c r="K1062" i="5"/>
  <c r="J1057" i="5"/>
  <c r="I1052" i="5"/>
  <c r="K1048" i="5"/>
  <c r="J1043" i="5"/>
  <c r="I1038" i="5"/>
  <c r="K1034" i="5"/>
  <c r="J1029" i="5"/>
  <c r="I1024" i="5"/>
  <c r="K1020" i="5"/>
  <c r="J1015" i="5"/>
  <c r="I1010" i="5"/>
  <c r="K1006" i="5"/>
  <c r="J1001" i="5"/>
  <c r="I996" i="5"/>
  <c r="K992" i="5"/>
  <c r="J987" i="5"/>
  <c r="I982" i="5"/>
  <c r="K978" i="5"/>
  <c r="J973" i="5"/>
  <c r="I968" i="5"/>
  <c r="K964" i="5"/>
  <c r="J959" i="5"/>
  <c r="I954" i="5"/>
  <c r="K950" i="5"/>
  <c r="J945" i="5"/>
  <c r="I940" i="5"/>
  <c r="K925" i="5"/>
  <c r="J1331" i="5"/>
  <c r="I1291" i="5"/>
  <c r="I1222" i="5"/>
  <c r="J1213" i="5"/>
  <c r="I1199" i="5"/>
  <c r="K1159" i="5"/>
  <c r="J1157" i="5"/>
  <c r="I1152" i="5"/>
  <c r="K1145" i="5"/>
  <c r="J1140" i="5"/>
  <c r="J1135" i="5"/>
  <c r="J1132" i="5"/>
  <c r="J1127" i="5"/>
  <c r="I1124" i="5"/>
  <c r="J1112" i="5"/>
  <c r="I1108" i="5"/>
  <c r="I1104" i="5"/>
  <c r="I1100" i="5"/>
  <c r="I1096" i="5"/>
  <c r="K1085" i="5"/>
  <c r="K1081" i="5"/>
  <c r="J1076" i="5"/>
  <c r="I1071" i="5"/>
  <c r="K1067" i="5"/>
  <c r="J1062" i="5"/>
  <c r="I1057" i="5"/>
  <c r="K1053" i="5"/>
  <c r="J1048" i="5"/>
  <c r="I1043" i="5"/>
  <c r="K1039" i="5"/>
  <c r="J1034" i="5"/>
  <c r="I1029" i="5"/>
  <c r="K1025" i="5"/>
  <c r="J1020" i="5"/>
  <c r="I1015" i="5"/>
  <c r="K1011" i="5"/>
  <c r="J1006" i="5"/>
  <c r="I1001" i="5"/>
  <c r="K997" i="5"/>
  <c r="J992" i="5"/>
  <c r="I987" i="5"/>
  <c r="K983" i="5"/>
  <c r="J978" i="5"/>
  <c r="I973" i="5"/>
  <c r="K969" i="5"/>
  <c r="J964" i="5"/>
  <c r="I959" i="5"/>
  <c r="K955" i="5"/>
  <c r="J950" i="5"/>
  <c r="I945" i="5"/>
  <c r="K941" i="5"/>
  <c r="K926" i="5"/>
  <c r="J925" i="5"/>
  <c r="K1334" i="5"/>
  <c r="I1331" i="5"/>
  <c r="K1308" i="5"/>
  <c r="I1213" i="5"/>
  <c r="K1204" i="5"/>
  <c r="K1181" i="5"/>
  <c r="K1168" i="5"/>
  <c r="I1157" i="5"/>
  <c r="J1155" i="5"/>
  <c r="K1150" i="5"/>
  <c r="J1145" i="5"/>
  <c r="K1143" i="5"/>
  <c r="I1140" i="5"/>
  <c r="I1135" i="5"/>
  <c r="I1127" i="5"/>
  <c r="K1122" i="5"/>
  <c r="K1119" i="5"/>
  <c r="I1112" i="5"/>
  <c r="J1093" i="5"/>
  <c r="K1089" i="5"/>
  <c r="J1085" i="5"/>
  <c r="J1081" i="5"/>
  <c r="I1076" i="5"/>
  <c r="K1072" i="5"/>
  <c r="J1067" i="5"/>
  <c r="I1062" i="5"/>
  <c r="K1058" i="5"/>
  <c r="J1053" i="5"/>
  <c r="I1048" i="5"/>
  <c r="K1044" i="5"/>
  <c r="J1039" i="5"/>
  <c r="I1034" i="5"/>
  <c r="K1030" i="5"/>
  <c r="J1025" i="5"/>
  <c r="I1020" i="5"/>
  <c r="K1016" i="5"/>
  <c r="J1011" i="5"/>
  <c r="I1006" i="5"/>
  <c r="K1002" i="5"/>
  <c r="J997" i="5"/>
  <c r="I992" i="5"/>
  <c r="K988" i="5"/>
  <c r="J983" i="5"/>
  <c r="I978" i="5"/>
  <c r="K974" i="5"/>
  <c r="J969" i="5"/>
  <c r="I964" i="5"/>
  <c r="K960" i="5"/>
  <c r="J955" i="5"/>
  <c r="I950" i="5"/>
  <c r="K946" i="5"/>
  <c r="J941" i="5"/>
  <c r="K927" i="5"/>
  <c r="J926" i="5"/>
  <c r="I925" i="5"/>
  <c r="K913" i="5"/>
  <c r="J912" i="5"/>
  <c r="I911" i="5"/>
  <c r="J1539" i="5"/>
  <c r="K1456" i="5"/>
  <c r="J1334" i="5"/>
  <c r="I1294" i="5"/>
  <c r="K1260" i="5"/>
  <c r="J1204" i="5"/>
  <c r="I1193" i="5"/>
  <c r="I1183" i="5"/>
  <c r="K1176" i="5"/>
  <c r="J1168" i="5"/>
  <c r="J1166" i="5"/>
  <c r="I1155" i="5"/>
  <c r="I1150" i="5"/>
  <c r="J1143" i="5"/>
  <c r="I1130" i="5"/>
  <c r="J1122" i="5"/>
  <c r="I1119" i="5"/>
  <c r="K1116" i="5"/>
  <c r="K1113" i="5"/>
  <c r="K1109" i="5"/>
  <c r="K1105" i="5"/>
  <c r="K1101" i="5"/>
  <c r="K1097" i="5"/>
  <c r="I1093" i="5"/>
  <c r="J1089" i="5"/>
  <c r="I1085" i="5"/>
  <c r="I1081" i="5"/>
  <c r="K1077" i="5"/>
  <c r="J1072" i="5"/>
  <c r="I1067" i="5"/>
  <c r="K1063" i="5"/>
  <c r="J1058" i="5"/>
  <c r="I1053" i="5"/>
  <c r="K1049" i="5"/>
  <c r="J1044" i="5"/>
  <c r="I1039" i="5"/>
  <c r="K1035" i="5"/>
  <c r="J1030" i="5"/>
  <c r="I1025" i="5"/>
  <c r="K1021" i="5"/>
  <c r="J1016" i="5"/>
  <c r="I1011" i="5"/>
  <c r="K1007" i="5"/>
  <c r="J1002" i="5"/>
  <c r="I997" i="5"/>
  <c r="K993" i="5"/>
  <c r="J988" i="5"/>
  <c r="I983" i="5"/>
  <c r="K979" i="5"/>
  <c r="J974" i="5"/>
  <c r="I969" i="5"/>
  <c r="K965" i="5"/>
  <c r="J960" i="5"/>
  <c r="I955" i="5"/>
  <c r="K951" i="5"/>
  <c r="J946" i="5"/>
  <c r="I941" i="5"/>
  <c r="K928" i="5"/>
  <c r="J927" i="5"/>
  <c r="I926" i="5"/>
  <c r="K914" i="5"/>
  <c r="J913" i="5"/>
  <c r="I912" i="5"/>
  <c r="K900" i="5"/>
  <c r="J899" i="5"/>
  <c r="I898" i="5"/>
  <c r="J1600" i="5"/>
  <c r="I1539" i="5"/>
  <c r="I1527" i="5"/>
  <c r="K1468" i="5"/>
  <c r="J1456" i="5"/>
  <c r="J1260" i="5"/>
  <c r="K1251" i="5"/>
  <c r="I1245" i="5"/>
  <c r="J1236" i="5"/>
  <c r="K1227" i="5"/>
  <c r="J1176" i="5"/>
  <c r="I1166" i="5"/>
  <c r="I1164" i="5"/>
  <c r="K1148" i="5"/>
  <c r="I1143" i="5"/>
  <c r="K1141" i="5"/>
  <c r="J1138" i="5"/>
  <c r="I1122" i="5"/>
  <c r="I1116" i="5"/>
  <c r="J1113" i="5"/>
  <c r="J1109" i="5"/>
  <c r="J1105" i="5"/>
  <c r="J1101" i="5"/>
  <c r="J1097" i="5"/>
  <c r="I1089" i="5"/>
  <c r="J1077" i="5"/>
  <c r="I1072" i="5"/>
  <c r="K1068" i="5"/>
  <c r="J1063" i="5"/>
  <c r="I1058" i="5"/>
  <c r="K1054" i="5"/>
  <c r="J1049" i="5"/>
  <c r="I1044" i="5"/>
  <c r="I1600" i="5"/>
  <c r="J1495" i="5"/>
  <c r="K1297" i="5"/>
  <c r="I1236" i="5"/>
  <c r="J1227" i="5"/>
  <c r="K1218" i="5"/>
  <c r="J1198" i="5"/>
  <c r="K1185" i="5"/>
  <c r="K1162" i="5"/>
  <c r="J1148" i="5"/>
  <c r="J1141" i="5"/>
  <c r="I1138" i="5"/>
  <c r="K1125" i="5"/>
  <c r="I1113" i="5"/>
  <c r="I1109" i="5"/>
  <c r="I1105" i="5"/>
  <c r="I1101" i="5"/>
  <c r="K1094" i="5"/>
  <c r="K1090" i="5"/>
  <c r="K1086" i="5"/>
  <c r="K1082" i="5"/>
  <c r="I1077" i="5"/>
  <c r="K1073" i="5"/>
  <c r="J1068" i="5"/>
  <c r="I1063" i="5"/>
  <c r="K1059" i="5"/>
  <c r="J1054" i="5"/>
  <c r="I1049" i="5"/>
  <c r="K1045" i="5"/>
  <c r="J1040" i="5"/>
  <c r="I1035" i="5"/>
  <c r="K1031" i="5"/>
  <c r="J1026" i="5"/>
  <c r="I1021" i="5"/>
  <c r="K1017" i="5"/>
  <c r="J1012" i="5"/>
  <c r="I1007" i="5"/>
  <c r="K1003" i="5"/>
  <c r="J998" i="5"/>
  <c r="I993" i="5"/>
  <c r="K989" i="5"/>
  <c r="J984" i="5"/>
  <c r="I979" i="5"/>
  <c r="K975" i="5"/>
  <c r="J970" i="5"/>
  <c r="I965" i="5"/>
  <c r="K961" i="5"/>
  <c r="J956" i="5"/>
  <c r="I951" i="5"/>
  <c r="K947" i="5"/>
  <c r="J942" i="5"/>
  <c r="K930" i="5"/>
  <c r="J929" i="5"/>
  <c r="I928" i="5"/>
  <c r="K916" i="5"/>
  <c r="J915" i="5"/>
  <c r="I914" i="5"/>
  <c r="K902" i="5"/>
  <c r="J901" i="5"/>
  <c r="I900" i="5"/>
  <c r="K888" i="5"/>
  <c r="J887" i="5"/>
  <c r="I886" i="5"/>
  <c r="K874" i="5"/>
  <c r="J873" i="5"/>
  <c r="I872" i="5"/>
  <c r="K860" i="5"/>
  <c r="J859" i="5"/>
  <c r="I858" i="5"/>
  <c r="K846" i="5"/>
  <c r="J845" i="5"/>
  <c r="I844" i="5"/>
  <c r="K832" i="5"/>
  <c r="J831" i="5"/>
  <c r="I830" i="5"/>
  <c r="K818" i="5"/>
  <c r="J817" i="5"/>
  <c r="I816" i="5"/>
  <c r="K804" i="5"/>
  <c r="J803" i="5"/>
  <c r="I802" i="5"/>
  <c r="K790" i="5"/>
  <c r="J789" i="5"/>
  <c r="I788" i="5"/>
  <c r="J1514" i="5"/>
  <c r="K1510" i="5"/>
  <c r="J1506" i="5"/>
  <c r="J1491" i="5"/>
  <c r="I1227" i="5"/>
  <c r="J1218" i="5"/>
  <c r="K1209" i="5"/>
  <c r="K1190" i="5"/>
  <c r="J1185" i="5"/>
  <c r="K1171" i="5"/>
  <c r="J1162" i="5"/>
  <c r="K1153" i="5"/>
  <c r="I1141" i="5"/>
  <c r="K1136" i="5"/>
  <c r="K1133" i="5"/>
  <c r="K1120" i="5"/>
  <c r="K1106" i="5"/>
  <c r="K1098" i="5"/>
  <c r="J1094" i="5"/>
  <c r="J1090" i="5"/>
  <c r="J1086" i="5"/>
  <c r="J1082" i="5"/>
  <c r="K1078" i="5"/>
  <c r="J1073" i="5"/>
  <c r="K1576" i="5"/>
  <c r="I1478" i="5"/>
  <c r="K1458" i="5"/>
  <c r="J1289" i="5"/>
  <c r="J1286" i="5"/>
  <c r="I1241" i="5"/>
  <c r="J1232" i="5"/>
  <c r="K1223" i="5"/>
  <c r="I1217" i="5"/>
  <c r="J1208" i="5"/>
  <c r="K1167" i="5"/>
  <c r="K1165" i="5"/>
  <c r="J1149" i="5"/>
  <c r="K1134" i="5"/>
  <c r="I1131" i="5"/>
  <c r="K1126" i="5"/>
  <c r="J1107" i="5"/>
  <c r="K1103" i="5"/>
  <c r="J1099" i="5"/>
  <c r="J1095" i="5"/>
  <c r="J1091" i="5"/>
  <c r="J1087" i="5"/>
  <c r="J1083" i="5"/>
  <c r="J1079" i="5"/>
  <c r="I1074" i="5"/>
  <c r="K1070" i="5"/>
  <c r="J1065" i="5"/>
  <c r="I1060" i="5"/>
  <c r="K1056" i="5"/>
  <c r="J1051" i="5"/>
  <c r="I1046" i="5"/>
  <c r="K1042" i="5"/>
  <c r="J1037" i="5"/>
  <c r="I1032" i="5"/>
  <c r="K1028" i="5"/>
  <c r="J1023" i="5"/>
  <c r="I1018" i="5"/>
  <c r="K1014" i="5"/>
  <c r="J1009" i="5"/>
  <c r="I1004" i="5"/>
  <c r="K1000" i="5"/>
  <c r="J995" i="5"/>
  <c r="I990" i="5"/>
  <c r="K986" i="5"/>
  <c r="J981" i="5"/>
  <c r="I976" i="5"/>
  <c r="K972" i="5"/>
  <c r="J967" i="5"/>
  <c r="I962" i="5"/>
  <c r="K958" i="5"/>
  <c r="J953" i="5"/>
  <c r="I948" i="5"/>
  <c r="K944" i="5"/>
  <c r="J939" i="5"/>
  <c r="K921" i="5"/>
  <c r="J920" i="5"/>
  <c r="I919" i="5"/>
  <c r="K907" i="5"/>
  <c r="J906" i="5"/>
  <c r="I905" i="5"/>
  <c r="K893" i="5"/>
  <c r="J892" i="5"/>
  <c r="I891" i="5"/>
  <c r="K879" i="5"/>
  <c r="J878" i="5"/>
  <c r="I877" i="5"/>
  <c r="K865" i="5"/>
  <c r="J864" i="5"/>
  <c r="I863" i="5"/>
  <c r="K851" i="5"/>
  <c r="J850" i="5"/>
  <c r="I849" i="5"/>
  <c r="K837" i="5"/>
  <c r="J836" i="5"/>
  <c r="I835" i="5"/>
  <c r="K823" i="5"/>
  <c r="J822" i="5"/>
  <c r="I821" i="5"/>
  <c r="K809" i="5"/>
  <c r="J808" i="5"/>
  <c r="I807" i="5"/>
  <c r="K795" i="5"/>
  <c r="J794" i="5"/>
  <c r="I793" i="5"/>
  <c r="J1326" i="5"/>
  <c r="K1310" i="5"/>
  <c r="K1289" i="5"/>
  <c r="J1277" i="5"/>
  <c r="J1190" i="5"/>
  <c r="J1171" i="5"/>
  <c r="J1136" i="5"/>
  <c r="J1060" i="5"/>
  <c r="K1037" i="5"/>
  <c r="K1032" i="5"/>
  <c r="J1013" i="5"/>
  <c r="K1008" i="5"/>
  <c r="I994" i="5"/>
  <c r="I989" i="5"/>
  <c r="I970" i="5"/>
  <c r="J965" i="5"/>
  <c r="K939" i="5"/>
  <c r="K917" i="5"/>
  <c r="J911" i="5"/>
  <c r="J897" i="5"/>
  <c r="J890" i="5"/>
  <c r="I889" i="5"/>
  <c r="J884" i="5"/>
  <c r="J877" i="5"/>
  <c r="J871" i="5"/>
  <c r="I864" i="5"/>
  <c r="K858" i="5"/>
  <c r="I851" i="5"/>
  <c r="J838" i="5"/>
  <c r="I831" i="5"/>
  <c r="J825" i="5"/>
  <c r="J818" i="5"/>
  <c r="J812" i="5"/>
  <c r="K805" i="5"/>
  <c r="J799" i="5"/>
  <c r="J792" i="5"/>
  <c r="I791" i="5"/>
  <c r="J786" i="5"/>
  <c r="I1326" i="5"/>
  <c r="J1310" i="5"/>
  <c r="K1265" i="5"/>
  <c r="I1171" i="5"/>
  <c r="K1160" i="5"/>
  <c r="K1146" i="5"/>
  <c r="K1139" i="5"/>
  <c r="I1136" i="5"/>
  <c r="J1098" i="5"/>
  <c r="K1095" i="5"/>
  <c r="J1032" i="5"/>
  <c r="K1027" i="5"/>
  <c r="I1013" i="5"/>
  <c r="J1008" i="5"/>
  <c r="J1003" i="5"/>
  <c r="K984" i="5"/>
  <c r="I960" i="5"/>
  <c r="J928" i="5"/>
  <c r="K920" i="5"/>
  <c r="J917" i="5"/>
  <c r="J902" i="5"/>
  <c r="I897" i="5"/>
  <c r="K891" i="5"/>
  <c r="I890" i="5"/>
  <c r="K885" i="5"/>
  <c r="I884" i="5"/>
  <c r="K878" i="5"/>
  <c r="I871" i="5"/>
  <c r="J865" i="5"/>
  <c r="J858" i="5"/>
  <c r="K852" i="5"/>
  <c r="K845" i="5"/>
  <c r="K839" i="5"/>
  <c r="I838" i="5"/>
  <c r="K826" i="5"/>
  <c r="I825" i="5"/>
  <c r="I818" i="5"/>
  <c r="K813" i="5"/>
  <c r="I812" i="5"/>
  <c r="K806" i="5"/>
  <c r="J805" i="5"/>
  <c r="K800" i="5"/>
  <c r="I799" i="5"/>
  <c r="K793" i="5"/>
  <c r="I792" i="5"/>
  <c r="K787" i="5"/>
  <c r="I786" i="5"/>
  <c r="I1310" i="5"/>
  <c r="J1280" i="5"/>
  <c r="I1185" i="5"/>
  <c r="J1160" i="5"/>
  <c r="J1156" i="5"/>
  <c r="J1146" i="5"/>
  <c r="K1110" i="5"/>
  <c r="I1098" i="5"/>
  <c r="K1065" i="5"/>
  <c r="J1027" i="5"/>
  <c r="K1022" i="5"/>
  <c r="I1008" i="5"/>
  <c r="I1003" i="5"/>
  <c r="I984" i="5"/>
  <c r="J979" i="5"/>
  <c r="K953" i="5"/>
  <c r="K948" i="5"/>
  <c r="I917" i="5"/>
  <c r="K906" i="5"/>
  <c r="I902" i="5"/>
  <c r="K898" i="5"/>
  <c r="J891" i="5"/>
  <c r="J885" i="5"/>
  <c r="I878" i="5"/>
  <c r="K872" i="5"/>
  <c r="I865" i="5"/>
  <c r="J852" i="5"/>
  <c r="I845" i="5"/>
  <c r="J839" i="5"/>
  <c r="J832" i="5"/>
  <c r="J826" i="5"/>
  <c r="K819" i="5"/>
  <c r="J813" i="5"/>
  <c r="J806" i="5"/>
  <c r="I805" i="5"/>
  <c r="J800" i="5"/>
  <c r="J793" i="5"/>
  <c r="J787" i="5"/>
  <c r="K1313" i="5"/>
  <c r="I1280" i="5"/>
  <c r="K1268" i="5"/>
  <c r="J1110" i="5"/>
  <c r="I1082" i="5"/>
  <c r="K1079" i="5"/>
  <c r="I1073" i="5"/>
  <c r="I1054" i="5"/>
  <c r="K1046" i="5"/>
  <c r="K1041" i="5"/>
  <c r="I1027" i="5"/>
  <c r="J1022" i="5"/>
  <c r="J1017" i="5"/>
  <c r="K998" i="5"/>
  <c r="I974" i="5"/>
  <c r="J948" i="5"/>
  <c r="K943" i="5"/>
  <c r="K915" i="5"/>
  <c r="K912" i="5"/>
  <c r="J898" i="5"/>
  <c r="K892" i="5"/>
  <c r="I885" i="5"/>
  <c r="J879" i="5"/>
  <c r="J872" i="5"/>
  <c r="K866" i="5"/>
  <c r="K859" i="5"/>
  <c r="K853" i="5"/>
  <c r="I852" i="5"/>
  <c r="K840" i="5"/>
  <c r="I839" i="5"/>
  <c r="I832" i="5"/>
  <c r="K827" i="5"/>
  <c r="I826" i="5"/>
  <c r="K820" i="5"/>
  <c r="J819" i="5"/>
  <c r="K814" i="5"/>
  <c r="I813" i="5"/>
  <c r="K807" i="5"/>
  <c r="I806" i="5"/>
  <c r="K801" i="5"/>
  <c r="I800" i="5"/>
  <c r="K794" i="5"/>
  <c r="I787" i="5"/>
  <c r="K1329" i="5"/>
  <c r="J1313" i="5"/>
  <c r="J1268" i="5"/>
  <c r="I1110" i="5"/>
  <c r="J1059" i="5"/>
  <c r="J1046" i="5"/>
  <c r="J1041" i="5"/>
  <c r="K1036" i="5"/>
  <c r="I1022" i="5"/>
  <c r="I1017" i="5"/>
  <c r="I998" i="5"/>
  <c r="J993" i="5"/>
  <c r="K967" i="5"/>
  <c r="K962" i="5"/>
  <c r="J943" i="5"/>
  <c r="K938" i="5"/>
  <c r="K918" i="5"/>
  <c r="I915" i="5"/>
  <c r="I892" i="5"/>
  <c r="K886" i="5"/>
  <c r="I879" i="5"/>
  <c r="J866" i="5"/>
  <c r="I859" i="5"/>
  <c r="J853" i="5"/>
  <c r="J846" i="5"/>
  <c r="J840" i="5"/>
  <c r="K833" i="5"/>
  <c r="J827" i="5"/>
  <c r="J820" i="5"/>
  <c r="I819" i="5"/>
  <c r="J814" i="5"/>
  <c r="J807" i="5"/>
  <c r="J801" i="5"/>
  <c r="I794" i="5"/>
  <c r="K788" i="5"/>
  <c r="I1268" i="5"/>
  <c r="J1128" i="5"/>
  <c r="I1094" i="5"/>
  <c r="K1091" i="5"/>
  <c r="I1059" i="5"/>
  <c r="I1041" i="5"/>
  <c r="J1036" i="5"/>
  <c r="J1031" i="5"/>
  <c r="K1012" i="5"/>
  <c r="I988" i="5"/>
  <c r="J962" i="5"/>
  <c r="K957" i="5"/>
  <c r="I943" i="5"/>
  <c r="J938" i="5"/>
  <c r="J918" i="5"/>
  <c r="K903" i="5"/>
  <c r="K899" i="5"/>
  <c r="J893" i="5"/>
  <c r="J886" i="5"/>
  <c r="K880" i="5"/>
  <c r="K873" i="5"/>
  <c r="K867" i="5"/>
  <c r="I866" i="5"/>
  <c r="K854" i="5"/>
  <c r="I853" i="5"/>
  <c r="I846" i="5"/>
  <c r="K841" i="5"/>
  <c r="I840" i="5"/>
  <c r="K834" i="5"/>
  <c r="J833" i="5"/>
  <c r="K828" i="5"/>
  <c r="I827" i="5"/>
  <c r="K821" i="5"/>
  <c r="I820" i="5"/>
  <c r="K815" i="5"/>
  <c r="I814" i="5"/>
  <c r="K808" i="5"/>
  <c r="I801" i="5"/>
  <c r="J795" i="5"/>
  <c r="J788" i="5"/>
  <c r="K782" i="5"/>
  <c r="K1283" i="5"/>
  <c r="K1271" i="5"/>
  <c r="I1259" i="5"/>
  <c r="J1250" i="5"/>
  <c r="J1180" i="5"/>
  <c r="K1173" i="5"/>
  <c r="K1131" i="5"/>
  <c r="K1064" i="5"/>
  <c r="K1051" i="5"/>
  <c r="I1036" i="5"/>
  <c r="I1031" i="5"/>
  <c r="I1012" i="5"/>
  <c r="J1007" i="5"/>
  <c r="K981" i="5"/>
  <c r="K976" i="5"/>
  <c r="J957" i="5"/>
  <c r="K952" i="5"/>
  <c r="I938" i="5"/>
  <c r="K929" i="5"/>
  <c r="I923" i="5"/>
  <c r="I918" i="5"/>
  <c r="I909" i="5"/>
  <c r="J903" i="5"/>
  <c r="I899" i="5"/>
  <c r="I893" i="5"/>
  <c r="J880" i="5"/>
  <c r="I873" i="5"/>
  <c r="J867" i="5"/>
  <c r="J860" i="5"/>
  <c r="J854" i="5"/>
  <c r="K847" i="5"/>
  <c r="J841" i="5"/>
  <c r="J834" i="5"/>
  <c r="I833" i="5"/>
  <c r="J828" i="5"/>
  <c r="J821" i="5"/>
  <c r="J815" i="5"/>
  <c r="I808" i="5"/>
  <c r="K802" i="5"/>
  <c r="I795" i="5"/>
  <c r="J782" i="5"/>
  <c r="I1506" i="5"/>
  <c r="J1271" i="5"/>
  <c r="I1250" i="5"/>
  <c r="I1180" i="5"/>
  <c r="J1131" i="5"/>
  <c r="J1106" i="5"/>
  <c r="J1078" i="5"/>
  <c r="K1069" i="5"/>
  <c r="J1064" i="5"/>
  <c r="K1026" i="5"/>
  <c r="I1002" i="5"/>
  <c r="J976" i="5"/>
  <c r="K971" i="5"/>
  <c r="I957" i="5"/>
  <c r="J952" i="5"/>
  <c r="J947" i="5"/>
  <c r="I929" i="5"/>
  <c r="I913" i="5"/>
  <c r="I903" i="5"/>
  <c r="K894" i="5"/>
  <c r="K887" i="5"/>
  <c r="K881" i="5"/>
  <c r="I880" i="5"/>
  <c r="K868" i="5"/>
  <c r="I867" i="5"/>
  <c r="I860" i="5"/>
  <c r="K855" i="5"/>
  <c r="I854" i="5"/>
  <c r="K848" i="5"/>
  <c r="J847" i="5"/>
  <c r="K842" i="5"/>
  <c r="I841" i="5"/>
  <c r="K835" i="5"/>
  <c r="I834" i="5"/>
  <c r="K829" i="5"/>
  <c r="I828" i="5"/>
  <c r="K822" i="5"/>
  <c r="I815" i="5"/>
  <c r="J809" i="5"/>
  <c r="J802" i="5"/>
  <c r="K796" i="5"/>
  <c r="K789" i="5"/>
  <c r="K783" i="5"/>
  <c r="I782" i="5"/>
  <c r="I1336" i="5"/>
  <c r="K1241" i="5"/>
  <c r="J1169" i="5"/>
  <c r="K1151" i="5"/>
  <c r="I1106" i="5"/>
  <c r="I1078" i="5"/>
  <c r="J1069" i="5"/>
  <c r="I1064" i="5"/>
  <c r="J1045" i="5"/>
  <c r="I1026" i="5"/>
  <c r="J1021" i="5"/>
  <c r="K995" i="5"/>
  <c r="K990" i="5"/>
  <c r="J971" i="5"/>
  <c r="K966" i="5"/>
  <c r="I952" i="5"/>
  <c r="I947" i="5"/>
  <c r="K904" i="5"/>
  <c r="J894" i="5"/>
  <c r="I887" i="5"/>
  <c r="J881" i="5"/>
  <c r="J874" i="5"/>
  <c r="J868" i="5"/>
  <c r="K861" i="5"/>
  <c r="J855" i="5"/>
  <c r="J848" i="5"/>
  <c r="I847" i="5"/>
  <c r="J842" i="5"/>
  <c r="J835" i="5"/>
  <c r="J829" i="5"/>
  <c r="I822" i="5"/>
  <c r="K816" i="5"/>
  <c r="I809" i="5"/>
  <c r="J796" i="5"/>
  <c r="I789" i="5"/>
  <c r="J783" i="5"/>
  <c r="J1241" i="5"/>
  <c r="I1169" i="5"/>
  <c r="I1158" i="5"/>
  <c r="I1151" i="5"/>
  <c r="I1144" i="5"/>
  <c r="I1090" i="5"/>
  <c r="K1087" i="5"/>
  <c r="I1069" i="5"/>
  <c r="I1045" i="5"/>
  <c r="K1040" i="5"/>
  <c r="I1016" i="5"/>
  <c r="J990" i="5"/>
  <c r="K985" i="5"/>
  <c r="I971" i="5"/>
  <c r="J966" i="5"/>
  <c r="J961" i="5"/>
  <c r="K942" i="5"/>
  <c r="K919" i="5"/>
  <c r="J916" i="5"/>
  <c r="J904" i="5"/>
  <c r="J900" i="5"/>
  <c r="K895" i="5"/>
  <c r="I894" i="5"/>
  <c r="K882" i="5"/>
  <c r="I881" i="5"/>
  <c r="I874" i="5"/>
  <c r="K869" i="5"/>
  <c r="I868" i="5"/>
  <c r="K862" i="5"/>
  <c r="J861" i="5"/>
  <c r="K856" i="5"/>
  <c r="I855" i="5"/>
  <c r="K849" i="5"/>
  <c r="I848" i="5"/>
  <c r="K843" i="5"/>
  <c r="I842" i="5"/>
  <c r="K836" i="5"/>
  <c r="I829" i="5"/>
  <c r="J823" i="5"/>
  <c r="J816" i="5"/>
  <c r="K810" i="5"/>
  <c r="K803" i="5"/>
  <c r="K797" i="5"/>
  <c r="I796" i="5"/>
  <c r="K784" i="5"/>
  <c r="I783" i="5"/>
  <c r="G782" i="5"/>
  <c r="K1277" i="5"/>
  <c r="I1175" i="5"/>
  <c r="I1123" i="5"/>
  <c r="I1086" i="5"/>
  <c r="K1083" i="5"/>
  <c r="J1074" i="5"/>
  <c r="I1068" i="5"/>
  <c r="K1060" i="5"/>
  <c r="I1055" i="5"/>
  <c r="J1018" i="5"/>
  <c r="K1013" i="5"/>
  <c r="I999" i="5"/>
  <c r="J994" i="5"/>
  <c r="J989" i="5"/>
  <c r="K970" i="5"/>
  <c r="I946" i="5"/>
  <c r="I930" i="5"/>
  <c r="K911" i="5"/>
  <c r="I901" i="5"/>
  <c r="K897" i="5"/>
  <c r="I896" i="5"/>
  <c r="K890" i="5"/>
  <c r="J889" i="5"/>
  <c r="K884" i="5"/>
  <c r="I883" i="5"/>
  <c r="K877" i="5"/>
  <c r="I876" i="5"/>
  <c r="K871" i="5"/>
  <c r="I870" i="5"/>
  <c r="K864" i="5"/>
  <c r="I857" i="5"/>
  <c r="J851" i="5"/>
  <c r="J844" i="5"/>
  <c r="K838" i="5"/>
  <c r="K831" i="5"/>
  <c r="K825" i="5"/>
  <c r="I824" i="5"/>
  <c r="K812" i="5"/>
  <c r="I811" i="5"/>
  <c r="I804" i="5"/>
  <c r="K799" i="5"/>
  <c r="I798" i="5"/>
  <c r="K792" i="5"/>
  <c r="J791" i="5"/>
  <c r="K786" i="5"/>
  <c r="I785" i="5"/>
  <c r="K1117" i="5"/>
  <c r="J985" i="5"/>
  <c r="I975" i="5"/>
  <c r="I927" i="5"/>
  <c r="J883" i="5"/>
  <c r="J870" i="5"/>
  <c r="J857" i="5"/>
  <c r="K844" i="5"/>
  <c r="I803" i="5"/>
  <c r="J1117" i="5"/>
  <c r="K1004" i="5"/>
  <c r="I985" i="5"/>
  <c r="J910" i="5"/>
  <c r="K896" i="5"/>
  <c r="K785" i="5"/>
  <c r="K1175" i="5"/>
  <c r="I1117" i="5"/>
  <c r="J1004" i="5"/>
  <c r="I966" i="5"/>
  <c r="J951" i="5"/>
  <c r="I910" i="5"/>
  <c r="K905" i="5"/>
  <c r="J896" i="5"/>
  <c r="K876" i="5"/>
  <c r="K863" i="5"/>
  <c r="I861" i="5"/>
  <c r="K850" i="5"/>
  <c r="J837" i="5"/>
  <c r="J785" i="5"/>
  <c r="I1487" i="5"/>
  <c r="I1133" i="5"/>
  <c r="K1050" i="5"/>
  <c r="J1035" i="5"/>
  <c r="J905" i="5"/>
  <c r="J876" i="5"/>
  <c r="J863" i="5"/>
  <c r="I850" i="5"/>
  <c r="I837" i="5"/>
  <c r="K824" i="5"/>
  <c r="K798" i="5"/>
  <c r="J1120" i="5"/>
  <c r="J1050" i="5"/>
  <c r="K1023" i="5"/>
  <c r="I942" i="5"/>
  <c r="J924" i="5"/>
  <c r="J919" i="5"/>
  <c r="K889" i="5"/>
  <c r="J824" i="5"/>
  <c r="K811" i="5"/>
  <c r="J798" i="5"/>
  <c r="I1274" i="5"/>
  <c r="K1074" i="5"/>
  <c r="I1050" i="5"/>
  <c r="I924" i="5"/>
  <c r="J914" i="5"/>
  <c r="J811" i="5"/>
  <c r="K1232" i="5"/>
  <c r="K980" i="5"/>
  <c r="I961" i="5"/>
  <c r="J882" i="5"/>
  <c r="J869" i="5"/>
  <c r="J856" i="5"/>
  <c r="J843" i="5"/>
  <c r="K791" i="5"/>
  <c r="I1030" i="5"/>
  <c r="K999" i="5"/>
  <c r="J980" i="5"/>
  <c r="I916" i="5"/>
  <c r="I882" i="5"/>
  <c r="I869" i="5"/>
  <c r="I856" i="5"/>
  <c r="I843" i="5"/>
  <c r="K830" i="5"/>
  <c r="K1123" i="5"/>
  <c r="K1099" i="5"/>
  <c r="J999" i="5"/>
  <c r="I980" i="5"/>
  <c r="J895" i="5"/>
  <c r="J830" i="5"/>
  <c r="K817" i="5"/>
  <c r="J804" i="5"/>
  <c r="J784" i="5"/>
  <c r="K1195" i="5"/>
  <c r="K1018" i="5"/>
  <c r="I904" i="5"/>
  <c r="I895" i="5"/>
  <c r="K875" i="5"/>
  <c r="J862" i="5"/>
  <c r="J849" i="5"/>
  <c r="I836" i="5"/>
  <c r="I817" i="5"/>
  <c r="I784" i="5"/>
  <c r="F782" i="5"/>
  <c r="I1114" i="5"/>
  <c r="J975" i="5"/>
  <c r="I956" i="5"/>
  <c r="K901" i="5"/>
  <c r="K883" i="5"/>
  <c r="K870" i="5"/>
  <c r="K857" i="5"/>
  <c r="I790" i="5"/>
  <c r="I1040" i="5"/>
  <c r="J797" i="5"/>
  <c r="I797" i="5"/>
  <c r="K1102" i="5"/>
  <c r="I823" i="5"/>
  <c r="J810" i="5"/>
  <c r="K1203" i="5"/>
  <c r="I1102" i="5"/>
  <c r="J930" i="5"/>
  <c r="I810" i="5"/>
  <c r="I1203" i="5"/>
  <c r="K1286" i="5"/>
  <c r="I862" i="5"/>
  <c r="K994" i="5"/>
  <c r="J875" i="5"/>
  <c r="J1114" i="5"/>
  <c r="I875" i="5"/>
  <c r="K1055" i="5"/>
  <c r="J888" i="5"/>
  <c r="J1055" i="5"/>
  <c r="I888" i="5"/>
  <c r="K1009" i="5"/>
  <c r="K956" i="5"/>
  <c r="J790" i="5"/>
  <c r="E782" i="5"/>
  <c r="D13" i="21"/>
  <c r="D22" i="21"/>
  <c r="D19" i="21"/>
  <c r="D15" i="21"/>
  <c r="C578" i="8"/>
  <c r="D578" i="5"/>
  <c r="C355" i="8"/>
  <c r="D355" i="5"/>
  <c r="C395" i="8"/>
  <c r="D395" i="5"/>
  <c r="C485" i="8"/>
  <c r="D485" i="5"/>
  <c r="G10" i="15"/>
  <c r="E29" i="33"/>
  <c r="H12" i="17"/>
  <c r="F12" i="17"/>
  <c r="G341" i="5"/>
  <c r="F341" i="5"/>
  <c r="E341" i="5"/>
  <c r="J460" i="5"/>
  <c r="K460" i="5"/>
  <c r="E460" i="5"/>
  <c r="I460" i="5"/>
  <c r="G460" i="5"/>
  <c r="F460" i="5"/>
  <c r="K669" i="5"/>
  <c r="J669" i="5"/>
  <c r="I669" i="5"/>
  <c r="G669" i="5"/>
  <c r="F669" i="5"/>
  <c r="E669" i="5"/>
  <c r="I662" i="5"/>
  <c r="K662" i="5"/>
  <c r="J662" i="5"/>
  <c r="G662" i="5"/>
  <c r="F662" i="5"/>
  <c r="E662" i="5"/>
  <c r="C405" i="8"/>
  <c r="D405" i="5"/>
  <c r="G713" i="5"/>
  <c r="E713" i="5"/>
  <c r="I713" i="5"/>
  <c r="K713" i="5"/>
  <c r="J713" i="5"/>
  <c r="F713" i="5"/>
  <c r="K755" i="5"/>
  <c r="J755" i="5"/>
  <c r="I755" i="5"/>
  <c r="G755" i="5"/>
  <c r="F755" i="5"/>
  <c r="E755" i="5"/>
  <c r="C467" i="8"/>
  <c r="D467" i="5"/>
  <c r="I618" i="5"/>
  <c r="G618" i="5"/>
  <c r="K618" i="5"/>
  <c r="J618" i="5"/>
  <c r="F618" i="5"/>
  <c r="E618" i="5"/>
  <c r="G909" i="5"/>
  <c r="F909" i="5"/>
  <c r="E909" i="5"/>
  <c r="G839" i="5"/>
  <c r="F839" i="5"/>
  <c r="E839" i="5"/>
  <c r="C570" i="8"/>
  <c r="D570" i="5"/>
  <c r="F902" i="5"/>
  <c r="G902" i="5"/>
  <c r="E902" i="5"/>
  <c r="J766" i="5"/>
  <c r="I766" i="5"/>
  <c r="G766" i="5"/>
  <c r="F766" i="5"/>
  <c r="E766" i="5"/>
  <c r="K766" i="5"/>
  <c r="G986" i="5"/>
  <c r="F986" i="5"/>
  <c r="E986" i="5"/>
  <c r="F785" i="5"/>
  <c r="G785" i="5"/>
  <c r="E785" i="5"/>
  <c r="G1001" i="5"/>
  <c r="E1001" i="5"/>
  <c r="F1001" i="5"/>
  <c r="F1006" i="5"/>
  <c r="G1006" i="5"/>
  <c r="E1006" i="5"/>
  <c r="F869" i="5"/>
  <c r="E869" i="5"/>
  <c r="G869" i="5"/>
  <c r="G861" i="5"/>
  <c r="E861" i="5"/>
  <c r="F861" i="5"/>
  <c r="C535" i="8"/>
  <c r="D535" i="5"/>
  <c r="I718" i="5"/>
  <c r="J718" i="5"/>
  <c r="E718" i="5"/>
  <c r="K718" i="5"/>
  <c r="G718" i="5"/>
  <c r="F718" i="5"/>
  <c r="E868" i="5"/>
  <c r="G868" i="5"/>
  <c r="F868" i="5"/>
  <c r="K703" i="5"/>
  <c r="I703" i="5"/>
  <c r="G703" i="5"/>
  <c r="E703" i="5"/>
  <c r="F703" i="5"/>
  <c r="J703" i="5"/>
  <c r="G899" i="5"/>
  <c r="F899" i="5"/>
  <c r="E899" i="5"/>
  <c r="G1097" i="5"/>
  <c r="F1097" i="5"/>
  <c r="E1097" i="5"/>
  <c r="F1145" i="5"/>
  <c r="G1145" i="5"/>
  <c r="E1145" i="5"/>
  <c r="F810" i="5"/>
  <c r="E810" i="5"/>
  <c r="G810" i="5"/>
  <c r="G1019" i="5"/>
  <c r="F1019" i="5"/>
  <c r="E1019" i="5"/>
  <c r="G1111" i="5"/>
  <c r="F1111" i="5"/>
  <c r="E1111" i="5"/>
  <c r="G939" i="5"/>
  <c r="F939" i="5"/>
  <c r="E939" i="5"/>
  <c r="G1134" i="5"/>
  <c r="F1134" i="5"/>
  <c r="E1134" i="5"/>
  <c r="G1032" i="5"/>
  <c r="F1032" i="5"/>
  <c r="E1032" i="5"/>
  <c r="E1485" i="5"/>
  <c r="G1485" i="5"/>
  <c r="F1485" i="5"/>
  <c r="F1197" i="5"/>
  <c r="G1197" i="5"/>
  <c r="E1197" i="5"/>
  <c r="F1098" i="5"/>
  <c r="E1098" i="5"/>
  <c r="G1098" i="5"/>
  <c r="E916" i="5"/>
  <c r="F916" i="5"/>
  <c r="G916" i="5"/>
  <c r="E1120" i="5"/>
  <c r="F1120" i="5"/>
  <c r="G1120" i="5"/>
  <c r="E984" i="5"/>
  <c r="G984" i="5"/>
  <c r="F984" i="5"/>
  <c r="F1350" i="5"/>
  <c r="E1350" i="5"/>
  <c r="G1350" i="5"/>
  <c r="G1049" i="5"/>
  <c r="F1049" i="5"/>
  <c r="E1049" i="5"/>
  <c r="G1132" i="5"/>
  <c r="F1132" i="5"/>
  <c r="E1132" i="5"/>
  <c r="G1320" i="5"/>
  <c r="F1320" i="5"/>
  <c r="E1320" i="5"/>
  <c r="G1266" i="5"/>
  <c r="F1266" i="5"/>
  <c r="E1266" i="5"/>
  <c r="G1261" i="5"/>
  <c r="F1261" i="5"/>
  <c r="E1261" i="5"/>
  <c r="G1158" i="5"/>
  <c r="F1158" i="5"/>
  <c r="E1158" i="5"/>
  <c r="G1505" i="5"/>
  <c r="F1505" i="5"/>
  <c r="E1505" i="5"/>
  <c r="G1218" i="5"/>
  <c r="F1218" i="5"/>
  <c r="E1218" i="5"/>
  <c r="G1227" i="5"/>
  <c r="F1227" i="5"/>
  <c r="E1227" i="5"/>
  <c r="G1427" i="5"/>
  <c r="F1427" i="5"/>
  <c r="E1427" i="5"/>
  <c r="F1264" i="5"/>
  <c r="E1264" i="5"/>
  <c r="G1264" i="5"/>
  <c r="F1389" i="5"/>
  <c r="E1389" i="5"/>
  <c r="G1389" i="5"/>
  <c r="G1514" i="5"/>
  <c r="F1514" i="5"/>
  <c r="E1514" i="5"/>
  <c r="E1198" i="5"/>
  <c r="G1198" i="5"/>
  <c r="F1198" i="5"/>
  <c r="G1165" i="5"/>
  <c r="F1165" i="5"/>
  <c r="E1165" i="5"/>
  <c r="G1508" i="5"/>
  <c r="F1508" i="5"/>
  <c r="E1508" i="5"/>
  <c r="F1466" i="5"/>
  <c r="E1466" i="5"/>
  <c r="G1466" i="5"/>
  <c r="G1435" i="5"/>
  <c r="F1435" i="5"/>
  <c r="E1435" i="5"/>
  <c r="G1374" i="5"/>
  <c r="F1374" i="5"/>
  <c r="E1374" i="5"/>
  <c r="G1895" i="5"/>
  <c r="F1895" i="5"/>
  <c r="E1895" i="5"/>
  <c r="G1415" i="5"/>
  <c r="E1415" i="5"/>
  <c r="F1415" i="5"/>
  <c r="F1424" i="5"/>
  <c r="G1424" i="5"/>
  <c r="E1424" i="5"/>
  <c r="E1447" i="5"/>
  <c r="G1447" i="5"/>
  <c r="F1447" i="5"/>
  <c r="G1687" i="5"/>
  <c r="F1687" i="5"/>
  <c r="E1687" i="5"/>
  <c r="G1451" i="5"/>
  <c r="F1451" i="5"/>
  <c r="E1451" i="5"/>
  <c r="G1575" i="5"/>
  <c r="F1575" i="5"/>
  <c r="E1575" i="5"/>
  <c r="G1810" i="5"/>
  <c r="F1810" i="5"/>
  <c r="E1810" i="5"/>
  <c r="G1820" i="5"/>
  <c r="F1820" i="5"/>
  <c r="E1820" i="5"/>
  <c r="G1517" i="5"/>
  <c r="F1517" i="5"/>
  <c r="E1517" i="5"/>
  <c r="G1764" i="5"/>
  <c r="F1764" i="5"/>
  <c r="E1764" i="5"/>
  <c r="G1692" i="5"/>
  <c r="F1692" i="5"/>
  <c r="E1692" i="5"/>
  <c r="G1702" i="5"/>
  <c r="F1702" i="5"/>
  <c r="E1702" i="5"/>
  <c r="G1661" i="5"/>
  <c r="E1661" i="5"/>
  <c r="F1661" i="5"/>
  <c r="E1658" i="5"/>
  <c r="F1658" i="5"/>
  <c r="G1658" i="5"/>
  <c r="E1632" i="5"/>
  <c r="F1632" i="5"/>
  <c r="G1632" i="5"/>
  <c r="E1571" i="5"/>
  <c r="G1571" i="5"/>
  <c r="F1571" i="5"/>
  <c r="G1496" i="5"/>
  <c r="F1496" i="5"/>
  <c r="E1496" i="5"/>
  <c r="G1671" i="5"/>
  <c r="E1671" i="5"/>
  <c r="F1671" i="5"/>
  <c r="G1886" i="5"/>
  <c r="F1886" i="5"/>
  <c r="E1886" i="5"/>
  <c r="G1847" i="5"/>
  <c r="F1847" i="5"/>
  <c r="E1847" i="5"/>
  <c r="G1828" i="5"/>
  <c r="F1828" i="5"/>
  <c r="E1828" i="5"/>
  <c r="G1697" i="5"/>
  <c r="F1697" i="5"/>
  <c r="E1697" i="5"/>
  <c r="G1720" i="5"/>
  <c r="F1720" i="5"/>
  <c r="E1720" i="5"/>
  <c r="G1994" i="5"/>
  <c r="E1994" i="5"/>
  <c r="F1994" i="5"/>
  <c r="G1867" i="5"/>
  <c r="F1867" i="5"/>
  <c r="E1867" i="5"/>
  <c r="G1836" i="5"/>
  <c r="F1836" i="5"/>
  <c r="E1836" i="5"/>
  <c r="F1733" i="5"/>
  <c r="E1733" i="5"/>
  <c r="G1733" i="5"/>
  <c r="E1756" i="5"/>
  <c r="F1756" i="5"/>
  <c r="G1756" i="5"/>
  <c r="G1934" i="5"/>
  <c r="F1934" i="5"/>
  <c r="E1934" i="5"/>
  <c r="E1873" i="5"/>
  <c r="G1873" i="5"/>
  <c r="F1873" i="5"/>
  <c r="G1830" i="5"/>
  <c r="F1830" i="5"/>
  <c r="E1830" i="5"/>
  <c r="G1953" i="5"/>
  <c r="F1953" i="5"/>
  <c r="E1953" i="5"/>
  <c r="N7" i="6"/>
  <c r="G7" i="6"/>
  <c r="G1904" i="5"/>
  <c r="F1904" i="5"/>
  <c r="E1904" i="5"/>
  <c r="G1955" i="5"/>
  <c r="F1955" i="5"/>
  <c r="E1955" i="5"/>
  <c r="G2006" i="5"/>
  <c r="F2006" i="5"/>
  <c r="E2006" i="5"/>
  <c r="E1912" i="5"/>
  <c r="F1912" i="5"/>
  <c r="G1912" i="5"/>
  <c r="E1963" i="5"/>
  <c r="G1963" i="5"/>
  <c r="F1963" i="5"/>
  <c r="G2000" i="5"/>
  <c r="F2000" i="5"/>
  <c r="E2000" i="5"/>
  <c r="S40" i="9"/>
  <c r="S46" i="9"/>
  <c r="U24" i="9"/>
  <c r="T24" i="9"/>
  <c r="H26" i="9"/>
  <c r="C416" i="8"/>
  <c r="D416" i="5"/>
  <c r="C527" i="8"/>
  <c r="D527" i="5"/>
  <c r="K453" i="5"/>
  <c r="I453" i="5"/>
  <c r="J453" i="5"/>
  <c r="G453" i="5"/>
  <c r="F453" i="5"/>
  <c r="E453" i="5"/>
  <c r="G409" i="5"/>
  <c r="F409" i="5"/>
  <c r="E409" i="5"/>
  <c r="G358" i="5"/>
  <c r="F358" i="5"/>
  <c r="E358" i="5"/>
  <c r="H444" i="8"/>
  <c r="D402" i="8"/>
  <c r="G493" i="8"/>
  <c r="F493" i="8"/>
  <c r="O435" i="8"/>
  <c r="N435" i="8"/>
  <c r="G392" i="5"/>
  <c r="E392" i="5"/>
  <c r="F392" i="5"/>
  <c r="D392" i="8" s="1"/>
  <c r="E483" i="5"/>
  <c r="K483" i="5"/>
  <c r="F483" i="5"/>
  <c r="E483" i="8" s="1"/>
  <c r="J483" i="5"/>
  <c r="I483" i="5"/>
  <c r="G483" i="5"/>
  <c r="H483" i="8" s="1"/>
  <c r="U55" i="9"/>
  <c r="T55" i="9"/>
  <c r="C455" i="8"/>
  <c r="D455" i="5"/>
  <c r="C520" i="8"/>
  <c r="D520" i="5"/>
  <c r="K613" i="5"/>
  <c r="I613" i="5"/>
  <c r="J613" i="5"/>
  <c r="G613" i="5"/>
  <c r="F613" i="5"/>
  <c r="E613" i="5"/>
  <c r="C486" i="8"/>
  <c r="D486" i="5"/>
  <c r="G749" i="5"/>
  <c r="K749" i="5"/>
  <c r="J749" i="5"/>
  <c r="E749" i="5"/>
  <c r="F749" i="5"/>
  <c r="I749" i="5"/>
  <c r="J640" i="5"/>
  <c r="K640" i="5"/>
  <c r="G640" i="5"/>
  <c r="F640" i="5"/>
  <c r="E640" i="5"/>
  <c r="I640" i="5"/>
  <c r="G987" i="5"/>
  <c r="E987" i="5"/>
  <c r="F987" i="5"/>
  <c r="G974" i="5"/>
  <c r="F974" i="5"/>
  <c r="E974" i="5"/>
  <c r="G1115" i="5"/>
  <c r="F1115" i="5"/>
  <c r="E1115" i="5"/>
  <c r="G1220" i="5"/>
  <c r="F1220" i="5"/>
  <c r="E1220" i="5"/>
  <c r="F1469" i="5"/>
  <c r="E1469" i="5"/>
  <c r="G1469" i="5"/>
  <c r="G1316" i="5"/>
  <c r="F1316" i="5"/>
  <c r="E1316" i="5"/>
  <c r="G1444" i="5"/>
  <c r="F1444" i="5"/>
  <c r="E1444" i="5"/>
  <c r="E1506" i="5"/>
  <c r="G1506" i="5"/>
  <c r="F1506" i="5"/>
  <c r="G1583" i="5"/>
  <c r="F1583" i="5"/>
  <c r="E1583" i="5"/>
  <c r="G1566" i="5"/>
  <c r="F1566" i="5"/>
  <c r="E1566" i="5"/>
  <c r="G1767" i="5"/>
  <c r="F1767" i="5"/>
  <c r="E1767" i="5"/>
  <c r="G1952" i="5"/>
  <c r="E1952" i="5"/>
  <c r="F1952" i="5"/>
  <c r="G1942" i="5"/>
  <c r="F1942" i="5"/>
  <c r="E1942" i="5"/>
  <c r="T20" i="9"/>
  <c r="U20" i="9"/>
  <c r="N422" i="8"/>
  <c r="O422" i="8"/>
  <c r="S19" i="9"/>
  <c r="C519" i="8"/>
  <c r="D519" i="5"/>
  <c r="G820" i="5"/>
  <c r="F820" i="5"/>
  <c r="E820" i="5"/>
  <c r="G644" i="5"/>
  <c r="E644" i="5"/>
  <c r="F644" i="5"/>
  <c r="K644" i="5"/>
  <c r="J644" i="5"/>
  <c r="I644" i="5"/>
  <c r="K767" i="5"/>
  <c r="J767" i="5"/>
  <c r="I767" i="5"/>
  <c r="G767" i="5"/>
  <c r="F767" i="5"/>
  <c r="E767" i="5"/>
  <c r="J719" i="5"/>
  <c r="E719" i="5"/>
  <c r="G719" i="5"/>
  <c r="F719" i="5"/>
  <c r="I719" i="5"/>
  <c r="K719" i="5"/>
  <c r="G787" i="5"/>
  <c r="F787" i="5"/>
  <c r="E787" i="5"/>
  <c r="G1023" i="5"/>
  <c r="F1023" i="5"/>
  <c r="E1023" i="5"/>
  <c r="F1392" i="5"/>
  <c r="E1392" i="5"/>
  <c r="G1392" i="5"/>
  <c r="G1242" i="5"/>
  <c r="F1242" i="5"/>
  <c r="E1242" i="5"/>
  <c r="F1431" i="5"/>
  <c r="E1431" i="5"/>
  <c r="G1431" i="5"/>
  <c r="G1495" i="5"/>
  <c r="F1495" i="5"/>
  <c r="E1495" i="5"/>
  <c r="F1649" i="5"/>
  <c r="G1649" i="5"/>
  <c r="E1649" i="5"/>
  <c r="G1577" i="5"/>
  <c r="F1577" i="5"/>
  <c r="E1577" i="5"/>
  <c r="G1735" i="5"/>
  <c r="F1735" i="5"/>
  <c r="E1735" i="5"/>
  <c r="G1724" i="5"/>
  <c r="F1724" i="5"/>
  <c r="E1724" i="5"/>
  <c r="E1718" i="5"/>
  <c r="G1718" i="5"/>
  <c r="F1718" i="5"/>
  <c r="F1931" i="5"/>
  <c r="E1931" i="5"/>
  <c r="G1931" i="5"/>
  <c r="T42" i="9"/>
  <c r="U42" i="9"/>
  <c r="G376" i="8"/>
  <c r="F376" i="8"/>
  <c r="O409" i="8"/>
  <c r="N409" i="8"/>
  <c r="H379" i="8"/>
  <c r="J23" i="9"/>
  <c r="I23" i="9"/>
  <c r="J16" i="9"/>
  <c r="I16" i="9"/>
  <c r="C413" i="8"/>
  <c r="D413" i="5"/>
  <c r="C479" i="8"/>
  <c r="D479" i="5"/>
  <c r="C410" i="8"/>
  <c r="D410" i="5"/>
  <c r="C533" i="8"/>
  <c r="D533" i="5"/>
  <c r="G834" i="5"/>
  <c r="F834" i="5"/>
  <c r="E834" i="5"/>
  <c r="J733" i="5"/>
  <c r="E733" i="5"/>
  <c r="I733" i="5"/>
  <c r="F733" i="5"/>
  <c r="K733" i="5"/>
  <c r="G733" i="5"/>
  <c r="J633" i="5"/>
  <c r="K633" i="5"/>
  <c r="I633" i="5"/>
  <c r="G633" i="5"/>
  <c r="F633" i="5"/>
  <c r="E633" i="5"/>
  <c r="F1152" i="5"/>
  <c r="G1152" i="5"/>
  <c r="E1152" i="5"/>
  <c r="G1027" i="5"/>
  <c r="F1027" i="5"/>
  <c r="E1027" i="5"/>
  <c r="E1168" i="5"/>
  <c r="G1168" i="5"/>
  <c r="F1168" i="5"/>
  <c r="G1341" i="5"/>
  <c r="F1341" i="5"/>
  <c r="E1341" i="5"/>
  <c r="G1263" i="5"/>
  <c r="F1263" i="5"/>
  <c r="E1263" i="5"/>
  <c r="G1353" i="5"/>
  <c r="F1353" i="5"/>
  <c r="E1353" i="5"/>
  <c r="G1568" i="5"/>
  <c r="F1568" i="5"/>
  <c r="E1568" i="5"/>
  <c r="G1594" i="5"/>
  <c r="F1594" i="5"/>
  <c r="E1594" i="5"/>
  <c r="G1738" i="5"/>
  <c r="F1738" i="5"/>
  <c r="E1738" i="5"/>
  <c r="G2002" i="5"/>
  <c r="F2002" i="5"/>
  <c r="E2002" i="5"/>
  <c r="J8" i="9"/>
  <c r="I8" i="9"/>
  <c r="K8" i="9"/>
  <c r="C487" i="8"/>
  <c r="D487" i="5"/>
  <c r="C602" i="8"/>
  <c r="D602" i="5"/>
  <c r="G1028" i="5"/>
  <c r="F1028" i="5"/>
  <c r="E1028" i="5"/>
  <c r="G819" i="5"/>
  <c r="F819" i="5"/>
  <c r="E819" i="5"/>
  <c r="F897" i="5"/>
  <c r="G897" i="5"/>
  <c r="E897" i="5"/>
  <c r="G905" i="5"/>
  <c r="F905" i="5"/>
  <c r="E905" i="5"/>
  <c r="E849" i="5"/>
  <c r="F849" i="5"/>
  <c r="G849" i="5"/>
  <c r="E1522" i="5"/>
  <c r="G1522" i="5"/>
  <c r="F1522" i="5"/>
  <c r="G991" i="5"/>
  <c r="F991" i="5"/>
  <c r="E991" i="5"/>
  <c r="G630" i="5"/>
  <c r="E630" i="5"/>
  <c r="K630" i="5"/>
  <c r="J630" i="5"/>
  <c r="I630" i="5"/>
  <c r="F630" i="5"/>
  <c r="C567" i="8"/>
  <c r="D567" i="5"/>
  <c r="C603" i="8"/>
  <c r="D603" i="5"/>
  <c r="E348" i="5"/>
  <c r="G348" i="5"/>
  <c r="F348" i="5"/>
  <c r="E621" i="5"/>
  <c r="J621" i="5"/>
  <c r="F621" i="5"/>
  <c r="K621" i="5"/>
  <c r="I621" i="5"/>
  <c r="G621" i="5"/>
  <c r="C388" i="8"/>
  <c r="D388" i="5"/>
  <c r="G886" i="5"/>
  <c r="F886" i="5"/>
  <c r="E886" i="5"/>
  <c r="E272" i="5"/>
  <c r="G272" i="5"/>
  <c r="F272" i="5"/>
  <c r="E312" i="5"/>
  <c r="F312" i="5"/>
  <c r="G312" i="5"/>
  <c r="C508" i="8"/>
  <c r="D508" i="5"/>
  <c r="C594" i="8"/>
  <c r="D594" i="5"/>
  <c r="J668" i="5"/>
  <c r="I668" i="5"/>
  <c r="K668" i="5"/>
  <c r="G668" i="5"/>
  <c r="F668" i="5"/>
  <c r="E668" i="5"/>
  <c r="C515" i="8"/>
  <c r="D515" i="5"/>
  <c r="E658" i="5"/>
  <c r="I658" i="5"/>
  <c r="G658" i="5"/>
  <c r="K658" i="5"/>
  <c r="J658" i="5"/>
  <c r="F658" i="5"/>
  <c r="K664" i="5"/>
  <c r="F664" i="5"/>
  <c r="I664" i="5"/>
  <c r="G664" i="5"/>
  <c r="J664" i="5"/>
  <c r="E664" i="5"/>
  <c r="C574" i="8"/>
  <c r="D574" i="5"/>
  <c r="C496" i="8"/>
  <c r="D496" i="5"/>
  <c r="I676" i="5"/>
  <c r="F676" i="5"/>
  <c r="E676" i="5"/>
  <c r="G676" i="5"/>
  <c r="K676" i="5"/>
  <c r="J676" i="5"/>
  <c r="G1093" i="5"/>
  <c r="F1093" i="5"/>
  <c r="E1093" i="5"/>
  <c r="F925" i="5"/>
  <c r="G925" i="5"/>
  <c r="E925" i="5"/>
  <c r="C512" i="8"/>
  <c r="D512" i="5"/>
  <c r="G334" i="5"/>
  <c r="F334" i="5"/>
  <c r="E334" i="5"/>
  <c r="I460" i="8"/>
  <c r="H460" i="8"/>
  <c r="D460" i="8"/>
  <c r="L460" i="8"/>
  <c r="M460" i="8"/>
  <c r="E460" i="8"/>
  <c r="C528" i="8"/>
  <c r="D528" i="5"/>
  <c r="F322" i="5"/>
  <c r="G322" i="5"/>
  <c r="E322" i="5"/>
  <c r="C547" i="8"/>
  <c r="D547" i="5"/>
  <c r="F617" i="5"/>
  <c r="K617" i="5"/>
  <c r="J617" i="5"/>
  <c r="I617" i="5"/>
  <c r="G617" i="5"/>
  <c r="E617" i="5"/>
  <c r="C375" i="8"/>
  <c r="D375" i="5"/>
  <c r="I625" i="5"/>
  <c r="J625" i="5"/>
  <c r="K625" i="5"/>
  <c r="G625" i="5"/>
  <c r="F625" i="5"/>
  <c r="E625" i="5"/>
  <c r="G326" i="5"/>
  <c r="F326" i="5"/>
  <c r="E326" i="5"/>
  <c r="C529" i="8"/>
  <c r="D529" i="5"/>
  <c r="G665" i="5"/>
  <c r="J665" i="5"/>
  <c r="E665" i="5"/>
  <c r="K665" i="5"/>
  <c r="I665" i="5"/>
  <c r="F665" i="5"/>
  <c r="C419" i="8"/>
  <c r="D419" i="5"/>
  <c r="C607" i="8"/>
  <c r="D607" i="5"/>
  <c r="K692" i="5"/>
  <c r="F692" i="5"/>
  <c r="E692" i="5"/>
  <c r="G692" i="5"/>
  <c r="J692" i="5"/>
  <c r="I692" i="5"/>
  <c r="C525" i="8"/>
  <c r="D525" i="5"/>
  <c r="G833" i="5"/>
  <c r="F833" i="5"/>
  <c r="E833" i="5"/>
  <c r="J677" i="5"/>
  <c r="E677" i="5"/>
  <c r="I677" i="5"/>
  <c r="F677" i="5"/>
  <c r="K677" i="5"/>
  <c r="G677" i="5"/>
  <c r="I667" i="5"/>
  <c r="G667" i="5"/>
  <c r="F667" i="5"/>
  <c r="E667" i="5"/>
  <c r="J667" i="5"/>
  <c r="K667" i="5"/>
  <c r="K781" i="5"/>
  <c r="J781" i="5"/>
  <c r="I781" i="5"/>
  <c r="G781" i="5"/>
  <c r="F781" i="5"/>
  <c r="E781" i="5"/>
  <c r="C579" i="8"/>
  <c r="D579" i="5"/>
  <c r="C510" i="8"/>
  <c r="D510" i="5"/>
  <c r="C481" i="8"/>
  <c r="D481" i="5"/>
  <c r="E728" i="5"/>
  <c r="K728" i="5"/>
  <c r="I728" i="5"/>
  <c r="G728" i="5"/>
  <c r="F728" i="5"/>
  <c r="J728" i="5"/>
  <c r="I632" i="5"/>
  <c r="G632" i="5"/>
  <c r="F632" i="5"/>
  <c r="E632" i="5"/>
  <c r="J632" i="5"/>
  <c r="K632" i="5"/>
  <c r="F1420" i="5"/>
  <c r="E1420" i="5"/>
  <c r="G1420" i="5"/>
  <c r="G918" i="5"/>
  <c r="F918" i="5"/>
  <c r="E918" i="5"/>
  <c r="G865" i="5"/>
  <c r="F865" i="5"/>
  <c r="E865" i="5"/>
  <c r="C584" i="8"/>
  <c r="D584" i="5"/>
  <c r="G1010" i="5"/>
  <c r="F1010" i="5"/>
  <c r="E1010" i="5"/>
  <c r="I779" i="5"/>
  <c r="J779" i="5"/>
  <c r="G779" i="5"/>
  <c r="F779" i="5"/>
  <c r="E779" i="5"/>
  <c r="K779" i="5"/>
  <c r="G1015" i="5"/>
  <c r="E1015" i="5"/>
  <c r="F1015" i="5"/>
  <c r="G996" i="5"/>
  <c r="F996" i="5"/>
  <c r="E996" i="5"/>
  <c r="E798" i="5"/>
  <c r="G798" i="5"/>
  <c r="F798" i="5"/>
  <c r="G1025" i="5"/>
  <c r="F1025" i="5"/>
  <c r="E1025" i="5"/>
  <c r="G1052" i="5"/>
  <c r="F1052" i="5"/>
  <c r="E1052" i="5"/>
  <c r="E882" i="5"/>
  <c r="F882" i="5"/>
  <c r="G882" i="5"/>
  <c r="G910" i="5"/>
  <c r="E910" i="5"/>
  <c r="F910" i="5"/>
  <c r="C549" i="8"/>
  <c r="D549" i="5"/>
  <c r="J724" i="5"/>
  <c r="K724" i="5"/>
  <c r="I724" i="5"/>
  <c r="G724" i="5"/>
  <c r="F724" i="5"/>
  <c r="E724" i="5"/>
  <c r="F874" i="5"/>
  <c r="G874" i="5"/>
  <c r="E874" i="5"/>
  <c r="K717" i="5"/>
  <c r="J717" i="5"/>
  <c r="I717" i="5"/>
  <c r="G717" i="5"/>
  <c r="F717" i="5"/>
  <c r="E717" i="5"/>
  <c r="G913" i="5"/>
  <c r="E913" i="5"/>
  <c r="F913" i="5"/>
  <c r="G1101" i="5"/>
  <c r="F1101" i="5"/>
  <c r="E1101" i="5"/>
  <c r="G1257" i="5"/>
  <c r="F1257" i="5"/>
  <c r="E1257" i="5"/>
  <c r="G824" i="5"/>
  <c r="F824" i="5"/>
  <c r="E824" i="5"/>
  <c r="G1033" i="5"/>
  <c r="F1033" i="5"/>
  <c r="E1033" i="5"/>
  <c r="G1118" i="5"/>
  <c r="F1118" i="5"/>
  <c r="E1118" i="5"/>
  <c r="G953" i="5"/>
  <c r="F953" i="5"/>
  <c r="E953" i="5"/>
  <c r="G1191" i="5"/>
  <c r="F1191" i="5"/>
  <c r="E1191" i="5"/>
  <c r="G1046" i="5"/>
  <c r="F1046" i="5"/>
  <c r="E1046" i="5"/>
  <c r="G943" i="5"/>
  <c r="F943" i="5"/>
  <c r="E943" i="5"/>
  <c r="G1273" i="5"/>
  <c r="F1273" i="5"/>
  <c r="E1273" i="5"/>
  <c r="F1102" i="5"/>
  <c r="E1102" i="5"/>
  <c r="G1102" i="5"/>
  <c r="E930" i="5"/>
  <c r="F930" i="5"/>
  <c r="G930" i="5"/>
  <c r="E1156" i="5"/>
  <c r="G1156" i="5"/>
  <c r="F1156" i="5"/>
  <c r="E998" i="5"/>
  <c r="G998" i="5"/>
  <c r="F998" i="5"/>
  <c r="G1358" i="5"/>
  <c r="F1358" i="5"/>
  <c r="E1358" i="5"/>
  <c r="F1063" i="5"/>
  <c r="E1063" i="5"/>
  <c r="G1063" i="5"/>
  <c r="G1146" i="5"/>
  <c r="E1146" i="5"/>
  <c r="F1146" i="5"/>
  <c r="G1480" i="5"/>
  <c r="F1480" i="5"/>
  <c r="E1480" i="5"/>
  <c r="F1284" i="5"/>
  <c r="G1284" i="5"/>
  <c r="E1284" i="5"/>
  <c r="G1275" i="5"/>
  <c r="F1275" i="5"/>
  <c r="E1275" i="5"/>
  <c r="G1172" i="5"/>
  <c r="F1172" i="5"/>
  <c r="E1172" i="5"/>
  <c r="F1598" i="5"/>
  <c r="G1598" i="5"/>
  <c r="E1598" i="5"/>
  <c r="G1232" i="5"/>
  <c r="F1232" i="5"/>
  <c r="E1232" i="5"/>
  <c r="G1241" i="5"/>
  <c r="F1241" i="5"/>
  <c r="E1241" i="5"/>
  <c r="G1441" i="5"/>
  <c r="F1441" i="5"/>
  <c r="E1441" i="5"/>
  <c r="F1271" i="5"/>
  <c r="E1271" i="5"/>
  <c r="G1271" i="5"/>
  <c r="G1397" i="5"/>
  <c r="F1397" i="5"/>
  <c r="E1397" i="5"/>
  <c r="E1175" i="5"/>
  <c r="F1175" i="5"/>
  <c r="G1175" i="5"/>
  <c r="E1212" i="5"/>
  <c r="G1212" i="5"/>
  <c r="F1212" i="5"/>
  <c r="G1179" i="5"/>
  <c r="F1179" i="5"/>
  <c r="E1179" i="5"/>
  <c r="E1300" i="5"/>
  <c r="G1300" i="5"/>
  <c r="F1300" i="5"/>
  <c r="F1527" i="5"/>
  <c r="E1527" i="5"/>
  <c r="G1527" i="5"/>
  <c r="G1449" i="5"/>
  <c r="F1449" i="5"/>
  <c r="E1449" i="5"/>
  <c r="G1388" i="5"/>
  <c r="F1388" i="5"/>
  <c r="E1388" i="5"/>
  <c r="F1570" i="5"/>
  <c r="G1570" i="5"/>
  <c r="E1570" i="5"/>
  <c r="G1429" i="5"/>
  <c r="E1429" i="5"/>
  <c r="F1429" i="5"/>
  <c r="F1438" i="5"/>
  <c r="G1438" i="5"/>
  <c r="E1438" i="5"/>
  <c r="F1476" i="5"/>
  <c r="E1476" i="5"/>
  <c r="G1476" i="5"/>
  <c r="G1269" i="5"/>
  <c r="F1269" i="5"/>
  <c r="E1269" i="5"/>
  <c r="F1455" i="5"/>
  <c r="E1455" i="5"/>
  <c r="G1455" i="5"/>
  <c r="G1589" i="5"/>
  <c r="F1589" i="5"/>
  <c r="E1589" i="5"/>
  <c r="G1834" i="5"/>
  <c r="F1834" i="5"/>
  <c r="E1834" i="5"/>
  <c r="G1634" i="5"/>
  <c r="F1634" i="5"/>
  <c r="E1634" i="5"/>
  <c r="G1531" i="5"/>
  <c r="F1531" i="5"/>
  <c r="E1531" i="5"/>
  <c r="G1838" i="5"/>
  <c r="F1838" i="5"/>
  <c r="E1838" i="5"/>
  <c r="G1773" i="5"/>
  <c r="F1773" i="5"/>
  <c r="E1773" i="5"/>
  <c r="G1708" i="5"/>
  <c r="F1708" i="5"/>
  <c r="E1708" i="5"/>
  <c r="G1688" i="5"/>
  <c r="F1688" i="5"/>
  <c r="E1688" i="5"/>
  <c r="F1666" i="5"/>
  <c r="G1666" i="5"/>
  <c r="E1666" i="5"/>
  <c r="E1646" i="5"/>
  <c r="F1646" i="5"/>
  <c r="G1646" i="5"/>
  <c r="E1585" i="5"/>
  <c r="G1585" i="5"/>
  <c r="F1585" i="5"/>
  <c r="G1510" i="5"/>
  <c r="F1510" i="5"/>
  <c r="E1510" i="5"/>
  <c r="G1685" i="5"/>
  <c r="F1685" i="5"/>
  <c r="E1685" i="5"/>
  <c r="E1665" i="5"/>
  <c r="G1665" i="5"/>
  <c r="F1665" i="5"/>
  <c r="G1864" i="5"/>
  <c r="F1864" i="5"/>
  <c r="E1864" i="5"/>
  <c r="G1842" i="5"/>
  <c r="F1842" i="5"/>
  <c r="E1842" i="5"/>
  <c r="G1711" i="5"/>
  <c r="F1711" i="5"/>
  <c r="E1711" i="5"/>
  <c r="G1734" i="5"/>
  <c r="F1734" i="5"/>
  <c r="E1734" i="5"/>
  <c r="G1701" i="5"/>
  <c r="F1701" i="5"/>
  <c r="E1701" i="5"/>
  <c r="F1877" i="5"/>
  <c r="G1877" i="5"/>
  <c r="E1877" i="5"/>
  <c r="G1850" i="5"/>
  <c r="F1850" i="5"/>
  <c r="E1850" i="5"/>
  <c r="F1747" i="5"/>
  <c r="E1747" i="5"/>
  <c r="G1747" i="5"/>
  <c r="E1770" i="5"/>
  <c r="F1770" i="5"/>
  <c r="G1770" i="5"/>
  <c r="F1971" i="5"/>
  <c r="E1971" i="5"/>
  <c r="G1971" i="5"/>
  <c r="E1884" i="5"/>
  <c r="F1884" i="5"/>
  <c r="G1884" i="5"/>
  <c r="G1844" i="5"/>
  <c r="F1844" i="5"/>
  <c r="E1844" i="5"/>
  <c r="G1967" i="5"/>
  <c r="F1967" i="5"/>
  <c r="E1967" i="5"/>
  <c r="N21" i="6"/>
  <c r="G21" i="6"/>
  <c r="G1918" i="5"/>
  <c r="F1918" i="5"/>
  <c r="E1918" i="5"/>
  <c r="G1969" i="5"/>
  <c r="F1969" i="5"/>
  <c r="E1969" i="5"/>
  <c r="G6" i="6"/>
  <c r="N6" i="6"/>
  <c r="E1926" i="5"/>
  <c r="F1926" i="5"/>
  <c r="G1926" i="5"/>
  <c r="E1977" i="5"/>
  <c r="G1977" i="5"/>
  <c r="F1977" i="5"/>
  <c r="N8" i="6"/>
  <c r="G8" i="6"/>
  <c r="H9" i="9"/>
  <c r="S51" i="9"/>
  <c r="C403" i="8"/>
  <c r="D403" i="5"/>
  <c r="C511" i="8"/>
  <c r="D511" i="5"/>
  <c r="E426" i="5"/>
  <c r="G426" i="5"/>
  <c r="I426" i="8" s="1"/>
  <c r="F426" i="5"/>
  <c r="D426" i="8" s="1"/>
  <c r="L453" i="8"/>
  <c r="I453" i="8"/>
  <c r="H453" i="8"/>
  <c r="D453" i="8"/>
  <c r="E453" i="8"/>
  <c r="M453" i="8"/>
  <c r="F401" i="5"/>
  <c r="E401" i="8" s="1"/>
  <c r="E401" i="5"/>
  <c r="G401" i="5"/>
  <c r="H493" i="8"/>
  <c r="M392" i="8"/>
  <c r="L392" i="8"/>
  <c r="I392" i="8"/>
  <c r="E392" i="8"/>
  <c r="H392" i="8"/>
  <c r="D483" i="8"/>
  <c r="M483" i="8"/>
  <c r="L483" i="8"/>
  <c r="N418" i="8"/>
  <c r="O418" i="8"/>
  <c r="F282" i="5"/>
  <c r="E282" i="5"/>
  <c r="G282" i="5"/>
  <c r="J710" i="5"/>
  <c r="K710" i="5"/>
  <c r="I710" i="5"/>
  <c r="F710" i="5"/>
  <c r="G710" i="5"/>
  <c r="E710" i="5"/>
  <c r="G1071" i="5"/>
  <c r="F1071" i="5"/>
  <c r="E1071" i="5"/>
  <c r="E989" i="5"/>
  <c r="F989" i="5"/>
  <c r="G989" i="5"/>
  <c r="F1235" i="5"/>
  <c r="E1235" i="5"/>
  <c r="G1235" i="5"/>
  <c r="F1539" i="5"/>
  <c r="E1539" i="5"/>
  <c r="G1539" i="5"/>
  <c r="G23" i="6"/>
  <c r="N23" i="6"/>
  <c r="C400" i="8"/>
  <c r="D400" i="5"/>
  <c r="G1043" i="5"/>
  <c r="E1043" i="5"/>
  <c r="F1043" i="5"/>
  <c r="G1011" i="5"/>
  <c r="E1011" i="5"/>
  <c r="F1011" i="5"/>
  <c r="F980" i="5"/>
  <c r="E980" i="5"/>
  <c r="G980" i="5"/>
  <c r="F1326" i="5"/>
  <c r="G1326" i="5"/>
  <c r="E1326" i="5"/>
  <c r="G1731" i="5"/>
  <c r="F1731" i="5"/>
  <c r="E1731" i="5"/>
  <c r="G1965" i="5"/>
  <c r="F1965" i="5"/>
  <c r="E1965" i="5"/>
  <c r="G679" i="5"/>
  <c r="F679" i="5"/>
  <c r="E679" i="5"/>
  <c r="I679" i="5"/>
  <c r="K679" i="5"/>
  <c r="J679" i="5"/>
  <c r="G1164" i="5"/>
  <c r="E1164" i="5"/>
  <c r="F1164" i="5"/>
  <c r="F1082" i="5"/>
  <c r="E1082" i="5"/>
  <c r="G1082" i="5"/>
  <c r="G1498" i="5"/>
  <c r="F1498" i="5"/>
  <c r="E1498" i="5"/>
  <c r="G1730" i="5"/>
  <c r="F1730" i="5"/>
  <c r="E1730" i="5"/>
  <c r="J17" i="9"/>
  <c r="I17" i="9"/>
  <c r="G373" i="5"/>
  <c r="H373" i="8" s="1"/>
  <c r="F373" i="5"/>
  <c r="E373" i="8" s="1"/>
  <c r="E373" i="5"/>
  <c r="G13" i="21"/>
  <c r="G22" i="21"/>
  <c r="G19" i="21"/>
  <c r="G15" i="21"/>
  <c r="C516" i="8"/>
  <c r="D516" i="5"/>
  <c r="C564" i="8"/>
  <c r="D564" i="5"/>
  <c r="U11" i="9"/>
  <c r="T11" i="9"/>
  <c r="C506" i="8"/>
  <c r="D506" i="5"/>
  <c r="C433" i="8"/>
  <c r="D433" i="5"/>
  <c r="I680" i="5"/>
  <c r="G680" i="5"/>
  <c r="F680" i="5"/>
  <c r="E680" i="5"/>
  <c r="J680" i="5"/>
  <c r="K680" i="5"/>
  <c r="C597" i="8"/>
  <c r="D597" i="5"/>
  <c r="F743" i="5"/>
  <c r="K743" i="5"/>
  <c r="J743" i="5"/>
  <c r="I743" i="5"/>
  <c r="G743" i="5"/>
  <c r="E743" i="5"/>
  <c r="G651" i="5"/>
  <c r="J651" i="5"/>
  <c r="K651" i="5"/>
  <c r="I651" i="5"/>
  <c r="F651" i="5"/>
  <c r="E651" i="5"/>
  <c r="G872" i="5"/>
  <c r="F872" i="5"/>
  <c r="E872" i="5"/>
  <c r="C598" i="8"/>
  <c r="D598" i="5"/>
  <c r="F1034" i="5"/>
  <c r="G1034" i="5"/>
  <c r="E1034" i="5"/>
  <c r="G786" i="5"/>
  <c r="F786" i="5"/>
  <c r="E786" i="5"/>
  <c r="G1039" i="5"/>
  <c r="F1039" i="5"/>
  <c r="E1039" i="5"/>
  <c r="F1020" i="5"/>
  <c r="G1020" i="5"/>
  <c r="E1020" i="5"/>
  <c r="F804" i="5"/>
  <c r="G804" i="5"/>
  <c r="E804" i="5"/>
  <c r="E1119" i="5"/>
  <c r="G1119" i="5"/>
  <c r="F1119" i="5"/>
  <c r="G1178" i="5"/>
  <c r="E1178" i="5"/>
  <c r="F1178" i="5"/>
  <c r="F888" i="5"/>
  <c r="E888" i="5"/>
  <c r="G888" i="5"/>
  <c r="G924" i="5"/>
  <c r="E924" i="5"/>
  <c r="F924" i="5"/>
  <c r="C563" i="8"/>
  <c r="D563" i="5"/>
  <c r="I737" i="5"/>
  <c r="K737" i="5"/>
  <c r="E737" i="5"/>
  <c r="F737" i="5"/>
  <c r="J737" i="5"/>
  <c r="G737" i="5"/>
  <c r="E881" i="5"/>
  <c r="G881" i="5"/>
  <c r="F881" i="5"/>
  <c r="K731" i="5"/>
  <c r="I731" i="5"/>
  <c r="E731" i="5"/>
  <c r="J731" i="5"/>
  <c r="G731" i="5"/>
  <c r="F731" i="5"/>
  <c r="E927" i="5"/>
  <c r="F927" i="5"/>
  <c r="G927" i="5"/>
  <c r="E1105" i="5"/>
  <c r="F1105" i="5"/>
  <c r="G1105" i="5"/>
  <c r="G1394" i="5"/>
  <c r="F1394" i="5"/>
  <c r="E1394" i="5"/>
  <c r="G838" i="5"/>
  <c r="F838" i="5"/>
  <c r="E838" i="5"/>
  <c r="G1047" i="5"/>
  <c r="F1047" i="5"/>
  <c r="E1047" i="5"/>
  <c r="G1129" i="5"/>
  <c r="F1129" i="5"/>
  <c r="E1129" i="5"/>
  <c r="G967" i="5"/>
  <c r="F967" i="5"/>
  <c r="E967" i="5"/>
  <c r="G1234" i="5"/>
  <c r="F1234" i="5"/>
  <c r="E1234" i="5"/>
  <c r="G1060" i="5"/>
  <c r="F1060" i="5"/>
  <c r="E1060" i="5"/>
  <c r="G957" i="5"/>
  <c r="F957" i="5"/>
  <c r="E957" i="5"/>
  <c r="G1380" i="5"/>
  <c r="F1380" i="5"/>
  <c r="E1380" i="5"/>
  <c r="F1106" i="5"/>
  <c r="E1106" i="5"/>
  <c r="G1106" i="5"/>
  <c r="E947" i="5"/>
  <c r="F947" i="5"/>
  <c r="G947" i="5"/>
  <c r="F1169" i="5"/>
  <c r="E1169" i="5"/>
  <c r="G1169" i="5"/>
  <c r="E1012" i="5"/>
  <c r="G1012" i="5"/>
  <c r="F1012" i="5"/>
  <c r="G1362" i="5"/>
  <c r="F1362" i="5"/>
  <c r="E1362" i="5"/>
  <c r="F1077" i="5"/>
  <c r="E1077" i="5"/>
  <c r="G1077" i="5"/>
  <c r="G1160" i="5"/>
  <c r="E1160" i="5"/>
  <c r="F1160" i="5"/>
  <c r="F1519" i="5"/>
  <c r="E1519" i="5"/>
  <c r="G1519" i="5"/>
  <c r="F1298" i="5"/>
  <c r="G1298" i="5"/>
  <c r="E1298" i="5"/>
  <c r="G1278" i="5"/>
  <c r="F1278" i="5"/>
  <c r="E1278" i="5"/>
  <c r="G1186" i="5"/>
  <c r="F1186" i="5"/>
  <c r="E1186" i="5"/>
  <c r="G1195" i="5"/>
  <c r="F1195" i="5"/>
  <c r="E1195" i="5"/>
  <c r="G1246" i="5"/>
  <c r="F1246" i="5"/>
  <c r="E1246" i="5"/>
  <c r="G1255" i="5"/>
  <c r="F1255" i="5"/>
  <c r="E1255" i="5"/>
  <c r="G1477" i="5"/>
  <c r="F1477" i="5"/>
  <c r="E1477" i="5"/>
  <c r="F1277" i="5"/>
  <c r="E1277" i="5"/>
  <c r="G1277" i="5"/>
  <c r="F1403" i="5"/>
  <c r="E1403" i="5"/>
  <c r="G1403" i="5"/>
  <c r="E1189" i="5"/>
  <c r="F1189" i="5"/>
  <c r="G1189" i="5"/>
  <c r="E1226" i="5"/>
  <c r="G1226" i="5"/>
  <c r="F1226" i="5"/>
  <c r="G1193" i="5"/>
  <c r="F1193" i="5"/>
  <c r="E1193" i="5"/>
  <c r="E1314" i="5"/>
  <c r="G1314" i="5"/>
  <c r="F1314" i="5"/>
  <c r="G1532" i="5"/>
  <c r="F1532" i="5"/>
  <c r="E1532" i="5"/>
  <c r="F1504" i="5"/>
  <c r="E1504" i="5"/>
  <c r="G1504" i="5"/>
  <c r="G1402" i="5"/>
  <c r="F1402" i="5"/>
  <c r="E1402" i="5"/>
  <c r="G1607" i="5"/>
  <c r="E1607" i="5"/>
  <c r="F1607" i="5"/>
  <c r="G1443" i="5"/>
  <c r="E1443" i="5"/>
  <c r="F1443" i="5"/>
  <c r="F1452" i="5"/>
  <c r="G1452" i="5"/>
  <c r="E1452" i="5"/>
  <c r="E1491" i="5"/>
  <c r="F1491" i="5"/>
  <c r="G1491" i="5"/>
  <c r="G1283" i="5"/>
  <c r="F1283" i="5"/>
  <c r="E1283" i="5"/>
  <c r="G1458" i="5"/>
  <c r="F1458" i="5"/>
  <c r="E1458" i="5"/>
  <c r="G1603" i="5"/>
  <c r="E1603" i="5"/>
  <c r="F1603" i="5"/>
  <c r="G1541" i="5"/>
  <c r="F1541" i="5"/>
  <c r="E1541" i="5"/>
  <c r="G1648" i="5"/>
  <c r="F1648" i="5"/>
  <c r="E1648" i="5"/>
  <c r="G1545" i="5"/>
  <c r="F1545" i="5"/>
  <c r="E1545" i="5"/>
  <c r="E1865" i="5"/>
  <c r="G1865" i="5"/>
  <c r="F1865" i="5"/>
  <c r="G1881" i="5"/>
  <c r="E1881" i="5"/>
  <c r="F1881" i="5"/>
  <c r="G1782" i="5"/>
  <c r="F1782" i="5"/>
  <c r="E1782" i="5"/>
  <c r="G1717" i="5"/>
  <c r="F1717" i="5"/>
  <c r="E1717" i="5"/>
  <c r="G1674" i="5"/>
  <c r="F1674" i="5"/>
  <c r="E1674" i="5"/>
  <c r="G1759" i="5"/>
  <c r="F1759" i="5"/>
  <c r="E1759" i="5"/>
  <c r="E1599" i="5"/>
  <c r="G1599" i="5"/>
  <c r="F1599" i="5"/>
  <c r="G1524" i="5"/>
  <c r="E1524" i="5"/>
  <c r="F1524" i="5"/>
  <c r="G1699" i="5"/>
  <c r="F1699" i="5"/>
  <c r="E1699" i="5"/>
  <c r="E1679" i="5"/>
  <c r="G1679" i="5"/>
  <c r="F1679" i="5"/>
  <c r="G1868" i="5"/>
  <c r="F1868" i="5"/>
  <c r="E1868" i="5"/>
  <c r="F1856" i="5"/>
  <c r="G1856" i="5"/>
  <c r="E1856" i="5"/>
  <c r="G1725" i="5"/>
  <c r="F1725" i="5"/>
  <c r="E1725" i="5"/>
  <c r="G1748" i="5"/>
  <c r="F1748" i="5"/>
  <c r="E1748" i="5"/>
  <c r="G1715" i="5"/>
  <c r="F1715" i="5"/>
  <c r="E1715" i="5"/>
  <c r="G1880" i="5"/>
  <c r="F1880" i="5"/>
  <c r="E1880" i="5"/>
  <c r="G1882" i="5"/>
  <c r="F1882" i="5"/>
  <c r="E1882" i="5"/>
  <c r="F1761" i="5"/>
  <c r="E1761" i="5"/>
  <c r="G1761" i="5"/>
  <c r="E1784" i="5"/>
  <c r="F1784" i="5"/>
  <c r="G1784" i="5"/>
  <c r="E1695" i="5"/>
  <c r="F1695" i="5"/>
  <c r="G1695" i="5"/>
  <c r="G1662" i="5"/>
  <c r="F1662" i="5"/>
  <c r="E1662" i="5"/>
  <c r="E1876" i="5"/>
  <c r="G1876" i="5"/>
  <c r="F1876" i="5"/>
  <c r="G1981" i="5"/>
  <c r="F1981" i="5"/>
  <c r="E1981" i="5"/>
  <c r="G1900" i="5"/>
  <c r="F1900" i="5"/>
  <c r="E1900" i="5"/>
  <c r="G1932" i="5"/>
  <c r="F1932" i="5"/>
  <c r="E1932" i="5"/>
  <c r="G1983" i="5"/>
  <c r="F1983" i="5"/>
  <c r="E1983" i="5"/>
  <c r="G20" i="6"/>
  <c r="N20" i="6"/>
  <c r="E1940" i="5"/>
  <c r="F1940" i="5"/>
  <c r="G1940" i="5"/>
  <c r="E1991" i="5"/>
  <c r="G1991" i="5"/>
  <c r="F1991" i="5"/>
  <c r="N22" i="6"/>
  <c r="G22" i="6"/>
  <c r="H18" i="9"/>
  <c r="H58" i="9"/>
  <c r="U7" i="9"/>
  <c r="T7" i="9"/>
  <c r="J68" i="9"/>
  <c r="J16" i="11"/>
  <c r="H16" i="11"/>
  <c r="H47" i="9"/>
  <c r="H43" i="9"/>
  <c r="C397" i="8"/>
  <c r="D397" i="5"/>
  <c r="C462" i="8"/>
  <c r="D462" i="5"/>
  <c r="M426" i="8"/>
  <c r="L426" i="8"/>
  <c r="D401" i="8"/>
  <c r="M401" i="8"/>
  <c r="L401" i="8"/>
  <c r="I401" i="8"/>
  <c r="H401" i="8"/>
  <c r="G383" i="5"/>
  <c r="H383" i="8" s="1"/>
  <c r="F383" i="5"/>
  <c r="E383" i="8" s="1"/>
  <c r="E383" i="5"/>
  <c r="O366" i="8"/>
  <c r="N366" i="8"/>
  <c r="J502" i="5"/>
  <c r="I502" i="5"/>
  <c r="E502" i="5"/>
  <c r="K502" i="5"/>
  <c r="G502" i="5"/>
  <c r="F502" i="5"/>
  <c r="E502" i="8" s="1"/>
  <c r="N444" i="8"/>
  <c r="O444" i="8"/>
  <c r="G442" i="5"/>
  <c r="K442" i="5"/>
  <c r="J442" i="5"/>
  <c r="I442" i="5"/>
  <c r="F442" i="5"/>
  <c r="E442" i="8" s="1"/>
  <c r="E442" i="5"/>
  <c r="O402" i="8"/>
  <c r="N402" i="8"/>
  <c r="O493" i="8"/>
  <c r="N493" i="8"/>
  <c r="H435" i="8"/>
  <c r="F470" i="5"/>
  <c r="D470" i="8" s="1"/>
  <c r="E470" i="5"/>
  <c r="G470" i="5"/>
  <c r="K470" i="5"/>
  <c r="J470" i="5"/>
  <c r="I470" i="5"/>
  <c r="C478" i="8"/>
  <c r="D478" i="5"/>
  <c r="G657" i="5"/>
  <c r="E657" i="5"/>
  <c r="F657" i="5"/>
  <c r="K657" i="5"/>
  <c r="J657" i="5"/>
  <c r="I657" i="5"/>
  <c r="E770" i="5"/>
  <c r="K770" i="5"/>
  <c r="J770" i="5"/>
  <c r="I770" i="5"/>
  <c r="G770" i="5"/>
  <c r="F770" i="5"/>
  <c r="E1054" i="5"/>
  <c r="G1054" i="5"/>
  <c r="F1054" i="5"/>
  <c r="G1309" i="5"/>
  <c r="F1309" i="5"/>
  <c r="E1309" i="5"/>
  <c r="E1641" i="5"/>
  <c r="G1641" i="5"/>
  <c r="F1641" i="5"/>
  <c r="E1982" i="5"/>
  <c r="F1982" i="5"/>
  <c r="G1982" i="5"/>
  <c r="C420" i="8"/>
  <c r="D420" i="5"/>
  <c r="C500" i="8"/>
  <c r="D500" i="5"/>
  <c r="G850" i="5"/>
  <c r="F850" i="5"/>
  <c r="E850" i="5"/>
  <c r="G1013" i="5"/>
  <c r="F1013" i="5"/>
  <c r="E1013" i="5"/>
  <c r="G1310" i="5"/>
  <c r="F1310" i="5"/>
  <c r="E1310" i="5"/>
  <c r="G1848" i="5"/>
  <c r="F1848" i="5"/>
  <c r="E1848" i="5"/>
  <c r="K10" i="9"/>
  <c r="J10" i="9"/>
  <c r="I10" i="9"/>
  <c r="L365" i="8"/>
  <c r="E365" i="8"/>
  <c r="M365" i="8"/>
  <c r="I365" i="8"/>
  <c r="H365" i="8"/>
  <c r="D365" i="8"/>
  <c r="C477" i="8"/>
  <c r="D477" i="5"/>
  <c r="G969" i="5"/>
  <c r="F969" i="5"/>
  <c r="E969" i="5"/>
  <c r="G688" i="5"/>
  <c r="J688" i="5"/>
  <c r="I688" i="5"/>
  <c r="K688" i="5"/>
  <c r="F688" i="5"/>
  <c r="E688" i="5"/>
  <c r="F908" i="5"/>
  <c r="E908" i="5"/>
  <c r="G908" i="5"/>
  <c r="G1230" i="5"/>
  <c r="F1230" i="5"/>
  <c r="E1230" i="5"/>
  <c r="G1337" i="5"/>
  <c r="F1337" i="5"/>
  <c r="E1337" i="5"/>
  <c r="G1572" i="5"/>
  <c r="F1572" i="5"/>
  <c r="E1572" i="5"/>
  <c r="E1854" i="5"/>
  <c r="F1854" i="5"/>
  <c r="G1854" i="5"/>
  <c r="U14" i="9"/>
  <c r="U68" i="9"/>
  <c r="T14" i="9"/>
  <c r="K443" i="8"/>
  <c r="J443" i="8"/>
  <c r="C360" i="8"/>
  <c r="D360" i="5"/>
  <c r="E826" i="5"/>
  <c r="G826" i="5"/>
  <c r="F826" i="5"/>
  <c r="F315" i="5"/>
  <c r="E315" i="5"/>
  <c r="G315" i="5"/>
  <c r="C599" i="8"/>
  <c r="D599" i="5"/>
  <c r="C369" i="8"/>
  <c r="D369" i="5"/>
  <c r="C595" i="8"/>
  <c r="D595" i="5"/>
  <c r="G340" i="5"/>
  <c r="E340" i="5"/>
  <c r="F340" i="5"/>
  <c r="F687" i="5"/>
  <c r="G687" i="5"/>
  <c r="I687" i="5"/>
  <c r="K687" i="5"/>
  <c r="J687" i="5"/>
  <c r="E687" i="5"/>
  <c r="I704" i="5"/>
  <c r="K704" i="5"/>
  <c r="J704" i="5"/>
  <c r="G704" i="5"/>
  <c r="F704" i="5"/>
  <c r="E704" i="5"/>
  <c r="J671" i="5"/>
  <c r="I671" i="5"/>
  <c r="G671" i="5"/>
  <c r="K671" i="5"/>
  <c r="F671" i="5"/>
  <c r="E671" i="5"/>
  <c r="C586" i="8"/>
  <c r="D586" i="5"/>
  <c r="S53" i="9"/>
  <c r="C490" i="8"/>
  <c r="D490" i="5"/>
  <c r="C497" i="8"/>
  <c r="D497" i="5"/>
  <c r="G828" i="5"/>
  <c r="F828" i="5"/>
  <c r="E828" i="5"/>
  <c r="C557" i="8"/>
  <c r="D557" i="5"/>
  <c r="I624" i="5"/>
  <c r="K624" i="5"/>
  <c r="J624" i="5"/>
  <c r="G624" i="5"/>
  <c r="F624" i="5"/>
  <c r="E624" i="5"/>
  <c r="C544" i="8"/>
  <c r="D544" i="5"/>
  <c r="F715" i="5"/>
  <c r="K715" i="5"/>
  <c r="I715" i="5"/>
  <c r="G715" i="5"/>
  <c r="E715" i="5"/>
  <c r="J715" i="5"/>
  <c r="E686" i="5"/>
  <c r="F686" i="5"/>
  <c r="K686" i="5"/>
  <c r="G686" i="5"/>
  <c r="J686" i="5"/>
  <c r="I686" i="5"/>
  <c r="G892" i="5"/>
  <c r="F892" i="5"/>
  <c r="E892" i="5"/>
  <c r="C609" i="8"/>
  <c r="D609" i="5"/>
  <c r="C509" i="8"/>
  <c r="D509" i="5"/>
  <c r="K762" i="5"/>
  <c r="F762" i="5"/>
  <c r="J762" i="5"/>
  <c r="I762" i="5"/>
  <c r="G762" i="5"/>
  <c r="E762" i="5"/>
  <c r="J691" i="5"/>
  <c r="E691" i="5"/>
  <c r="K691" i="5"/>
  <c r="G691" i="5"/>
  <c r="F691" i="5"/>
  <c r="I691" i="5"/>
  <c r="C600" i="8"/>
  <c r="D600" i="5"/>
  <c r="F950" i="5"/>
  <c r="G950" i="5"/>
  <c r="E950" i="5"/>
  <c r="G878" i="5"/>
  <c r="F878" i="5"/>
  <c r="E878" i="5"/>
  <c r="J612" i="5"/>
  <c r="K612" i="5"/>
  <c r="I612" i="5"/>
  <c r="G612" i="5"/>
  <c r="E612" i="5"/>
  <c r="F612" i="5"/>
  <c r="G1062" i="5"/>
  <c r="F1062" i="5"/>
  <c r="E1062" i="5"/>
  <c r="F799" i="5"/>
  <c r="G799" i="5"/>
  <c r="E799" i="5"/>
  <c r="G1076" i="5"/>
  <c r="F1076" i="5"/>
  <c r="E1076" i="5"/>
  <c r="G1057" i="5"/>
  <c r="F1057" i="5"/>
  <c r="E1057" i="5"/>
  <c r="G811" i="5"/>
  <c r="F811" i="5"/>
  <c r="E811" i="5"/>
  <c r="G1239" i="5"/>
  <c r="F1239" i="5"/>
  <c r="E1239" i="5"/>
  <c r="I751" i="5"/>
  <c r="E751" i="5"/>
  <c r="K751" i="5"/>
  <c r="F751" i="5"/>
  <c r="G751" i="5"/>
  <c r="J751" i="5"/>
  <c r="F895" i="5"/>
  <c r="E895" i="5"/>
  <c r="G895" i="5"/>
  <c r="G968" i="5"/>
  <c r="F968" i="5"/>
  <c r="E968" i="5"/>
  <c r="C577" i="8"/>
  <c r="D577" i="5"/>
  <c r="G744" i="5"/>
  <c r="K744" i="5"/>
  <c r="I744" i="5"/>
  <c r="J744" i="5"/>
  <c r="F744" i="5"/>
  <c r="E744" i="5"/>
  <c r="E900" i="5"/>
  <c r="G900" i="5"/>
  <c r="F900" i="5"/>
  <c r="F745" i="5"/>
  <c r="E745" i="5"/>
  <c r="K745" i="5"/>
  <c r="G745" i="5"/>
  <c r="I745" i="5"/>
  <c r="J745" i="5"/>
  <c r="G946" i="5"/>
  <c r="F946" i="5"/>
  <c r="E946" i="5"/>
  <c r="G1148" i="5"/>
  <c r="F1148" i="5"/>
  <c r="E1148" i="5"/>
  <c r="E656" i="5"/>
  <c r="K656" i="5"/>
  <c r="J656" i="5"/>
  <c r="I656" i="5"/>
  <c r="G656" i="5"/>
  <c r="F656" i="5"/>
  <c r="G852" i="5"/>
  <c r="F852" i="5"/>
  <c r="E852" i="5"/>
  <c r="G1061" i="5"/>
  <c r="F1061" i="5"/>
  <c r="E1061" i="5"/>
  <c r="E1147" i="5"/>
  <c r="F1147" i="5"/>
  <c r="G1147" i="5"/>
  <c r="G981" i="5"/>
  <c r="F981" i="5"/>
  <c r="E981" i="5"/>
  <c r="G1288" i="5"/>
  <c r="F1288" i="5"/>
  <c r="E1288" i="5"/>
  <c r="G1074" i="5"/>
  <c r="F1074" i="5"/>
  <c r="E1074" i="5"/>
  <c r="G971" i="5"/>
  <c r="F971" i="5"/>
  <c r="E971" i="5"/>
  <c r="F938" i="5"/>
  <c r="E938" i="5"/>
  <c r="G938" i="5"/>
  <c r="F1110" i="5"/>
  <c r="G1110" i="5"/>
  <c r="E1110" i="5"/>
  <c r="E961" i="5"/>
  <c r="F961" i="5"/>
  <c r="G961" i="5"/>
  <c r="G1192" i="5"/>
  <c r="E1192" i="5"/>
  <c r="F1192" i="5"/>
  <c r="E1026" i="5"/>
  <c r="G1026" i="5"/>
  <c r="F1026" i="5"/>
  <c r="G1450" i="5"/>
  <c r="F1450" i="5"/>
  <c r="E1450" i="5"/>
  <c r="G1113" i="5"/>
  <c r="F1113" i="5"/>
  <c r="E1113" i="5"/>
  <c r="G1174" i="5"/>
  <c r="F1174" i="5"/>
  <c r="E1174" i="5"/>
  <c r="G1640" i="5"/>
  <c r="F1640" i="5"/>
  <c r="E1640" i="5"/>
  <c r="G1306" i="5"/>
  <c r="F1306" i="5"/>
  <c r="E1306" i="5"/>
  <c r="G1287" i="5"/>
  <c r="F1287" i="5"/>
  <c r="E1287" i="5"/>
  <c r="G1200" i="5"/>
  <c r="F1200" i="5"/>
  <c r="E1200" i="5"/>
  <c r="G1209" i="5"/>
  <c r="F1209" i="5"/>
  <c r="E1209" i="5"/>
  <c r="G1260" i="5"/>
  <c r="F1260" i="5"/>
  <c r="E1260" i="5"/>
  <c r="G1289" i="5"/>
  <c r="F1289" i="5"/>
  <c r="E1289" i="5"/>
  <c r="G1486" i="5"/>
  <c r="F1486" i="5"/>
  <c r="E1486" i="5"/>
  <c r="F1280" i="5"/>
  <c r="E1280" i="5"/>
  <c r="G1280" i="5"/>
  <c r="G1411" i="5"/>
  <c r="F1411" i="5"/>
  <c r="E1411" i="5"/>
  <c r="E1203" i="5"/>
  <c r="F1203" i="5"/>
  <c r="G1203" i="5"/>
  <c r="E1240" i="5"/>
  <c r="G1240" i="5"/>
  <c r="F1240" i="5"/>
  <c r="G1207" i="5"/>
  <c r="F1207" i="5"/>
  <c r="E1207" i="5"/>
  <c r="E1328" i="5"/>
  <c r="G1328" i="5"/>
  <c r="F1328" i="5"/>
  <c r="G1281" i="5"/>
  <c r="F1281" i="5"/>
  <c r="E1281" i="5"/>
  <c r="G1551" i="5"/>
  <c r="E1551" i="5"/>
  <c r="F1551" i="5"/>
  <c r="G1416" i="5"/>
  <c r="F1416" i="5"/>
  <c r="E1416" i="5"/>
  <c r="G1620" i="5"/>
  <c r="F1620" i="5"/>
  <c r="E1620" i="5"/>
  <c r="G1565" i="5"/>
  <c r="E1565" i="5"/>
  <c r="F1565" i="5"/>
  <c r="G1509" i="5"/>
  <c r="F1509" i="5"/>
  <c r="E1509" i="5"/>
  <c r="F1497" i="5"/>
  <c r="E1497" i="5"/>
  <c r="G1497" i="5"/>
  <c r="G1297" i="5"/>
  <c r="F1297" i="5"/>
  <c r="E1297" i="5"/>
  <c r="E1464" i="5"/>
  <c r="G1464" i="5"/>
  <c r="F1464" i="5"/>
  <c r="G1617" i="5"/>
  <c r="F1617" i="5"/>
  <c r="E1617" i="5"/>
  <c r="G1555" i="5"/>
  <c r="F1555" i="5"/>
  <c r="E1555" i="5"/>
  <c r="G1675" i="5"/>
  <c r="E1675" i="5"/>
  <c r="F1675" i="5"/>
  <c r="G1559" i="5"/>
  <c r="F1559" i="5"/>
  <c r="E1559" i="5"/>
  <c r="G2004" i="5"/>
  <c r="F2004" i="5"/>
  <c r="E2004" i="5"/>
  <c r="G1535" i="5"/>
  <c r="F1535" i="5"/>
  <c r="E1535" i="5"/>
  <c r="G1806" i="5"/>
  <c r="F1806" i="5"/>
  <c r="E1806" i="5"/>
  <c r="G1815" i="5"/>
  <c r="F1815" i="5"/>
  <c r="E1815" i="5"/>
  <c r="G1726" i="5"/>
  <c r="F1726" i="5"/>
  <c r="E1726" i="5"/>
  <c r="G1857" i="5"/>
  <c r="F1857" i="5"/>
  <c r="E1857" i="5"/>
  <c r="E1613" i="5"/>
  <c r="G1613" i="5"/>
  <c r="F1613" i="5"/>
  <c r="F1538" i="5"/>
  <c r="E1538" i="5"/>
  <c r="G1538" i="5"/>
  <c r="G1713" i="5"/>
  <c r="F1713" i="5"/>
  <c r="E1713" i="5"/>
  <c r="E1693" i="5"/>
  <c r="F1693" i="5"/>
  <c r="G1693" i="5"/>
  <c r="F1875" i="5"/>
  <c r="G1875" i="5"/>
  <c r="E1875" i="5"/>
  <c r="G1860" i="5"/>
  <c r="F1860" i="5"/>
  <c r="E1860" i="5"/>
  <c r="G1739" i="5"/>
  <c r="F1739" i="5"/>
  <c r="E1739" i="5"/>
  <c r="G1762" i="5"/>
  <c r="F1762" i="5"/>
  <c r="E1762" i="5"/>
  <c r="G1729" i="5"/>
  <c r="F1729" i="5"/>
  <c r="E1729" i="5"/>
  <c r="G1682" i="5"/>
  <c r="E1682" i="5"/>
  <c r="F1682" i="5"/>
  <c r="F1892" i="5"/>
  <c r="G1892" i="5"/>
  <c r="E1892" i="5"/>
  <c r="F1775" i="5"/>
  <c r="E1775" i="5"/>
  <c r="G1775" i="5"/>
  <c r="E1798" i="5"/>
  <c r="F1798" i="5"/>
  <c r="G1798" i="5"/>
  <c r="E1709" i="5"/>
  <c r="F1709" i="5"/>
  <c r="G1709" i="5"/>
  <c r="E1676" i="5"/>
  <c r="G1676" i="5"/>
  <c r="F1676" i="5"/>
  <c r="E1879" i="5"/>
  <c r="F1879" i="5"/>
  <c r="G1879" i="5"/>
  <c r="G1995" i="5"/>
  <c r="E1995" i="5"/>
  <c r="F1995" i="5"/>
  <c r="G1914" i="5"/>
  <c r="F1914" i="5"/>
  <c r="E1914" i="5"/>
  <c r="G1946" i="5"/>
  <c r="F1946" i="5"/>
  <c r="E1946" i="5"/>
  <c r="G1997" i="5"/>
  <c r="F1997" i="5"/>
  <c r="E1997" i="5"/>
  <c r="F1889" i="5"/>
  <c r="E1889" i="5"/>
  <c r="G1889" i="5"/>
  <c r="E1954" i="5"/>
  <c r="F1954" i="5"/>
  <c r="G1954" i="5"/>
  <c r="E2005" i="5"/>
  <c r="G2005" i="5"/>
  <c r="F2005" i="5"/>
  <c r="S23" i="9"/>
  <c r="S8" i="9"/>
  <c r="H44" i="9"/>
  <c r="C390" i="8"/>
  <c r="D390" i="5"/>
  <c r="C458" i="8"/>
  <c r="D458" i="5"/>
  <c r="G411" i="5"/>
  <c r="I411" i="8" s="1"/>
  <c r="F411" i="5"/>
  <c r="E411" i="5"/>
  <c r="J431" i="5"/>
  <c r="G431" i="5"/>
  <c r="F431" i="5"/>
  <c r="E431" i="5"/>
  <c r="K431" i="5"/>
  <c r="I431" i="5"/>
  <c r="F371" i="5"/>
  <c r="E371" i="8" s="1"/>
  <c r="G371" i="5"/>
  <c r="H371" i="8" s="1"/>
  <c r="E371" i="5"/>
  <c r="M383" i="8"/>
  <c r="L383" i="8"/>
  <c r="D383" i="8"/>
  <c r="G414" i="5"/>
  <c r="F414" i="5"/>
  <c r="E414" i="5"/>
  <c r="L502" i="8"/>
  <c r="I502" i="8"/>
  <c r="H502" i="8"/>
  <c r="D502" i="8"/>
  <c r="M502" i="8"/>
  <c r="M442" i="8"/>
  <c r="L442" i="8"/>
  <c r="H442" i="8"/>
  <c r="D442" i="8"/>
  <c r="I442" i="8"/>
  <c r="O389" i="8"/>
  <c r="N389" i="8"/>
  <c r="O372" i="8"/>
  <c r="N372" i="8"/>
  <c r="M470" i="8"/>
  <c r="L470" i="8"/>
  <c r="I470" i="8"/>
  <c r="H470" i="8"/>
  <c r="G283" i="5"/>
  <c r="E283" i="5"/>
  <c r="F283" i="5"/>
  <c r="C507" i="8"/>
  <c r="D507" i="5"/>
  <c r="C382" i="8"/>
  <c r="D382" i="5"/>
  <c r="G794" i="5"/>
  <c r="F794" i="5"/>
  <c r="E794" i="5"/>
  <c r="G788" i="5"/>
  <c r="F788" i="5"/>
  <c r="E788" i="5"/>
  <c r="G898" i="5"/>
  <c r="F898" i="5"/>
  <c r="E898" i="5"/>
  <c r="F771" i="5"/>
  <c r="E771" i="5"/>
  <c r="K771" i="5"/>
  <c r="G771" i="5"/>
  <c r="J771" i="5"/>
  <c r="I771" i="5"/>
  <c r="J684" i="5"/>
  <c r="I684" i="5"/>
  <c r="G684" i="5"/>
  <c r="K684" i="5"/>
  <c r="F684" i="5"/>
  <c r="E684" i="5"/>
  <c r="G1372" i="5"/>
  <c r="F1372" i="5"/>
  <c r="E1372" i="5"/>
  <c r="E1128" i="5"/>
  <c r="F1128" i="5"/>
  <c r="G1128" i="5"/>
  <c r="G1228" i="5"/>
  <c r="F1228" i="5"/>
  <c r="E1228" i="5"/>
  <c r="E1231" i="5"/>
  <c r="F1231" i="5"/>
  <c r="G1231" i="5"/>
  <c r="G1602" i="5"/>
  <c r="F1602" i="5"/>
  <c r="E1602" i="5"/>
  <c r="G1325" i="5"/>
  <c r="F1325" i="5"/>
  <c r="E1325" i="5"/>
  <c r="G1587" i="5"/>
  <c r="F1587" i="5"/>
  <c r="E1587" i="5"/>
  <c r="G1721" i="5"/>
  <c r="F1721" i="5"/>
  <c r="E1721" i="5"/>
  <c r="G1790" i="5"/>
  <c r="F1790" i="5"/>
  <c r="E1790" i="5"/>
  <c r="F1803" i="5"/>
  <c r="E1803" i="5"/>
  <c r="G1803" i="5"/>
  <c r="G1966" i="5"/>
  <c r="E1966" i="5"/>
  <c r="F1966" i="5"/>
  <c r="F366" i="5"/>
  <c r="G366" i="5"/>
  <c r="E366" i="5"/>
  <c r="G378" i="5"/>
  <c r="H378" i="8" s="1"/>
  <c r="F378" i="5"/>
  <c r="E378" i="8" s="1"/>
  <c r="E378" i="5"/>
  <c r="C432" i="8"/>
  <c r="D432" i="5"/>
  <c r="G293" i="5"/>
  <c r="F293" i="5"/>
  <c r="E293" i="5"/>
  <c r="C524" i="8"/>
  <c r="D524" i="5"/>
  <c r="E789" i="5"/>
  <c r="G789" i="5"/>
  <c r="F789" i="5"/>
  <c r="G1201" i="5"/>
  <c r="F1201" i="5"/>
  <c r="E1201" i="5"/>
  <c r="K776" i="5"/>
  <c r="F776" i="5"/>
  <c r="J776" i="5"/>
  <c r="I776" i="5"/>
  <c r="G776" i="5"/>
  <c r="E776" i="5"/>
  <c r="G1181" i="5"/>
  <c r="F1181" i="5"/>
  <c r="E1181" i="5"/>
  <c r="F1131" i="5"/>
  <c r="G1131" i="5"/>
  <c r="E1131" i="5"/>
  <c r="E1154" i="5"/>
  <c r="G1154" i="5"/>
  <c r="F1154" i="5"/>
  <c r="G1329" i="5"/>
  <c r="F1329" i="5"/>
  <c r="E1329" i="5"/>
  <c r="E1323" i="5"/>
  <c r="F1323" i="5"/>
  <c r="G1323" i="5"/>
  <c r="G1339" i="5"/>
  <c r="F1339" i="5"/>
  <c r="E1339" i="5"/>
  <c r="G1554" i="5"/>
  <c r="F1554" i="5"/>
  <c r="E1554" i="5"/>
  <c r="G1580" i="5"/>
  <c r="F1580" i="5"/>
  <c r="E1580" i="5"/>
  <c r="G1771" i="5"/>
  <c r="F1771" i="5"/>
  <c r="E1771" i="5"/>
  <c r="E1751" i="5"/>
  <c r="G1751" i="5"/>
  <c r="F1751" i="5"/>
  <c r="G1905" i="5"/>
  <c r="F1905" i="5"/>
  <c r="E1905" i="5"/>
  <c r="S21" i="9"/>
  <c r="E351" i="5"/>
  <c r="G351" i="5"/>
  <c r="F351" i="5"/>
  <c r="G505" i="8"/>
  <c r="F505" i="8"/>
  <c r="C503" i="8"/>
  <c r="D503" i="5"/>
  <c r="F673" i="5"/>
  <c r="E673" i="5"/>
  <c r="K673" i="5"/>
  <c r="G673" i="5"/>
  <c r="J673" i="5"/>
  <c r="I673" i="5"/>
  <c r="G955" i="5"/>
  <c r="F955" i="5"/>
  <c r="E955" i="5"/>
  <c r="F790" i="5"/>
  <c r="E790" i="5"/>
  <c r="G790" i="5"/>
  <c r="G1002" i="5"/>
  <c r="F1002" i="5"/>
  <c r="E1002" i="5"/>
  <c r="G1037" i="5"/>
  <c r="F1037" i="5"/>
  <c r="E1037" i="5"/>
  <c r="G1400" i="5"/>
  <c r="F1400" i="5"/>
  <c r="E1400" i="5"/>
  <c r="G1256" i="5"/>
  <c r="F1256" i="5"/>
  <c r="E1256" i="5"/>
  <c r="E1259" i="5"/>
  <c r="F1259" i="5"/>
  <c r="G1259" i="5"/>
  <c r="F1670" i="5"/>
  <c r="G1670" i="5"/>
  <c r="E1670" i="5"/>
  <c r="F1652" i="5"/>
  <c r="G1652" i="5"/>
  <c r="E1652" i="5"/>
  <c r="F1567" i="5"/>
  <c r="E1567" i="5"/>
  <c r="G1567" i="5"/>
  <c r="G1749" i="5"/>
  <c r="F1749" i="5"/>
  <c r="E1749" i="5"/>
  <c r="F1831" i="5"/>
  <c r="E1831" i="5"/>
  <c r="G1831" i="5"/>
  <c r="G1919" i="5"/>
  <c r="F1919" i="5"/>
  <c r="E1919" i="5"/>
  <c r="J24" i="9"/>
  <c r="I24" i="9"/>
  <c r="C536" i="8"/>
  <c r="D536" i="5"/>
  <c r="G1081" i="5"/>
  <c r="F1081" i="5"/>
  <c r="E1081" i="5"/>
  <c r="G802" i="5"/>
  <c r="F802" i="5"/>
  <c r="E802" i="5"/>
  <c r="G330" i="5"/>
  <c r="F330" i="5"/>
  <c r="E330" i="5"/>
  <c r="G1546" i="5"/>
  <c r="F1546" i="5"/>
  <c r="E1546" i="5"/>
  <c r="K753" i="5"/>
  <c r="I753" i="5"/>
  <c r="G753" i="5"/>
  <c r="F753" i="5"/>
  <c r="E753" i="5"/>
  <c r="J753" i="5"/>
  <c r="C471" i="8"/>
  <c r="D471" i="5"/>
  <c r="G308" i="5"/>
  <c r="F308" i="5"/>
  <c r="E308" i="5"/>
  <c r="I732" i="5"/>
  <c r="F732" i="5"/>
  <c r="E732" i="5"/>
  <c r="G732" i="5"/>
  <c r="K732" i="5"/>
  <c r="J732" i="5"/>
  <c r="C541" i="8"/>
  <c r="D541" i="5"/>
  <c r="F860" i="5"/>
  <c r="G860" i="5"/>
  <c r="E860" i="5"/>
  <c r="C552" i="8"/>
  <c r="D552" i="5"/>
  <c r="G616" i="5"/>
  <c r="E616" i="5"/>
  <c r="K616" i="5"/>
  <c r="J616" i="5"/>
  <c r="I616" i="5"/>
  <c r="F616" i="5"/>
  <c r="C539" i="8"/>
  <c r="D539" i="5"/>
  <c r="G907" i="5"/>
  <c r="F907" i="5"/>
  <c r="E907" i="5"/>
  <c r="G814" i="5"/>
  <c r="F814" i="5"/>
  <c r="E814" i="5"/>
  <c r="C530" i="8"/>
  <c r="D530" i="5"/>
  <c r="C495" i="8"/>
  <c r="D495" i="5"/>
  <c r="G923" i="5"/>
  <c r="F923" i="5"/>
  <c r="E923" i="5"/>
  <c r="F464" i="5"/>
  <c r="K464" i="5"/>
  <c r="J464" i="5"/>
  <c r="I464" i="5"/>
  <c r="G464" i="5"/>
  <c r="E464" i="5"/>
  <c r="F301" i="5"/>
  <c r="G301" i="5"/>
  <c r="E301" i="5"/>
  <c r="I695" i="5"/>
  <c r="K695" i="5"/>
  <c r="E695" i="5"/>
  <c r="J695" i="5"/>
  <c r="G695" i="5"/>
  <c r="F695" i="5"/>
  <c r="E309" i="5"/>
  <c r="F309" i="5"/>
  <c r="G309" i="5"/>
  <c r="C572" i="8"/>
  <c r="D572" i="5"/>
  <c r="C362" i="8"/>
  <c r="D362" i="5"/>
  <c r="C587" i="8"/>
  <c r="D587" i="5"/>
  <c r="C354" i="8"/>
  <c r="D354" i="5"/>
  <c r="K725" i="5"/>
  <c r="E725" i="5"/>
  <c r="J725" i="5"/>
  <c r="F725" i="5"/>
  <c r="I725" i="5"/>
  <c r="G725" i="5"/>
  <c r="C447" i="8"/>
  <c r="D447" i="5"/>
  <c r="F729" i="5"/>
  <c r="K729" i="5"/>
  <c r="I729" i="5"/>
  <c r="G729" i="5"/>
  <c r="J729" i="5"/>
  <c r="E729" i="5"/>
  <c r="F1183" i="5"/>
  <c r="G1183" i="5"/>
  <c r="E1183" i="5"/>
  <c r="C601" i="8"/>
  <c r="D601" i="5"/>
  <c r="C454" i="8"/>
  <c r="D454" i="5"/>
  <c r="E295" i="5"/>
  <c r="G295" i="5"/>
  <c r="F295" i="5"/>
  <c r="G637" i="5"/>
  <c r="K637" i="5"/>
  <c r="J637" i="5"/>
  <c r="I637" i="5"/>
  <c r="F637" i="5"/>
  <c r="E637" i="5"/>
  <c r="C484" i="8"/>
  <c r="D484" i="5"/>
  <c r="F296" i="5"/>
  <c r="E296" i="5"/>
  <c r="G296" i="5"/>
  <c r="C465" i="8"/>
  <c r="D465" i="5"/>
  <c r="C488" i="8"/>
  <c r="D488" i="5"/>
  <c r="F336" i="5"/>
  <c r="E336" i="5"/>
  <c r="G336" i="5"/>
  <c r="C513" i="8"/>
  <c r="D513" i="5"/>
  <c r="C566" i="8"/>
  <c r="D566" i="5"/>
  <c r="C368" i="8"/>
  <c r="D368" i="5"/>
  <c r="C592" i="8"/>
  <c r="D592" i="5"/>
  <c r="F841" i="5"/>
  <c r="G841" i="5"/>
  <c r="E841" i="5"/>
  <c r="C461" i="8"/>
  <c r="D461" i="5"/>
  <c r="K655" i="5"/>
  <c r="I655" i="5"/>
  <c r="J655" i="5"/>
  <c r="G655" i="5"/>
  <c r="F655" i="5"/>
  <c r="E655" i="5"/>
  <c r="E742" i="5"/>
  <c r="K742" i="5"/>
  <c r="J742" i="5"/>
  <c r="I742" i="5"/>
  <c r="G742" i="5"/>
  <c r="F742" i="5"/>
  <c r="C550" i="8"/>
  <c r="D550" i="5"/>
  <c r="C472" i="8"/>
  <c r="D472" i="5"/>
  <c r="J738" i="5"/>
  <c r="E738" i="5"/>
  <c r="K738" i="5"/>
  <c r="F738" i="5"/>
  <c r="I738" i="5"/>
  <c r="G738" i="5"/>
  <c r="F699" i="5"/>
  <c r="E699" i="5"/>
  <c r="K699" i="5"/>
  <c r="G699" i="5"/>
  <c r="J699" i="5"/>
  <c r="I699" i="5"/>
  <c r="F903" i="5"/>
  <c r="E903" i="5"/>
  <c r="G903" i="5"/>
  <c r="F622" i="5"/>
  <c r="K622" i="5"/>
  <c r="G622" i="5"/>
  <c r="E622" i="5"/>
  <c r="J622" i="5"/>
  <c r="I622" i="5"/>
  <c r="F631" i="5"/>
  <c r="K631" i="5"/>
  <c r="J631" i="5"/>
  <c r="E631" i="5"/>
  <c r="I631" i="5"/>
  <c r="G631" i="5"/>
  <c r="C522" i="8"/>
  <c r="D522" i="5"/>
  <c r="J775" i="5"/>
  <c r="E775" i="5"/>
  <c r="K775" i="5"/>
  <c r="I775" i="5"/>
  <c r="G775" i="5"/>
  <c r="F775" i="5"/>
  <c r="K736" i="5"/>
  <c r="J736" i="5"/>
  <c r="I736" i="5"/>
  <c r="G736" i="5"/>
  <c r="F736" i="5"/>
  <c r="E736" i="5"/>
  <c r="E614" i="5"/>
  <c r="G614" i="5"/>
  <c r="F614" i="5"/>
  <c r="K614" i="5"/>
  <c r="J614" i="5"/>
  <c r="I614" i="5"/>
  <c r="G1024" i="5"/>
  <c r="F1024" i="5"/>
  <c r="E1024" i="5"/>
  <c r="G891" i="5"/>
  <c r="F891" i="5"/>
  <c r="E891" i="5"/>
  <c r="J626" i="5"/>
  <c r="K626" i="5"/>
  <c r="I626" i="5"/>
  <c r="F626" i="5"/>
  <c r="E626" i="5"/>
  <c r="G626" i="5"/>
  <c r="G1085" i="5"/>
  <c r="F1085" i="5"/>
  <c r="E1085" i="5"/>
  <c r="E812" i="5"/>
  <c r="G812" i="5"/>
  <c r="F812" i="5"/>
  <c r="G1135" i="5"/>
  <c r="F1135" i="5"/>
  <c r="E1135" i="5"/>
  <c r="G1104" i="5"/>
  <c r="F1104" i="5"/>
  <c r="E1104" i="5"/>
  <c r="G837" i="5"/>
  <c r="F837" i="5"/>
  <c r="E837" i="5"/>
  <c r="F1378" i="5"/>
  <c r="E1378" i="5"/>
  <c r="G1378" i="5"/>
  <c r="G758" i="5"/>
  <c r="E758" i="5"/>
  <c r="K758" i="5"/>
  <c r="F758" i="5"/>
  <c r="J758" i="5"/>
  <c r="I758" i="5"/>
  <c r="G958" i="5"/>
  <c r="F958" i="5"/>
  <c r="E958" i="5"/>
  <c r="F992" i="5"/>
  <c r="E992" i="5"/>
  <c r="G992" i="5"/>
  <c r="C591" i="8"/>
  <c r="D591" i="5"/>
  <c r="F757" i="5"/>
  <c r="K757" i="5"/>
  <c r="J757" i="5"/>
  <c r="I757" i="5"/>
  <c r="G757" i="5"/>
  <c r="E757" i="5"/>
  <c r="G904" i="5"/>
  <c r="F904" i="5"/>
  <c r="E904" i="5"/>
  <c r="G759" i="5"/>
  <c r="F759" i="5"/>
  <c r="E759" i="5"/>
  <c r="I759" i="5"/>
  <c r="K759" i="5"/>
  <c r="J759" i="5"/>
  <c r="G960" i="5"/>
  <c r="F960" i="5"/>
  <c r="E960" i="5"/>
  <c r="E1162" i="5"/>
  <c r="G1162" i="5"/>
  <c r="F1162" i="5"/>
  <c r="G670" i="5"/>
  <c r="E670" i="5"/>
  <c r="K670" i="5"/>
  <c r="F670" i="5"/>
  <c r="J670" i="5"/>
  <c r="I670" i="5"/>
  <c r="G866" i="5"/>
  <c r="F866" i="5"/>
  <c r="E866" i="5"/>
  <c r="G1075" i="5"/>
  <c r="F1075" i="5"/>
  <c r="E1075" i="5"/>
  <c r="E1161" i="5"/>
  <c r="F1161" i="5"/>
  <c r="G1161" i="5"/>
  <c r="G995" i="5"/>
  <c r="F995" i="5"/>
  <c r="E995" i="5"/>
  <c r="F1364" i="5"/>
  <c r="E1364" i="5"/>
  <c r="G1364" i="5"/>
  <c r="G1083" i="5"/>
  <c r="F1083" i="5"/>
  <c r="E1083" i="5"/>
  <c r="G985" i="5"/>
  <c r="F985" i="5"/>
  <c r="E985" i="5"/>
  <c r="F952" i="5"/>
  <c r="E952" i="5"/>
  <c r="G952" i="5"/>
  <c r="G1114" i="5"/>
  <c r="F1114" i="5"/>
  <c r="E1114" i="5"/>
  <c r="E975" i="5"/>
  <c r="F975" i="5"/>
  <c r="G975" i="5"/>
  <c r="G1205" i="5"/>
  <c r="F1205" i="5"/>
  <c r="E1205" i="5"/>
  <c r="E1040" i="5"/>
  <c r="F1040" i="5"/>
  <c r="G1040" i="5"/>
  <c r="E1478" i="5"/>
  <c r="G1478" i="5"/>
  <c r="F1478" i="5"/>
  <c r="G1125" i="5"/>
  <c r="F1125" i="5"/>
  <c r="E1125" i="5"/>
  <c r="G1188" i="5"/>
  <c r="F1188" i="5"/>
  <c r="E1188" i="5"/>
  <c r="E1126" i="5"/>
  <c r="G1126" i="5"/>
  <c r="F1126" i="5"/>
  <c r="G1330" i="5"/>
  <c r="F1330" i="5"/>
  <c r="E1330" i="5"/>
  <c r="G1303" i="5"/>
  <c r="F1303" i="5"/>
  <c r="E1303" i="5"/>
  <c r="G1214" i="5"/>
  <c r="F1214" i="5"/>
  <c r="E1214" i="5"/>
  <c r="G1223" i="5"/>
  <c r="F1223" i="5"/>
  <c r="E1223" i="5"/>
  <c r="G1292" i="5"/>
  <c r="F1292" i="5"/>
  <c r="E1292" i="5"/>
  <c r="G1313" i="5"/>
  <c r="F1313" i="5"/>
  <c r="E1313" i="5"/>
  <c r="G1518" i="5"/>
  <c r="F1518" i="5"/>
  <c r="E1518" i="5"/>
  <c r="E1286" i="5"/>
  <c r="G1286" i="5"/>
  <c r="F1286" i="5"/>
  <c r="F1417" i="5"/>
  <c r="E1417" i="5"/>
  <c r="G1417" i="5"/>
  <c r="E1217" i="5"/>
  <c r="F1217" i="5"/>
  <c r="G1217" i="5"/>
  <c r="E1254" i="5"/>
  <c r="G1254" i="5"/>
  <c r="F1254" i="5"/>
  <c r="G1221" i="5"/>
  <c r="F1221" i="5"/>
  <c r="E1221" i="5"/>
  <c r="E1342" i="5"/>
  <c r="G1342" i="5"/>
  <c r="F1342" i="5"/>
  <c r="G1295" i="5"/>
  <c r="F1295" i="5"/>
  <c r="E1295" i="5"/>
  <c r="G1564" i="5"/>
  <c r="F1564" i="5"/>
  <c r="E1564" i="5"/>
  <c r="G1430" i="5"/>
  <c r="F1430" i="5"/>
  <c r="E1430" i="5"/>
  <c r="G1626" i="5"/>
  <c r="F1626" i="5"/>
  <c r="E1626" i="5"/>
  <c r="G1578" i="5"/>
  <c r="F1578" i="5"/>
  <c r="E1578" i="5"/>
  <c r="F1512" i="5"/>
  <c r="G1512" i="5"/>
  <c r="E1512" i="5"/>
  <c r="E1500" i="5"/>
  <c r="G1500" i="5"/>
  <c r="F1500" i="5"/>
  <c r="G1311" i="5"/>
  <c r="F1311" i="5"/>
  <c r="E1311" i="5"/>
  <c r="G1533" i="5"/>
  <c r="E1533" i="5"/>
  <c r="F1533" i="5"/>
  <c r="G1631" i="5"/>
  <c r="F1631" i="5"/>
  <c r="E1631" i="5"/>
  <c r="G1569" i="5"/>
  <c r="F1569" i="5"/>
  <c r="E1569" i="5"/>
  <c r="F1680" i="5"/>
  <c r="G1680" i="5"/>
  <c r="E1680" i="5"/>
  <c r="G1573" i="5"/>
  <c r="F1573" i="5"/>
  <c r="E1573" i="5"/>
  <c r="G1526" i="5"/>
  <c r="F1526" i="5"/>
  <c r="E1526" i="5"/>
  <c r="G1549" i="5"/>
  <c r="F1549" i="5"/>
  <c r="E1549" i="5"/>
  <c r="G1924" i="5"/>
  <c r="E1924" i="5"/>
  <c r="F1924" i="5"/>
  <c r="F1985" i="5"/>
  <c r="E1985" i="5"/>
  <c r="G1985" i="5"/>
  <c r="G1750" i="5"/>
  <c r="F1750" i="5"/>
  <c r="E1750" i="5"/>
  <c r="G1872" i="5"/>
  <c r="F1872" i="5"/>
  <c r="E1872" i="5"/>
  <c r="E1627" i="5"/>
  <c r="F1627" i="5"/>
  <c r="G1627" i="5"/>
  <c r="G1552" i="5"/>
  <c r="F1552" i="5"/>
  <c r="E1552" i="5"/>
  <c r="G1727" i="5"/>
  <c r="F1727" i="5"/>
  <c r="E1727" i="5"/>
  <c r="G1707" i="5"/>
  <c r="F1707" i="5"/>
  <c r="E1707" i="5"/>
  <c r="G1878" i="5"/>
  <c r="F1878" i="5"/>
  <c r="E1878" i="5"/>
  <c r="G1887" i="5"/>
  <c r="F1887" i="5"/>
  <c r="E1887" i="5"/>
  <c r="G1753" i="5"/>
  <c r="F1753" i="5"/>
  <c r="E1753" i="5"/>
  <c r="G1776" i="5"/>
  <c r="F1776" i="5"/>
  <c r="E1776" i="5"/>
  <c r="G1743" i="5"/>
  <c r="F1743" i="5"/>
  <c r="E1743" i="5"/>
  <c r="G1696" i="5"/>
  <c r="F1696" i="5"/>
  <c r="E1696" i="5"/>
  <c r="F1915" i="5"/>
  <c r="E1915" i="5"/>
  <c r="G1915" i="5"/>
  <c r="F1789" i="5"/>
  <c r="E1789" i="5"/>
  <c r="G1789" i="5"/>
  <c r="E1812" i="5"/>
  <c r="F1812" i="5"/>
  <c r="G1812" i="5"/>
  <c r="E1723" i="5"/>
  <c r="G1723" i="5"/>
  <c r="F1723" i="5"/>
  <c r="G1690" i="5"/>
  <c r="F1690" i="5"/>
  <c r="E1690" i="5"/>
  <c r="F1929" i="5"/>
  <c r="E1929" i="5"/>
  <c r="G1929" i="5"/>
  <c r="G2009" i="5"/>
  <c r="E2009" i="5"/>
  <c r="F2009" i="5"/>
  <c r="G1928" i="5"/>
  <c r="F1928" i="5"/>
  <c r="E1928" i="5"/>
  <c r="G1960" i="5"/>
  <c r="F1960" i="5"/>
  <c r="E1960" i="5"/>
  <c r="G9" i="6"/>
  <c r="N9" i="6"/>
  <c r="F1903" i="5"/>
  <c r="E1903" i="5"/>
  <c r="G1903" i="5"/>
  <c r="E1968" i="5"/>
  <c r="F1968" i="5"/>
  <c r="G1968" i="5"/>
  <c r="G11" i="6"/>
  <c r="N11" i="6"/>
  <c r="H45" i="9"/>
  <c r="H55" i="9"/>
  <c r="H50" i="9"/>
  <c r="H27" i="11"/>
  <c r="J27" i="11"/>
  <c r="C364" i="8"/>
  <c r="D364" i="5"/>
  <c r="C429" i="8"/>
  <c r="D429" i="5"/>
  <c r="E411" i="8"/>
  <c r="D411" i="8"/>
  <c r="M411" i="8"/>
  <c r="L411" i="8"/>
  <c r="M371" i="8"/>
  <c r="L371" i="8"/>
  <c r="K476" i="5"/>
  <c r="G476" i="5"/>
  <c r="H476" i="8" s="1"/>
  <c r="F476" i="5"/>
  <c r="E476" i="8" s="1"/>
  <c r="J476" i="5"/>
  <c r="I476" i="5"/>
  <c r="E476" i="5"/>
  <c r="M414" i="8"/>
  <c r="L414" i="8"/>
  <c r="E414" i="8"/>
  <c r="D414" i="8"/>
  <c r="I414" i="8"/>
  <c r="H414" i="8"/>
  <c r="G437" i="5"/>
  <c r="H437" i="8" s="1"/>
  <c r="K437" i="5"/>
  <c r="J437" i="5"/>
  <c r="F437" i="5"/>
  <c r="E437" i="8" s="1"/>
  <c r="E437" i="5"/>
  <c r="I437" i="5"/>
  <c r="F385" i="5"/>
  <c r="G385" i="5"/>
  <c r="E385" i="5"/>
  <c r="G499" i="5"/>
  <c r="F499" i="5"/>
  <c r="K499" i="5"/>
  <c r="J499" i="5"/>
  <c r="I499" i="5"/>
  <c r="E499" i="5"/>
  <c r="N546" i="8"/>
  <c r="O546" i="8"/>
  <c r="J483" i="8" l="1"/>
  <c r="K483" i="8"/>
  <c r="K378" i="8"/>
  <c r="J378" i="8"/>
  <c r="K476" i="8"/>
  <c r="J476" i="8"/>
  <c r="K371" i="8"/>
  <c r="J371" i="8"/>
  <c r="K356" i="8"/>
  <c r="J356" i="8"/>
  <c r="K383" i="8"/>
  <c r="J383" i="8"/>
  <c r="F392" i="8"/>
  <c r="G392" i="8"/>
  <c r="G470" i="8"/>
  <c r="F470" i="8"/>
  <c r="G386" i="8"/>
  <c r="F386" i="8"/>
  <c r="K437" i="8"/>
  <c r="J437" i="8"/>
  <c r="K373" i="8"/>
  <c r="J373" i="8"/>
  <c r="G426" i="8"/>
  <c r="F426" i="8"/>
  <c r="G448" i="8"/>
  <c r="F448" i="8"/>
  <c r="K404" i="8"/>
  <c r="J404" i="8"/>
  <c r="D464" i="8"/>
  <c r="E464" i="8"/>
  <c r="M374" i="8"/>
  <c r="L374" i="8"/>
  <c r="I374" i="8"/>
  <c r="F498" i="5"/>
  <c r="E498" i="5"/>
  <c r="G498" i="5"/>
  <c r="I498" i="8" s="1"/>
  <c r="K498" i="5"/>
  <c r="J498" i="5"/>
  <c r="I498" i="5"/>
  <c r="J19" i="6"/>
  <c r="I19" i="6"/>
  <c r="H19" i="6"/>
  <c r="D437" i="8"/>
  <c r="I47" i="9"/>
  <c r="J47" i="9"/>
  <c r="G419" i="5"/>
  <c r="F419" i="5"/>
  <c r="E419" i="5"/>
  <c r="M355" i="8"/>
  <c r="L355" i="8"/>
  <c r="I355" i="8"/>
  <c r="J463" i="8"/>
  <c r="K463" i="8"/>
  <c r="E364" i="5"/>
  <c r="G364" i="5"/>
  <c r="F364" i="5"/>
  <c r="E364" i="8" s="1"/>
  <c r="K536" i="5"/>
  <c r="E536" i="5"/>
  <c r="J536" i="5"/>
  <c r="I536" i="5"/>
  <c r="G536" i="5"/>
  <c r="F536" i="5"/>
  <c r="E536" i="8" s="1"/>
  <c r="E486" i="8"/>
  <c r="D486" i="8"/>
  <c r="M486" i="8"/>
  <c r="L486" i="8"/>
  <c r="M408" i="8"/>
  <c r="L408" i="8"/>
  <c r="I385" i="8"/>
  <c r="H385" i="8"/>
  <c r="F566" i="5"/>
  <c r="E566" i="8" s="1"/>
  <c r="G566" i="5"/>
  <c r="H566" i="8" s="1"/>
  <c r="K566" i="5"/>
  <c r="J566" i="5"/>
  <c r="I566" i="5"/>
  <c r="E566" i="5"/>
  <c r="F484" i="5"/>
  <c r="E484" i="5"/>
  <c r="G484" i="5"/>
  <c r="K484" i="5"/>
  <c r="J484" i="5"/>
  <c r="I484" i="5"/>
  <c r="L601" i="8"/>
  <c r="H601" i="8"/>
  <c r="E601" i="8"/>
  <c r="M601" i="8"/>
  <c r="I541" i="5"/>
  <c r="J541" i="5"/>
  <c r="K541" i="5"/>
  <c r="G541" i="5"/>
  <c r="E541" i="5"/>
  <c r="F541" i="5"/>
  <c r="G390" i="5"/>
  <c r="H390" i="8" s="1"/>
  <c r="E390" i="5"/>
  <c r="F390" i="5"/>
  <c r="E390" i="8" s="1"/>
  <c r="E544" i="5"/>
  <c r="J544" i="5"/>
  <c r="I544" i="5"/>
  <c r="G544" i="5"/>
  <c r="F544" i="5"/>
  <c r="K544" i="5"/>
  <c r="L497" i="8"/>
  <c r="M497" i="8"/>
  <c r="M595" i="8"/>
  <c r="L595" i="8"/>
  <c r="H595" i="8"/>
  <c r="G477" i="5"/>
  <c r="E477" i="5"/>
  <c r="K477" i="5"/>
  <c r="J477" i="5"/>
  <c r="I477" i="5"/>
  <c r="F477" i="5"/>
  <c r="K401" i="8"/>
  <c r="J401" i="8"/>
  <c r="E397" i="8"/>
  <c r="D397" i="8"/>
  <c r="I397" i="8"/>
  <c r="M397" i="8"/>
  <c r="L397" i="8"/>
  <c r="I597" i="5"/>
  <c r="J597" i="5"/>
  <c r="E597" i="5"/>
  <c r="F597" i="5"/>
  <c r="K597" i="5"/>
  <c r="G597" i="5"/>
  <c r="K564" i="5"/>
  <c r="E564" i="5"/>
  <c r="G564" i="5"/>
  <c r="I564" i="8" s="1"/>
  <c r="F564" i="5"/>
  <c r="E564" i="8" s="1"/>
  <c r="J564" i="5"/>
  <c r="I564" i="5"/>
  <c r="E607" i="5"/>
  <c r="J607" i="5"/>
  <c r="F607" i="5"/>
  <c r="K607" i="5"/>
  <c r="I607" i="5"/>
  <c r="G607" i="5"/>
  <c r="M594" i="8"/>
  <c r="L594" i="8"/>
  <c r="H594" i="8"/>
  <c r="I487" i="5"/>
  <c r="J487" i="5"/>
  <c r="K487" i="5"/>
  <c r="G487" i="5"/>
  <c r="F487" i="5"/>
  <c r="E487" i="5"/>
  <c r="F413" i="5"/>
  <c r="E413" i="5"/>
  <c r="G413" i="5"/>
  <c r="K519" i="5"/>
  <c r="J519" i="5"/>
  <c r="I519" i="5"/>
  <c r="G519" i="5"/>
  <c r="E519" i="5"/>
  <c r="F519" i="5"/>
  <c r="E519" i="8" s="1"/>
  <c r="J7" i="6"/>
  <c r="I7" i="6"/>
  <c r="H7" i="6"/>
  <c r="M395" i="8"/>
  <c r="L395" i="8"/>
  <c r="K418" i="8"/>
  <c r="J418" i="8"/>
  <c r="D423" i="8"/>
  <c r="M423" i="8"/>
  <c r="I423" i="8"/>
  <c r="L423" i="8"/>
  <c r="K521" i="5"/>
  <c r="J521" i="5"/>
  <c r="I521" i="5"/>
  <c r="G521" i="5"/>
  <c r="F521" i="5"/>
  <c r="E521" i="5"/>
  <c r="M542" i="8"/>
  <c r="I542" i="8"/>
  <c r="L542" i="8"/>
  <c r="M480" i="8"/>
  <c r="L480" i="8"/>
  <c r="O425" i="8"/>
  <c r="N425" i="8"/>
  <c r="L406" i="8"/>
  <c r="M406" i="8"/>
  <c r="L457" i="8"/>
  <c r="M457" i="8"/>
  <c r="E374" i="5"/>
  <c r="G374" i="5"/>
  <c r="H374" i="8" s="1"/>
  <c r="F374" i="5"/>
  <c r="D374" i="8" s="1"/>
  <c r="L553" i="8"/>
  <c r="M553" i="8"/>
  <c r="I553" i="8"/>
  <c r="J18" i="6"/>
  <c r="I18" i="6"/>
  <c r="H18" i="6"/>
  <c r="U9" i="9"/>
  <c r="T9" i="9"/>
  <c r="J10" i="6"/>
  <c r="I10" i="6"/>
  <c r="H10" i="6"/>
  <c r="M580" i="8"/>
  <c r="I580" i="8"/>
  <c r="H580" i="8"/>
  <c r="L580" i="8"/>
  <c r="M394" i="8"/>
  <c r="L394" i="8"/>
  <c r="F399" i="5"/>
  <c r="G399" i="5"/>
  <c r="E399" i="5"/>
  <c r="F532" i="5"/>
  <c r="E532" i="5"/>
  <c r="G532" i="5"/>
  <c r="K532" i="5"/>
  <c r="J532" i="5"/>
  <c r="I532" i="5"/>
  <c r="G396" i="5"/>
  <c r="F396" i="5"/>
  <c r="E396" i="5"/>
  <c r="H564" i="8"/>
  <c r="M564" i="8"/>
  <c r="L564" i="8"/>
  <c r="I568" i="5"/>
  <c r="J568" i="5"/>
  <c r="K568" i="5"/>
  <c r="G568" i="5"/>
  <c r="H568" i="8" s="1"/>
  <c r="F568" i="5"/>
  <c r="E568" i="5"/>
  <c r="M390" i="8"/>
  <c r="L390" i="8"/>
  <c r="I390" i="8"/>
  <c r="J69" i="9"/>
  <c r="I69" i="9"/>
  <c r="G486" i="5"/>
  <c r="I486" i="8" s="1"/>
  <c r="I486" i="5"/>
  <c r="K486" i="5"/>
  <c r="J486" i="5"/>
  <c r="F486" i="5"/>
  <c r="E486" i="5"/>
  <c r="I17" i="6"/>
  <c r="H17" i="6"/>
  <c r="J17" i="6"/>
  <c r="E370" i="5"/>
  <c r="G370" i="5"/>
  <c r="F370" i="5"/>
  <c r="N378" i="8"/>
  <c r="O378" i="8"/>
  <c r="M513" i="8"/>
  <c r="L513" i="8"/>
  <c r="I513" i="8"/>
  <c r="M364" i="8"/>
  <c r="L364" i="8"/>
  <c r="I364" i="8"/>
  <c r="H364" i="8"/>
  <c r="D364" i="8"/>
  <c r="M536" i="8"/>
  <c r="I536" i="8"/>
  <c r="H536" i="8"/>
  <c r="L536" i="8"/>
  <c r="U23" i="9"/>
  <c r="T23" i="9"/>
  <c r="M512" i="8"/>
  <c r="L512" i="8"/>
  <c r="E358" i="8"/>
  <c r="D358" i="8"/>
  <c r="M578" i="8"/>
  <c r="L578" i="8"/>
  <c r="I578" i="8"/>
  <c r="I604" i="5"/>
  <c r="G604" i="5"/>
  <c r="I604" i="8" s="1"/>
  <c r="K604" i="5"/>
  <c r="J604" i="5"/>
  <c r="E604" i="5"/>
  <c r="F604" i="5"/>
  <c r="E604" i="8" s="1"/>
  <c r="D569" i="8"/>
  <c r="M569" i="8"/>
  <c r="L569" i="8"/>
  <c r="M468" i="8"/>
  <c r="L468" i="8"/>
  <c r="D468" i="8"/>
  <c r="E537" i="5"/>
  <c r="F537" i="5"/>
  <c r="D537" i="8" s="1"/>
  <c r="K537" i="5"/>
  <c r="G537" i="5"/>
  <c r="I537" i="5"/>
  <c r="J537" i="5"/>
  <c r="B352" i="8"/>
  <c r="A352" i="8"/>
  <c r="A350" i="8"/>
  <c r="B353" i="8"/>
  <c r="C347" i="8"/>
  <c r="A343" i="8"/>
  <c r="B338" i="8"/>
  <c r="C333" i="8"/>
  <c r="A329" i="8"/>
  <c r="B324" i="8"/>
  <c r="C319" i="8"/>
  <c r="A315" i="8"/>
  <c r="B310" i="8"/>
  <c r="C305" i="8"/>
  <c r="A301" i="8"/>
  <c r="B296" i="8"/>
  <c r="C291" i="8"/>
  <c r="A287" i="8"/>
  <c r="B282" i="8"/>
  <c r="C277" i="8"/>
  <c r="A273" i="8"/>
  <c r="B268" i="8"/>
  <c r="C263" i="8"/>
  <c r="A259" i="8"/>
  <c r="B254" i="8"/>
  <c r="C249" i="8"/>
  <c r="A245" i="8"/>
  <c r="B240" i="8"/>
  <c r="C235" i="8"/>
  <c r="A231" i="8"/>
  <c r="B226" i="8"/>
  <c r="C221" i="8"/>
  <c r="A217" i="8"/>
  <c r="B212" i="8"/>
  <c r="C207" i="8"/>
  <c r="A203" i="8"/>
  <c r="B198" i="8"/>
  <c r="C193" i="8"/>
  <c r="A189" i="8"/>
  <c r="B184" i="8"/>
  <c r="C179" i="8"/>
  <c r="A175" i="8"/>
  <c r="B170" i="8"/>
  <c r="C165" i="8"/>
  <c r="A161" i="8"/>
  <c r="B156" i="8"/>
  <c r="C151" i="8"/>
  <c r="A147" i="8"/>
  <c r="B142" i="8"/>
  <c r="A353" i="8"/>
  <c r="B347" i="8"/>
  <c r="C342" i="8"/>
  <c r="A338" i="8"/>
  <c r="B333" i="8"/>
  <c r="C328" i="8"/>
  <c r="A324" i="8"/>
  <c r="B319" i="8"/>
  <c r="C314" i="8"/>
  <c r="A310" i="8"/>
  <c r="B305" i="8"/>
  <c r="C300" i="8"/>
  <c r="A296" i="8"/>
  <c r="B291" i="8"/>
  <c r="C286" i="8"/>
  <c r="A282" i="8"/>
  <c r="B277" i="8"/>
  <c r="C272" i="8"/>
  <c r="A268" i="8"/>
  <c r="B263" i="8"/>
  <c r="C258" i="8"/>
  <c r="A254" i="8"/>
  <c r="B249" i="8"/>
  <c r="C244" i="8"/>
  <c r="A240" i="8"/>
  <c r="B235" i="8"/>
  <c r="C230" i="8"/>
  <c r="A226" i="8"/>
  <c r="B221" i="8"/>
  <c r="C216" i="8"/>
  <c r="A212" i="8"/>
  <c r="B207" i="8"/>
  <c r="C202" i="8"/>
  <c r="A198" i="8"/>
  <c r="B193" i="8"/>
  <c r="C188" i="8"/>
  <c r="A184" i="8"/>
  <c r="B179" i="8"/>
  <c r="C174" i="8"/>
  <c r="A170" i="8"/>
  <c r="B165" i="8"/>
  <c r="C160" i="8"/>
  <c r="A156" i="8"/>
  <c r="B151" i="8"/>
  <c r="C146" i="8"/>
  <c r="A142" i="8"/>
  <c r="B137" i="8"/>
  <c r="C352" i="8"/>
  <c r="A347" i="8"/>
  <c r="B342" i="8"/>
  <c r="C337" i="8"/>
  <c r="A333" i="8"/>
  <c r="B328" i="8"/>
  <c r="C323" i="8"/>
  <c r="A319" i="8"/>
  <c r="B314" i="8"/>
  <c r="C309" i="8"/>
  <c r="A305" i="8"/>
  <c r="B300" i="8"/>
  <c r="C295" i="8"/>
  <c r="A291" i="8"/>
  <c r="B286" i="8"/>
  <c r="C281" i="8"/>
  <c r="A277" i="8"/>
  <c r="B272" i="8"/>
  <c r="C267" i="8"/>
  <c r="A263" i="8"/>
  <c r="B258" i="8"/>
  <c r="C253" i="8"/>
  <c r="A249" i="8"/>
  <c r="B244" i="8"/>
  <c r="C351" i="8"/>
  <c r="C346" i="8"/>
  <c r="A342" i="8"/>
  <c r="B337" i="8"/>
  <c r="C332" i="8"/>
  <c r="A328" i="8"/>
  <c r="B323" i="8"/>
  <c r="C318" i="8"/>
  <c r="A314" i="8"/>
  <c r="B309" i="8"/>
  <c r="C304" i="8"/>
  <c r="A300" i="8"/>
  <c r="B295" i="8"/>
  <c r="C290" i="8"/>
  <c r="A286" i="8"/>
  <c r="B281" i="8"/>
  <c r="C276" i="8"/>
  <c r="A272" i="8"/>
  <c r="B267" i="8"/>
  <c r="C262" i="8"/>
  <c r="A258" i="8"/>
  <c r="B253" i="8"/>
  <c r="C248" i="8"/>
  <c r="A244" i="8"/>
  <c r="B351" i="8"/>
  <c r="B346" i="8"/>
  <c r="C341" i="8"/>
  <c r="A337" i="8"/>
  <c r="B332" i="8"/>
  <c r="C327" i="8"/>
  <c r="A323" i="8"/>
  <c r="B318" i="8"/>
  <c r="C313" i="8"/>
  <c r="A309" i="8"/>
  <c r="B304" i="8"/>
  <c r="C299" i="8"/>
  <c r="A295" i="8"/>
  <c r="B290" i="8"/>
  <c r="C285" i="8"/>
  <c r="A281" i="8"/>
  <c r="B276" i="8"/>
  <c r="C271" i="8"/>
  <c r="A267" i="8"/>
  <c r="B262" i="8"/>
  <c r="C257" i="8"/>
  <c r="A253" i="8"/>
  <c r="B248" i="8"/>
  <c r="A351" i="8"/>
  <c r="A346" i="8"/>
  <c r="B341" i="8"/>
  <c r="C336" i="8"/>
  <c r="A332" i="8"/>
  <c r="B327" i="8"/>
  <c r="C322" i="8"/>
  <c r="A318" i="8"/>
  <c r="B313" i="8"/>
  <c r="C308" i="8"/>
  <c r="A304" i="8"/>
  <c r="B299" i="8"/>
  <c r="C294" i="8"/>
  <c r="A290" i="8"/>
  <c r="B285" i="8"/>
  <c r="C280" i="8"/>
  <c r="A276" i="8"/>
  <c r="B271" i="8"/>
  <c r="C266" i="8"/>
  <c r="A262" i="8"/>
  <c r="B257" i="8"/>
  <c r="C252" i="8"/>
  <c r="A248" i="8"/>
  <c r="B243" i="8"/>
  <c r="C238" i="8"/>
  <c r="A234" i="8"/>
  <c r="B229" i="8"/>
  <c r="C350" i="8"/>
  <c r="C345" i="8"/>
  <c r="A341" i="8"/>
  <c r="B336" i="8"/>
  <c r="C331" i="8"/>
  <c r="A327" i="8"/>
  <c r="B322" i="8"/>
  <c r="C317" i="8"/>
  <c r="A313" i="8"/>
  <c r="B308" i="8"/>
  <c r="C303" i="8"/>
  <c r="A299" i="8"/>
  <c r="B294" i="8"/>
  <c r="C289" i="8"/>
  <c r="A285" i="8"/>
  <c r="B280" i="8"/>
  <c r="C275" i="8"/>
  <c r="A271" i="8"/>
  <c r="B266" i="8"/>
  <c r="C261" i="8"/>
  <c r="A257" i="8"/>
  <c r="C349" i="8"/>
  <c r="A345" i="8"/>
  <c r="B340" i="8"/>
  <c r="C335" i="8"/>
  <c r="A331" i="8"/>
  <c r="B326" i="8"/>
  <c r="C321" i="8"/>
  <c r="A317" i="8"/>
  <c r="B312" i="8"/>
  <c r="C307" i="8"/>
  <c r="A303" i="8"/>
  <c r="B298" i="8"/>
  <c r="C293" i="8"/>
  <c r="A289" i="8"/>
  <c r="B284" i="8"/>
  <c r="C279" i="8"/>
  <c r="A275" i="8"/>
  <c r="B270" i="8"/>
  <c r="C265" i="8"/>
  <c r="A261" i="8"/>
  <c r="B256" i="8"/>
  <c r="C251" i="8"/>
  <c r="A247" i="8"/>
  <c r="B242" i="8"/>
  <c r="C237" i="8"/>
  <c r="A233" i="8"/>
  <c r="B228" i="8"/>
  <c r="C223" i="8"/>
  <c r="A219" i="8"/>
  <c r="B214" i="8"/>
  <c r="C209" i="8"/>
  <c r="A205" i="8"/>
  <c r="B200" i="8"/>
  <c r="C195" i="8"/>
  <c r="A191" i="8"/>
  <c r="B186" i="8"/>
  <c r="C181" i="8"/>
  <c r="A177" i="8"/>
  <c r="B172" i="8"/>
  <c r="C167" i="8"/>
  <c r="A163" i="8"/>
  <c r="B158" i="8"/>
  <c r="C153" i="8"/>
  <c r="A149" i="8"/>
  <c r="B144" i="8"/>
  <c r="C139" i="8"/>
  <c r="A135" i="8"/>
  <c r="B130" i="8"/>
  <c r="C125" i="8"/>
  <c r="A121" i="8"/>
  <c r="B116" i="8"/>
  <c r="C111" i="8"/>
  <c r="A107" i="8"/>
  <c r="B102" i="8"/>
  <c r="C97" i="8"/>
  <c r="A93" i="8"/>
  <c r="B88" i="8"/>
  <c r="C83" i="8"/>
  <c r="A79" i="8"/>
  <c r="B74" i="8"/>
  <c r="C69" i="8"/>
  <c r="A65" i="8"/>
  <c r="B60" i="8"/>
  <c r="C55" i="8"/>
  <c r="A51" i="8"/>
  <c r="B46" i="8"/>
  <c r="C41" i="8"/>
  <c r="A37" i="8"/>
  <c r="B32" i="8"/>
  <c r="C27" i="8"/>
  <c r="A23" i="8"/>
  <c r="B18" i="8"/>
  <c r="C13" i="8"/>
  <c r="A9" i="8"/>
  <c r="B4" i="8"/>
  <c r="C353" i="8"/>
  <c r="A348" i="8"/>
  <c r="B343" i="8"/>
  <c r="C338" i="8"/>
  <c r="A334" i="8"/>
  <c r="B329" i="8"/>
  <c r="C324" i="8"/>
  <c r="A320" i="8"/>
  <c r="B315" i="8"/>
  <c r="C310" i="8"/>
  <c r="A306" i="8"/>
  <c r="B301" i="8"/>
  <c r="C296" i="8"/>
  <c r="A292" i="8"/>
  <c r="B287" i="8"/>
  <c r="C282" i="8"/>
  <c r="A278" i="8"/>
  <c r="B273" i="8"/>
  <c r="C268" i="8"/>
  <c r="A264" i="8"/>
  <c r="B259" i="8"/>
  <c r="C254" i="8"/>
  <c r="A250" i="8"/>
  <c r="B245" i="8"/>
  <c r="C240" i="8"/>
  <c r="A236" i="8"/>
  <c r="B231" i="8"/>
  <c r="C226" i="8"/>
  <c r="A222" i="8"/>
  <c r="B217" i="8"/>
  <c r="C212" i="8"/>
  <c r="A208" i="8"/>
  <c r="B203" i="8"/>
  <c r="C198" i="8"/>
  <c r="A194" i="8"/>
  <c r="B189" i="8"/>
  <c r="C184" i="8"/>
  <c r="A180" i="8"/>
  <c r="B175" i="8"/>
  <c r="C170" i="8"/>
  <c r="A166" i="8"/>
  <c r="B161" i="8"/>
  <c r="C156" i="8"/>
  <c r="A152" i="8"/>
  <c r="B147" i="8"/>
  <c r="C142" i="8"/>
  <c r="A138" i="8"/>
  <c r="B133" i="8"/>
  <c r="C128" i="8"/>
  <c r="A124" i="8"/>
  <c r="B119" i="8"/>
  <c r="C114" i="8"/>
  <c r="A110" i="8"/>
  <c r="B105" i="8"/>
  <c r="C100" i="8"/>
  <c r="A96" i="8"/>
  <c r="B91" i="8"/>
  <c r="C86" i="8"/>
  <c r="A82" i="8"/>
  <c r="B77" i="8"/>
  <c r="C72" i="8"/>
  <c r="A68" i="8"/>
  <c r="B63" i="8"/>
  <c r="C58" i="8"/>
  <c r="A54" i="8"/>
  <c r="B49" i="8"/>
  <c r="C44" i="8"/>
  <c r="A40" i="8"/>
  <c r="B35" i="8"/>
  <c r="C30" i="8"/>
  <c r="A26" i="8"/>
  <c r="B21" i="8"/>
  <c r="C16" i="8"/>
  <c r="A12" i="8"/>
  <c r="B7" i="8"/>
  <c r="A3" i="8"/>
  <c r="A344" i="8"/>
  <c r="B330" i="8"/>
  <c r="C316" i="8"/>
  <c r="B303" i="8"/>
  <c r="B292" i="8"/>
  <c r="C278" i="8"/>
  <c r="A265" i="8"/>
  <c r="A252" i="8"/>
  <c r="A242" i="8"/>
  <c r="C234" i="8"/>
  <c r="C227" i="8"/>
  <c r="C220" i="8"/>
  <c r="C214" i="8"/>
  <c r="B208" i="8"/>
  <c r="B201" i="8"/>
  <c r="A195" i="8"/>
  <c r="A188" i="8"/>
  <c r="A182" i="8"/>
  <c r="C175" i="8"/>
  <c r="C168" i="8"/>
  <c r="B162" i="8"/>
  <c r="B155" i="8"/>
  <c r="B149" i="8"/>
  <c r="A143" i="8"/>
  <c r="B136" i="8"/>
  <c r="A131" i="8"/>
  <c r="B125" i="8"/>
  <c r="A120" i="8"/>
  <c r="B114" i="8"/>
  <c r="A109" i="8"/>
  <c r="C103" i="8"/>
  <c r="B98" i="8"/>
  <c r="C92" i="8"/>
  <c r="B87" i="8"/>
  <c r="C81" i="8"/>
  <c r="B76" i="8"/>
  <c r="A71" i="8"/>
  <c r="C65" i="8"/>
  <c r="A60" i="8"/>
  <c r="C54" i="8"/>
  <c r="A49" i="8"/>
  <c r="C43" i="8"/>
  <c r="B38" i="8"/>
  <c r="A33" i="8"/>
  <c r="B27" i="8"/>
  <c r="A22" i="8"/>
  <c r="B16" i="8"/>
  <c r="A11" i="8"/>
  <c r="C5" i="8"/>
  <c r="C343" i="8"/>
  <c r="A330" i="8"/>
  <c r="B316" i="8"/>
  <c r="C302" i="8"/>
  <c r="B289" i="8"/>
  <c r="B278" i="8"/>
  <c r="C264" i="8"/>
  <c r="B251" i="8"/>
  <c r="C241" i="8"/>
  <c r="B234" i="8"/>
  <c r="B227" i="8"/>
  <c r="B220" i="8"/>
  <c r="A214" i="8"/>
  <c r="A207" i="8"/>
  <c r="A201" i="8"/>
  <c r="C194" i="8"/>
  <c r="C187" i="8"/>
  <c r="B181" i="8"/>
  <c r="B174" i="8"/>
  <c r="B168" i="8"/>
  <c r="A162" i="8"/>
  <c r="A155" i="8"/>
  <c r="C148" i="8"/>
  <c r="C141" i="8"/>
  <c r="A136" i="8"/>
  <c r="C130" i="8"/>
  <c r="A125" i="8"/>
  <c r="C119" i="8"/>
  <c r="A114" i="8"/>
  <c r="C108" i="8"/>
  <c r="B103" i="8"/>
  <c r="A98" i="8"/>
  <c r="B92" i="8"/>
  <c r="A87" i="8"/>
  <c r="B81" i="8"/>
  <c r="A76" i="8"/>
  <c r="C70" i="8"/>
  <c r="B65" i="8"/>
  <c r="C59" i="8"/>
  <c r="B54" i="8"/>
  <c r="C48" i="8"/>
  <c r="B43" i="8"/>
  <c r="A38" i="8"/>
  <c r="C32" i="8"/>
  <c r="A27" i="8"/>
  <c r="C21" i="8"/>
  <c r="A16" i="8"/>
  <c r="C10" i="8"/>
  <c r="B5" i="8"/>
  <c r="C340" i="8"/>
  <c r="C329" i="8"/>
  <c r="A316" i="8"/>
  <c r="B302" i="8"/>
  <c r="C288" i="8"/>
  <c r="B275" i="8"/>
  <c r="B264" i="8"/>
  <c r="A251" i="8"/>
  <c r="B241" i="8"/>
  <c r="C233" i="8"/>
  <c r="A227" i="8"/>
  <c r="A220" i="8"/>
  <c r="C213" i="8"/>
  <c r="C206" i="8"/>
  <c r="C200" i="8"/>
  <c r="B194" i="8"/>
  <c r="B187" i="8"/>
  <c r="A181" i="8"/>
  <c r="A174" i="8"/>
  <c r="A168" i="8"/>
  <c r="C161" i="8"/>
  <c r="C154" i="8"/>
  <c r="B148" i="8"/>
  <c r="B141" i="8"/>
  <c r="C135" i="8"/>
  <c r="A130" i="8"/>
  <c r="C124" i="8"/>
  <c r="A119" i="8"/>
  <c r="C113" i="8"/>
  <c r="B108" i="8"/>
  <c r="A103" i="8"/>
  <c r="B97" i="8"/>
  <c r="A92" i="8"/>
  <c r="B86" i="8"/>
  <c r="A81" i="8"/>
  <c r="C75" i="8"/>
  <c r="B70" i="8"/>
  <c r="C64" i="8"/>
  <c r="B59" i="8"/>
  <c r="C53" i="8"/>
  <c r="B48" i="8"/>
  <c r="A43" i="8"/>
  <c r="C37" i="8"/>
  <c r="A32" i="8"/>
  <c r="C26" i="8"/>
  <c r="A21" i="8"/>
  <c r="C15" i="8"/>
  <c r="B10" i="8"/>
  <c r="A5" i="8"/>
  <c r="A340" i="8"/>
  <c r="C326" i="8"/>
  <c r="C315" i="8"/>
  <c r="A302" i="8"/>
  <c r="B288" i="8"/>
  <c r="C274" i="8"/>
  <c r="B261" i="8"/>
  <c r="C250" i="8"/>
  <c r="A241" i="8"/>
  <c r="B233" i="8"/>
  <c r="C225" i="8"/>
  <c r="C219" i="8"/>
  <c r="B213" i="8"/>
  <c r="B206" i="8"/>
  <c r="A200" i="8"/>
  <c r="A193" i="8"/>
  <c r="A187" i="8"/>
  <c r="C180" i="8"/>
  <c r="C173" i="8"/>
  <c r="B167" i="8"/>
  <c r="B160" i="8"/>
  <c r="B154" i="8"/>
  <c r="A148" i="8"/>
  <c r="A141" i="8"/>
  <c r="B135" i="8"/>
  <c r="C129" i="8"/>
  <c r="B124" i="8"/>
  <c r="C118" i="8"/>
  <c r="B113" i="8"/>
  <c r="A108" i="8"/>
  <c r="C102" i="8"/>
  <c r="A97" i="8"/>
  <c r="C91" i="8"/>
  <c r="A86" i="8"/>
  <c r="C80" i="8"/>
  <c r="B75" i="8"/>
  <c r="A70" i="8"/>
  <c r="B64" i="8"/>
  <c r="A59" i="8"/>
  <c r="B53" i="8"/>
  <c r="A48" i="8"/>
  <c r="C42" i="8"/>
  <c r="B37" i="8"/>
  <c r="C31" i="8"/>
  <c r="B26" i="8"/>
  <c r="C20" i="8"/>
  <c r="B15" i="8"/>
  <c r="A10" i="8"/>
  <c r="C4" i="8"/>
  <c r="C339" i="8"/>
  <c r="A326" i="8"/>
  <c r="C312" i="8"/>
  <c r="C301" i="8"/>
  <c r="A288" i="8"/>
  <c r="B274" i="8"/>
  <c r="C260" i="8"/>
  <c r="B250" i="8"/>
  <c r="C239" i="8"/>
  <c r="C232" i="8"/>
  <c r="B225" i="8"/>
  <c r="B219" i="8"/>
  <c r="A213" i="8"/>
  <c r="A206" i="8"/>
  <c r="C199" i="8"/>
  <c r="C192" i="8"/>
  <c r="C186" i="8"/>
  <c r="B180" i="8"/>
  <c r="B173" i="8"/>
  <c r="A167" i="8"/>
  <c r="A160" i="8"/>
  <c r="A154" i="8"/>
  <c r="C147" i="8"/>
  <c r="C140" i="8"/>
  <c r="C134" i="8"/>
  <c r="B129" i="8"/>
  <c r="C123" i="8"/>
  <c r="B118" i="8"/>
  <c r="A113" i="8"/>
  <c r="C107" i="8"/>
  <c r="A102" i="8"/>
  <c r="C96" i="8"/>
  <c r="A91" i="8"/>
  <c r="C85" i="8"/>
  <c r="B80" i="8"/>
  <c r="A75" i="8"/>
  <c r="B69" i="8"/>
  <c r="A64" i="8"/>
  <c r="B58" i="8"/>
  <c r="A53" i="8"/>
  <c r="C47" i="8"/>
  <c r="B42" i="8"/>
  <c r="C36" i="8"/>
  <c r="B31" i="8"/>
  <c r="C25" i="8"/>
  <c r="B20" i="8"/>
  <c r="A15" i="8"/>
  <c r="C9" i="8"/>
  <c r="A4" i="8"/>
  <c r="B339" i="8"/>
  <c r="C325" i="8"/>
  <c r="A312" i="8"/>
  <c r="C298" i="8"/>
  <c r="C287" i="8"/>
  <c r="A274" i="8"/>
  <c r="B260" i="8"/>
  <c r="C247" i="8"/>
  <c r="B239" i="8"/>
  <c r="B232" i="8"/>
  <c r="A225" i="8"/>
  <c r="C218" i="8"/>
  <c r="C211" i="8"/>
  <c r="C205" i="8"/>
  <c r="B199" i="8"/>
  <c r="B192" i="8"/>
  <c r="A186" i="8"/>
  <c r="A179" i="8"/>
  <c r="A173" i="8"/>
  <c r="C166" i="8"/>
  <c r="C159" i="8"/>
  <c r="B153" i="8"/>
  <c r="B146" i="8"/>
  <c r="B140" i="8"/>
  <c r="B134" i="8"/>
  <c r="A129" i="8"/>
  <c r="B123" i="8"/>
  <c r="A118" i="8"/>
  <c r="C112" i="8"/>
  <c r="B107" i="8"/>
  <c r="C101" i="8"/>
  <c r="B96" i="8"/>
  <c r="C90" i="8"/>
  <c r="B85" i="8"/>
  <c r="A80" i="8"/>
  <c r="C74" i="8"/>
  <c r="A69" i="8"/>
  <c r="C63" i="8"/>
  <c r="A58" i="8"/>
  <c r="C52" i="8"/>
  <c r="B47" i="8"/>
  <c r="A42" i="8"/>
  <c r="B36" i="8"/>
  <c r="A31" i="8"/>
  <c r="B25" i="8"/>
  <c r="A20" i="8"/>
  <c r="C14" i="8"/>
  <c r="B9" i="8"/>
  <c r="C3" i="8"/>
  <c r="B350" i="8"/>
  <c r="A339" i="8"/>
  <c r="B325" i="8"/>
  <c r="C311" i="8"/>
  <c r="A298" i="8"/>
  <c r="C284" i="8"/>
  <c r="C273" i="8"/>
  <c r="A260" i="8"/>
  <c r="B247" i="8"/>
  <c r="A239" i="8"/>
  <c r="A232" i="8"/>
  <c r="C224" i="8"/>
  <c r="B218" i="8"/>
  <c r="B211" i="8"/>
  <c r="B205" i="8"/>
  <c r="A199" i="8"/>
  <c r="A192" i="8"/>
  <c r="C185" i="8"/>
  <c r="C178" i="8"/>
  <c r="C172" i="8"/>
  <c r="B166" i="8"/>
  <c r="B159" i="8"/>
  <c r="A153" i="8"/>
  <c r="A146" i="8"/>
  <c r="A140" i="8"/>
  <c r="A134" i="8"/>
  <c r="B128" i="8"/>
  <c r="A123" i="8"/>
  <c r="C117" i="8"/>
  <c r="B112" i="8"/>
  <c r="C106" i="8"/>
  <c r="B101" i="8"/>
  <c r="C95" i="8"/>
  <c r="B90" i="8"/>
  <c r="A85" i="8"/>
  <c r="C79" i="8"/>
  <c r="A74" i="8"/>
  <c r="C68" i="8"/>
  <c r="A63" i="8"/>
  <c r="C57" i="8"/>
  <c r="B52" i="8"/>
  <c r="A47" i="8"/>
  <c r="B41" i="8"/>
  <c r="A36" i="8"/>
  <c r="B30" i="8"/>
  <c r="A25" i="8"/>
  <c r="C19" i="8"/>
  <c r="B14" i="8"/>
  <c r="C8" i="8"/>
  <c r="B3" i="8"/>
  <c r="B349" i="8"/>
  <c r="A336" i="8"/>
  <c r="A325" i="8"/>
  <c r="B311" i="8"/>
  <c r="C297" i="8"/>
  <c r="A284" i="8"/>
  <c r="C270" i="8"/>
  <c r="C259" i="8"/>
  <c r="C246" i="8"/>
  <c r="B238" i="8"/>
  <c r="C231" i="8"/>
  <c r="B224" i="8"/>
  <c r="A218" i="8"/>
  <c r="A211" i="8"/>
  <c r="C204" i="8"/>
  <c r="C197" i="8"/>
  <c r="C191" i="8"/>
  <c r="B185" i="8"/>
  <c r="B178" i="8"/>
  <c r="A172" i="8"/>
  <c r="A165" i="8"/>
  <c r="A159" i="8"/>
  <c r="C152" i="8"/>
  <c r="C145" i="8"/>
  <c r="B139" i="8"/>
  <c r="C133" i="8"/>
  <c r="A128" i="8"/>
  <c r="C122" i="8"/>
  <c r="B117" i="8"/>
  <c r="A112" i="8"/>
  <c r="B106" i="8"/>
  <c r="A101" i="8"/>
  <c r="B95" i="8"/>
  <c r="A90" i="8"/>
  <c r="C84" i="8"/>
  <c r="B79" i="8"/>
  <c r="C73" i="8"/>
  <c r="B68" i="8"/>
  <c r="C62" i="8"/>
  <c r="B57" i="8"/>
  <c r="A52" i="8"/>
  <c r="C46" i="8"/>
  <c r="A41" i="8"/>
  <c r="C35" i="8"/>
  <c r="A30" i="8"/>
  <c r="C24" i="8"/>
  <c r="B19" i="8"/>
  <c r="A14" i="8"/>
  <c r="B8" i="8"/>
  <c r="A349" i="8"/>
  <c r="B335" i="8"/>
  <c r="A322" i="8"/>
  <c r="A311" i="8"/>
  <c r="B297" i="8"/>
  <c r="C283" i="8"/>
  <c r="A270" i="8"/>
  <c r="C256" i="8"/>
  <c r="B246" i="8"/>
  <c r="A238" i="8"/>
  <c r="B230" i="8"/>
  <c r="A224" i="8"/>
  <c r="C217" i="8"/>
  <c r="C210" i="8"/>
  <c r="B204" i="8"/>
  <c r="B197" i="8"/>
  <c r="B191" i="8"/>
  <c r="A185" i="8"/>
  <c r="A178" i="8"/>
  <c r="C171" i="8"/>
  <c r="C164" i="8"/>
  <c r="C158" i="8"/>
  <c r="B152" i="8"/>
  <c r="B145" i="8"/>
  <c r="A139" i="8"/>
  <c r="A133" i="8"/>
  <c r="C127" i="8"/>
  <c r="B122" i="8"/>
  <c r="A117" i="8"/>
  <c r="B111" i="8"/>
  <c r="A106" i="8"/>
  <c r="B100" i="8"/>
  <c r="A95" i="8"/>
  <c r="C89" i="8"/>
  <c r="B84" i="8"/>
  <c r="C78" i="8"/>
  <c r="B73" i="8"/>
  <c r="C67" i="8"/>
  <c r="B62" i="8"/>
  <c r="A57" i="8"/>
  <c r="C51" i="8"/>
  <c r="A46" i="8"/>
  <c r="C40" i="8"/>
  <c r="A35" i="8"/>
  <c r="C29" i="8"/>
  <c r="B24" i="8"/>
  <c r="A19" i="8"/>
  <c r="B13" i="8"/>
  <c r="A8" i="8"/>
  <c r="C348" i="8"/>
  <c r="A335" i="8"/>
  <c r="B321" i="8"/>
  <c r="A308" i="8"/>
  <c r="A297" i="8"/>
  <c r="B283" i="8"/>
  <c r="C269" i="8"/>
  <c r="A256" i="8"/>
  <c r="A246" i="8"/>
  <c r="B237" i="8"/>
  <c r="A230" i="8"/>
  <c r="B223" i="8"/>
  <c r="B216" i="8"/>
  <c r="B210" i="8"/>
  <c r="A204" i="8"/>
  <c r="A197" i="8"/>
  <c r="C190" i="8"/>
  <c r="C183" i="8"/>
  <c r="C177" i="8"/>
  <c r="B171" i="8"/>
  <c r="B164" i="8"/>
  <c r="A158" i="8"/>
  <c r="A151" i="8"/>
  <c r="A145" i="8"/>
  <c r="C138" i="8"/>
  <c r="C132" i="8"/>
  <c r="B127" i="8"/>
  <c r="A122" i="8"/>
  <c r="C116" i="8"/>
  <c r="A111" i="8"/>
  <c r="C105" i="8"/>
  <c r="A100" i="8"/>
  <c r="C94" i="8"/>
  <c r="B89" i="8"/>
  <c r="A84" i="8"/>
  <c r="B78" i="8"/>
  <c r="A73" i="8"/>
  <c r="B67" i="8"/>
  <c r="A62" i="8"/>
  <c r="C56" i="8"/>
  <c r="B51" i="8"/>
  <c r="C45" i="8"/>
  <c r="B40" i="8"/>
  <c r="C34" i="8"/>
  <c r="B29" i="8"/>
  <c r="A24" i="8"/>
  <c r="C18" i="8"/>
  <c r="A13" i="8"/>
  <c r="C7" i="8"/>
  <c r="B344" i="8"/>
  <c r="C330" i="8"/>
  <c r="B317" i="8"/>
  <c r="B306" i="8"/>
  <c r="C292" i="8"/>
  <c r="A279" i="8"/>
  <c r="B265" i="8"/>
  <c r="B252" i="8"/>
  <c r="C242" i="8"/>
  <c r="A235" i="8"/>
  <c r="A228" i="8"/>
  <c r="A221" i="8"/>
  <c r="A215" i="8"/>
  <c r="C208" i="8"/>
  <c r="C201" i="8"/>
  <c r="B195" i="8"/>
  <c r="B188" i="8"/>
  <c r="B182" i="8"/>
  <c r="A176" i="8"/>
  <c r="A169" i="8"/>
  <c r="C162" i="8"/>
  <c r="C155" i="8"/>
  <c r="C149" i="8"/>
  <c r="B143" i="8"/>
  <c r="C136" i="8"/>
  <c r="B131" i="8"/>
  <c r="A126" i="8"/>
  <c r="B120" i="8"/>
  <c r="A115" i="8"/>
  <c r="B109" i="8"/>
  <c r="A104" i="8"/>
  <c r="C98" i="8"/>
  <c r="B93" i="8"/>
  <c r="C87" i="8"/>
  <c r="B82" i="8"/>
  <c r="C76" i="8"/>
  <c r="B71" i="8"/>
  <c r="A66" i="8"/>
  <c r="C60" i="8"/>
  <c r="A55" i="8"/>
  <c r="C49" i="8"/>
  <c r="A44" i="8"/>
  <c r="C38" i="8"/>
  <c r="B33" i="8"/>
  <c r="A28" i="8"/>
  <c r="B22" i="8"/>
  <c r="A17" i="8"/>
  <c r="B11" i="8"/>
  <c r="A6" i="8"/>
  <c r="B320" i="8"/>
  <c r="B255" i="8"/>
  <c r="A216" i="8"/>
  <c r="C189" i="8"/>
  <c r="B157" i="8"/>
  <c r="A127" i="8"/>
  <c r="B104" i="8"/>
  <c r="C77" i="8"/>
  <c r="C50" i="8"/>
  <c r="B28" i="8"/>
  <c r="B307" i="8"/>
  <c r="A255" i="8"/>
  <c r="C215" i="8"/>
  <c r="B183" i="8"/>
  <c r="A157" i="8"/>
  <c r="C126" i="8"/>
  <c r="C99" i="8"/>
  <c r="A77" i="8"/>
  <c r="B50" i="8"/>
  <c r="C23" i="8"/>
  <c r="A307" i="8"/>
  <c r="C245" i="8"/>
  <c r="B215" i="8"/>
  <c r="A183" i="8"/>
  <c r="C150" i="8"/>
  <c r="B126" i="8"/>
  <c r="B99" i="8"/>
  <c r="B72" i="8"/>
  <c r="A50" i="8"/>
  <c r="B23" i="8"/>
  <c r="C306" i="8"/>
  <c r="C243" i="8"/>
  <c r="A210" i="8"/>
  <c r="C182" i="8"/>
  <c r="B150" i="8"/>
  <c r="C121" i="8"/>
  <c r="A99" i="8"/>
  <c r="A72" i="8"/>
  <c r="B45" i="8"/>
  <c r="C22" i="8"/>
  <c r="A294" i="8"/>
  <c r="A243" i="8"/>
  <c r="B209" i="8"/>
  <c r="B177" i="8"/>
  <c r="A150" i="8"/>
  <c r="B121" i="8"/>
  <c r="B94" i="8"/>
  <c r="C71" i="8"/>
  <c r="A45" i="8"/>
  <c r="A18" i="8"/>
  <c r="B293" i="8"/>
  <c r="A237" i="8"/>
  <c r="A209" i="8"/>
  <c r="C176" i="8"/>
  <c r="C144" i="8"/>
  <c r="C120" i="8"/>
  <c r="A94" i="8"/>
  <c r="A67" i="8"/>
  <c r="B44" i="8"/>
  <c r="C17" i="8"/>
  <c r="B348" i="8"/>
  <c r="A293" i="8"/>
  <c r="C236" i="8"/>
  <c r="C203" i="8"/>
  <c r="B176" i="8"/>
  <c r="A144" i="8"/>
  <c r="A116" i="8"/>
  <c r="C93" i="8"/>
  <c r="C66" i="8"/>
  <c r="C39" i="8"/>
  <c r="B17" i="8"/>
  <c r="B345" i="8"/>
  <c r="A283" i="8"/>
  <c r="B236" i="8"/>
  <c r="B202" i="8"/>
  <c r="A171" i="8"/>
  <c r="C143" i="8"/>
  <c r="C115" i="8"/>
  <c r="A89" i="8"/>
  <c r="B66" i="8"/>
  <c r="B39" i="8"/>
  <c r="C12" i="8"/>
  <c r="C344" i="8"/>
  <c r="A280" i="8"/>
  <c r="C229" i="8"/>
  <c r="A202" i="8"/>
  <c r="C169" i="8"/>
  <c r="B138" i="8"/>
  <c r="B115" i="8"/>
  <c r="C88" i="8"/>
  <c r="C61" i="8"/>
  <c r="A39" i="8"/>
  <c r="B12" i="8"/>
  <c r="C334" i="8"/>
  <c r="B279" i="8"/>
  <c r="A229" i="8"/>
  <c r="C196" i="8"/>
  <c r="B169" i="8"/>
  <c r="C137" i="8"/>
  <c r="C110" i="8"/>
  <c r="A88" i="8"/>
  <c r="B61" i="8"/>
  <c r="B34" i="8"/>
  <c r="C11" i="8"/>
  <c r="C320" i="8"/>
  <c r="C255" i="8"/>
  <c r="B222" i="8"/>
  <c r="A190" i="8"/>
  <c r="C157" i="8"/>
  <c r="C131" i="8"/>
  <c r="C104" i="8"/>
  <c r="A78" i="8"/>
  <c r="B55" i="8"/>
  <c r="C28" i="8"/>
  <c r="B269" i="8"/>
  <c r="A132" i="8"/>
  <c r="C6" i="8"/>
  <c r="A269" i="8"/>
  <c r="B110" i="8"/>
  <c r="B6" i="8"/>
  <c r="A266" i="8"/>
  <c r="C109" i="8"/>
  <c r="C228" i="8"/>
  <c r="A105" i="8"/>
  <c r="A223" i="8"/>
  <c r="B83" i="8"/>
  <c r="C222" i="8"/>
  <c r="A83" i="8"/>
  <c r="B196" i="8"/>
  <c r="C82" i="8"/>
  <c r="A196" i="8"/>
  <c r="A61" i="8"/>
  <c r="B190" i="8"/>
  <c r="B56" i="8"/>
  <c r="A164" i="8"/>
  <c r="A56" i="8"/>
  <c r="A321" i="8"/>
  <c r="B132" i="8"/>
  <c r="A7" i="8"/>
  <c r="B334" i="8"/>
  <c r="B331" i="8"/>
  <c r="C163" i="8"/>
  <c r="B163" i="8"/>
  <c r="A137" i="8"/>
  <c r="A34" i="8"/>
  <c r="C33" i="8"/>
  <c r="A29" i="8"/>
  <c r="N571" i="8"/>
  <c r="O571" i="8"/>
  <c r="U54" i="9"/>
  <c r="T54" i="9"/>
  <c r="G363" i="5"/>
  <c r="F363" i="5"/>
  <c r="E363" i="5"/>
  <c r="I583" i="5"/>
  <c r="J583" i="5"/>
  <c r="K583" i="5"/>
  <c r="G583" i="5"/>
  <c r="H583" i="8" s="1"/>
  <c r="F583" i="5"/>
  <c r="D583" i="8" s="1"/>
  <c r="E583" i="5"/>
  <c r="M585" i="8"/>
  <c r="L585" i="8"/>
  <c r="M381" i="8"/>
  <c r="L381" i="8"/>
  <c r="L573" i="8"/>
  <c r="M573" i="8"/>
  <c r="E384" i="5"/>
  <c r="F384" i="5"/>
  <c r="D384" i="8" s="1"/>
  <c r="G384" i="5"/>
  <c r="K430" i="8"/>
  <c r="J430" i="8"/>
  <c r="J13" i="6"/>
  <c r="I13" i="6"/>
  <c r="H13" i="6"/>
  <c r="M491" i="8"/>
  <c r="L491" i="8"/>
  <c r="D373" i="8"/>
  <c r="E523" i="8"/>
  <c r="D523" i="8"/>
  <c r="L523" i="8"/>
  <c r="M523" i="8"/>
  <c r="D476" i="8"/>
  <c r="E551" i="5"/>
  <c r="F551" i="5"/>
  <c r="D551" i="8" s="1"/>
  <c r="K551" i="5"/>
  <c r="J551" i="5"/>
  <c r="I551" i="5"/>
  <c r="G551" i="5"/>
  <c r="H551" i="8" s="1"/>
  <c r="E608" i="8"/>
  <c r="D608" i="8"/>
  <c r="O401" i="8"/>
  <c r="N401" i="8"/>
  <c r="K444" i="8"/>
  <c r="J444" i="8"/>
  <c r="G425" i="8"/>
  <c r="F425" i="8"/>
  <c r="G472" i="5"/>
  <c r="I472" i="8" s="1"/>
  <c r="I472" i="5"/>
  <c r="F472" i="5"/>
  <c r="E472" i="5"/>
  <c r="K472" i="5"/>
  <c r="J472" i="5"/>
  <c r="M511" i="8"/>
  <c r="L511" i="8"/>
  <c r="D511" i="8"/>
  <c r="M496" i="8"/>
  <c r="L496" i="8"/>
  <c r="I496" i="8"/>
  <c r="M382" i="8"/>
  <c r="L382" i="8"/>
  <c r="M586" i="8"/>
  <c r="L586" i="8"/>
  <c r="I586" i="8"/>
  <c r="H586" i="8"/>
  <c r="E586" i="8"/>
  <c r="J20" i="6"/>
  <c r="I20" i="6"/>
  <c r="H20" i="6"/>
  <c r="G403" i="5"/>
  <c r="I403" i="8" s="1"/>
  <c r="F403" i="5"/>
  <c r="D403" i="8" s="1"/>
  <c r="E403" i="5"/>
  <c r="G574" i="5"/>
  <c r="E574" i="5"/>
  <c r="F574" i="5"/>
  <c r="E574" i="8" s="1"/>
  <c r="K574" i="5"/>
  <c r="J574" i="5"/>
  <c r="I574" i="5"/>
  <c r="I515" i="5"/>
  <c r="G515" i="5"/>
  <c r="I515" i="8" s="1"/>
  <c r="J515" i="5"/>
  <c r="E515" i="5"/>
  <c r="F515" i="5"/>
  <c r="K515" i="5"/>
  <c r="I358" i="8"/>
  <c r="H358" i="8"/>
  <c r="J26" i="9"/>
  <c r="I26" i="9"/>
  <c r="E565" i="5"/>
  <c r="F565" i="5"/>
  <c r="E565" i="8" s="1"/>
  <c r="K565" i="5"/>
  <c r="J565" i="5"/>
  <c r="I565" i="5"/>
  <c r="G565" i="5"/>
  <c r="I565" i="8" s="1"/>
  <c r="D604" i="8"/>
  <c r="M604" i="8"/>
  <c r="L604" i="8"/>
  <c r="G581" i="5"/>
  <c r="K581" i="5"/>
  <c r="J581" i="5"/>
  <c r="I581" i="5"/>
  <c r="F581" i="5"/>
  <c r="D581" i="8" s="1"/>
  <c r="E581" i="5"/>
  <c r="I537" i="8"/>
  <c r="E537" i="8"/>
  <c r="L537" i="8"/>
  <c r="H537" i="8"/>
  <c r="M537" i="8"/>
  <c r="N417" i="8"/>
  <c r="O417" i="8"/>
  <c r="I42" i="9"/>
  <c r="J42" i="9"/>
  <c r="M363" i="8"/>
  <c r="L363" i="8"/>
  <c r="I363" i="8"/>
  <c r="H363" i="8"/>
  <c r="E363" i="8"/>
  <c r="D363" i="8"/>
  <c r="L583" i="8"/>
  <c r="M583" i="8"/>
  <c r="I459" i="5"/>
  <c r="J459" i="5"/>
  <c r="K459" i="5"/>
  <c r="G459" i="5"/>
  <c r="I459" i="8" s="1"/>
  <c r="F459" i="5"/>
  <c r="D459" i="8" s="1"/>
  <c r="E459" i="5"/>
  <c r="J452" i="5"/>
  <c r="I452" i="5"/>
  <c r="G452" i="5"/>
  <c r="F452" i="5"/>
  <c r="K452" i="5"/>
  <c r="E452" i="5"/>
  <c r="F380" i="5"/>
  <c r="D380" i="8" s="1"/>
  <c r="G380" i="5"/>
  <c r="E380" i="5"/>
  <c r="G514" i="5"/>
  <c r="F514" i="5"/>
  <c r="I514" i="5"/>
  <c r="K514" i="5"/>
  <c r="J514" i="5"/>
  <c r="E514" i="5"/>
  <c r="E384" i="8"/>
  <c r="M384" i="8"/>
  <c r="L384" i="8"/>
  <c r="I384" i="8"/>
  <c r="H384" i="8"/>
  <c r="J605" i="5"/>
  <c r="K605" i="5"/>
  <c r="E605" i="5"/>
  <c r="I605" i="5"/>
  <c r="G605" i="5"/>
  <c r="H605" i="8" s="1"/>
  <c r="F605" i="5"/>
  <c r="D605" i="8" s="1"/>
  <c r="F404" i="8"/>
  <c r="G404" i="8"/>
  <c r="I540" i="5"/>
  <c r="K540" i="5"/>
  <c r="J540" i="5"/>
  <c r="G540" i="5"/>
  <c r="F540" i="5"/>
  <c r="E540" i="8" s="1"/>
  <c r="E540" i="5"/>
  <c r="F538" i="5"/>
  <c r="E538" i="8" s="1"/>
  <c r="G538" i="5"/>
  <c r="E538" i="5"/>
  <c r="I538" i="5"/>
  <c r="K538" i="5"/>
  <c r="J538" i="5"/>
  <c r="J440" i="5"/>
  <c r="E440" i="5"/>
  <c r="F440" i="5"/>
  <c r="K440" i="5"/>
  <c r="I440" i="5"/>
  <c r="G440" i="5"/>
  <c r="I551" i="8"/>
  <c r="E551" i="8"/>
  <c r="M551" i="8"/>
  <c r="L551" i="8"/>
  <c r="M477" i="8"/>
  <c r="I477" i="8"/>
  <c r="E477" i="8"/>
  <c r="L477" i="8"/>
  <c r="H477" i="8"/>
  <c r="D477" i="8"/>
  <c r="G417" i="8"/>
  <c r="F417" i="8"/>
  <c r="J44" i="9"/>
  <c r="I44" i="9"/>
  <c r="G365" i="8"/>
  <c r="F365" i="8"/>
  <c r="F408" i="5"/>
  <c r="E408" i="8" s="1"/>
  <c r="E408" i="5"/>
  <c r="G408" i="5"/>
  <c r="H408" i="8" s="1"/>
  <c r="I482" i="8"/>
  <c r="H482" i="8"/>
  <c r="E482" i="8"/>
  <c r="L482" i="8"/>
  <c r="M482" i="8"/>
  <c r="H590" i="8"/>
  <c r="M590" i="8"/>
  <c r="L590" i="8"/>
  <c r="E568" i="8"/>
  <c r="D568" i="8"/>
  <c r="L568" i="8"/>
  <c r="M568" i="8"/>
  <c r="I568" i="8"/>
  <c r="I449" i="8"/>
  <c r="H449" i="8"/>
  <c r="H14" i="6"/>
  <c r="I14" i="6"/>
  <c r="J14" i="6"/>
  <c r="E523" i="5"/>
  <c r="F523" i="5"/>
  <c r="G523" i="5"/>
  <c r="I523" i="8" s="1"/>
  <c r="K523" i="5"/>
  <c r="J523" i="5"/>
  <c r="I523" i="5"/>
  <c r="F382" i="5"/>
  <c r="D382" i="8" s="1"/>
  <c r="E382" i="5"/>
  <c r="G382" i="5"/>
  <c r="I382" i="8" s="1"/>
  <c r="M599" i="8"/>
  <c r="L599" i="8"/>
  <c r="J6" i="6"/>
  <c r="I6" i="6"/>
  <c r="H6" i="6"/>
  <c r="J9" i="6"/>
  <c r="I9" i="6"/>
  <c r="H9" i="6"/>
  <c r="K550" i="5"/>
  <c r="E550" i="5"/>
  <c r="J550" i="5"/>
  <c r="I550" i="5"/>
  <c r="G550" i="5"/>
  <c r="F550" i="5"/>
  <c r="D550" i="8" s="1"/>
  <c r="M354" i="8"/>
  <c r="L354" i="8"/>
  <c r="K495" i="5"/>
  <c r="I495" i="5"/>
  <c r="J495" i="5"/>
  <c r="G495" i="5"/>
  <c r="H495" i="8" s="1"/>
  <c r="F495" i="5"/>
  <c r="E495" i="5"/>
  <c r="I371" i="8"/>
  <c r="I550" i="8"/>
  <c r="H550" i="8"/>
  <c r="E550" i="8"/>
  <c r="L550" i="8"/>
  <c r="M550" i="8"/>
  <c r="E461" i="8"/>
  <c r="D461" i="8"/>
  <c r="M461" i="8"/>
  <c r="L461" i="8"/>
  <c r="F587" i="5"/>
  <c r="K587" i="5"/>
  <c r="J587" i="5"/>
  <c r="I587" i="5"/>
  <c r="G587" i="5"/>
  <c r="H587" i="8" s="1"/>
  <c r="E587" i="5"/>
  <c r="M495" i="8"/>
  <c r="L495" i="8"/>
  <c r="E495" i="8"/>
  <c r="D495" i="8"/>
  <c r="I495" i="8"/>
  <c r="C28" i="18"/>
  <c r="C53" i="18" s="1"/>
  <c r="C63" i="18" s="1"/>
  <c r="C72" i="18" s="1"/>
  <c r="F19" i="14"/>
  <c r="G19" i="14" s="1"/>
  <c r="F18" i="14"/>
  <c r="G18" i="14" s="1"/>
  <c r="C6" i="18"/>
  <c r="F17" i="14"/>
  <c r="G17" i="14" s="1"/>
  <c r="J507" i="5"/>
  <c r="I507" i="5"/>
  <c r="G507" i="5"/>
  <c r="K507" i="5"/>
  <c r="F507" i="5"/>
  <c r="E507" i="5"/>
  <c r="E431" i="8"/>
  <c r="D431" i="8"/>
  <c r="O426" i="8"/>
  <c r="N426" i="8"/>
  <c r="N483" i="8"/>
  <c r="O483" i="8"/>
  <c r="M403" i="8"/>
  <c r="L403" i="8"/>
  <c r="E403" i="8"/>
  <c r="H403" i="8"/>
  <c r="G525" i="5"/>
  <c r="J525" i="5"/>
  <c r="I525" i="5"/>
  <c r="F525" i="5"/>
  <c r="D525" i="8" s="1"/>
  <c r="E525" i="5"/>
  <c r="K525" i="5"/>
  <c r="J528" i="5"/>
  <c r="K528" i="5"/>
  <c r="I528" i="5"/>
  <c r="F528" i="5"/>
  <c r="E528" i="8" s="1"/>
  <c r="E528" i="5"/>
  <c r="G528" i="5"/>
  <c r="I528" i="8" s="1"/>
  <c r="H574" i="8"/>
  <c r="D574" i="8"/>
  <c r="M574" i="8"/>
  <c r="L574" i="8"/>
  <c r="I574" i="8"/>
  <c r="M515" i="8"/>
  <c r="L515" i="8"/>
  <c r="E515" i="8"/>
  <c r="D515" i="8"/>
  <c r="K379" i="8"/>
  <c r="J379" i="8"/>
  <c r="H565" i="8"/>
  <c r="D565" i="8"/>
  <c r="M565" i="8"/>
  <c r="L565" i="8"/>
  <c r="I546" i="8"/>
  <c r="H546" i="8"/>
  <c r="M581" i="8"/>
  <c r="L581" i="8"/>
  <c r="H581" i="8"/>
  <c r="I581" i="8"/>
  <c r="O386" i="8"/>
  <c r="N386" i="8"/>
  <c r="E361" i="5"/>
  <c r="G361" i="5"/>
  <c r="F361" i="5"/>
  <c r="E361" i="8" s="1"/>
  <c r="G571" i="8"/>
  <c r="F571" i="8"/>
  <c r="U56" i="9"/>
  <c r="T56" i="9"/>
  <c r="M459" i="8"/>
  <c r="L459" i="8"/>
  <c r="H459" i="8"/>
  <c r="M452" i="8"/>
  <c r="L452" i="8"/>
  <c r="I452" i="8"/>
  <c r="E452" i="8"/>
  <c r="H452" i="8"/>
  <c r="D452" i="8"/>
  <c r="I380" i="8"/>
  <c r="M380" i="8"/>
  <c r="L380" i="8"/>
  <c r="H380" i="8"/>
  <c r="E380" i="8"/>
  <c r="M514" i="8"/>
  <c r="L514" i="8"/>
  <c r="I514" i="8"/>
  <c r="E514" i="8"/>
  <c r="D514" i="8"/>
  <c r="H514" i="8"/>
  <c r="F357" i="5"/>
  <c r="D357" i="8" s="1"/>
  <c r="E357" i="5"/>
  <c r="G357" i="5"/>
  <c r="L605" i="8"/>
  <c r="M605" i="8"/>
  <c r="I605" i="8"/>
  <c r="F430" i="8"/>
  <c r="G430" i="8"/>
  <c r="J16" i="6"/>
  <c r="I16" i="6"/>
  <c r="H16" i="6"/>
  <c r="I562" i="5"/>
  <c r="K562" i="5"/>
  <c r="J562" i="5"/>
  <c r="G562" i="5"/>
  <c r="E562" i="5"/>
  <c r="F562" i="5"/>
  <c r="H540" i="8"/>
  <c r="D540" i="8"/>
  <c r="M540" i="8"/>
  <c r="I540" i="8"/>
  <c r="L540" i="8"/>
  <c r="G588" i="5"/>
  <c r="E588" i="5"/>
  <c r="K588" i="5"/>
  <c r="J588" i="5"/>
  <c r="I588" i="5"/>
  <c r="F588" i="5"/>
  <c r="H538" i="8"/>
  <c r="D538" i="8"/>
  <c r="M538" i="8"/>
  <c r="I538" i="8"/>
  <c r="L538" i="8"/>
  <c r="D440" i="8"/>
  <c r="L440" i="8"/>
  <c r="I440" i="8"/>
  <c r="H440" i="8"/>
  <c r="M440" i="8"/>
  <c r="E440" i="8"/>
  <c r="M566" i="8"/>
  <c r="I566" i="8"/>
  <c r="L566" i="8"/>
  <c r="G539" i="5"/>
  <c r="J539" i="5"/>
  <c r="I539" i="5"/>
  <c r="F539" i="5"/>
  <c r="E539" i="5"/>
  <c r="K539" i="5"/>
  <c r="O470" i="8"/>
  <c r="N470" i="8"/>
  <c r="L597" i="8"/>
  <c r="M597" i="8"/>
  <c r="I597" i="8"/>
  <c r="H597" i="8"/>
  <c r="E597" i="8"/>
  <c r="D597" i="8"/>
  <c r="I519" i="8"/>
  <c r="H519" i="8"/>
  <c r="L519" i="8"/>
  <c r="M519" i="8"/>
  <c r="N492" i="8"/>
  <c r="O492" i="8"/>
  <c r="J468" i="5"/>
  <c r="E468" i="5"/>
  <c r="F468" i="5"/>
  <c r="E468" i="8" s="1"/>
  <c r="G468" i="5"/>
  <c r="I468" i="8" s="1"/>
  <c r="I468" i="5"/>
  <c r="K468" i="5"/>
  <c r="M367" i="8"/>
  <c r="L367" i="8"/>
  <c r="H367" i="8"/>
  <c r="G491" i="5"/>
  <c r="H491" i="8" s="1"/>
  <c r="E491" i="5"/>
  <c r="K491" i="5"/>
  <c r="J491" i="5"/>
  <c r="I491" i="5"/>
  <c r="F491" i="5"/>
  <c r="E491" i="8" s="1"/>
  <c r="U10" i="9"/>
  <c r="T10" i="9"/>
  <c r="E472" i="8"/>
  <c r="D472" i="8"/>
  <c r="L472" i="8"/>
  <c r="M472" i="8"/>
  <c r="K493" i="8"/>
  <c r="J493" i="8"/>
  <c r="K461" i="5"/>
  <c r="E461" i="5"/>
  <c r="J461" i="5"/>
  <c r="I461" i="5"/>
  <c r="G461" i="5"/>
  <c r="I461" i="8" s="1"/>
  <c r="F461" i="5"/>
  <c r="D366" i="8"/>
  <c r="E366" i="8"/>
  <c r="H426" i="8"/>
  <c r="G414" i="8"/>
  <c r="F414" i="8"/>
  <c r="D371" i="8"/>
  <c r="J50" i="9"/>
  <c r="I50" i="9"/>
  <c r="J488" i="5"/>
  <c r="I488" i="5"/>
  <c r="E488" i="5"/>
  <c r="K488" i="5"/>
  <c r="G488" i="5"/>
  <c r="H488" i="8" s="1"/>
  <c r="F488" i="5"/>
  <c r="L587" i="8"/>
  <c r="M587" i="8"/>
  <c r="E587" i="8"/>
  <c r="D587" i="8"/>
  <c r="J530" i="5"/>
  <c r="E530" i="5"/>
  <c r="K530" i="5"/>
  <c r="I530" i="5"/>
  <c r="G530" i="5"/>
  <c r="F530" i="5"/>
  <c r="D530" i="8" s="1"/>
  <c r="F524" i="5"/>
  <c r="E524" i="8" s="1"/>
  <c r="G524" i="5"/>
  <c r="E524" i="5"/>
  <c r="I524" i="5"/>
  <c r="K524" i="5"/>
  <c r="J524" i="5"/>
  <c r="E507" i="8"/>
  <c r="D507" i="8"/>
  <c r="M507" i="8"/>
  <c r="L507" i="8"/>
  <c r="I507" i="8"/>
  <c r="H507" i="8"/>
  <c r="I431" i="8"/>
  <c r="H431" i="8"/>
  <c r="J577" i="5"/>
  <c r="K577" i="5"/>
  <c r="I577" i="5"/>
  <c r="G577" i="5"/>
  <c r="E577" i="5"/>
  <c r="F577" i="5"/>
  <c r="O365" i="8"/>
  <c r="N365" i="8"/>
  <c r="E426" i="8"/>
  <c r="G400" i="5"/>
  <c r="I400" i="8" s="1"/>
  <c r="F400" i="5"/>
  <c r="E400" i="8" s="1"/>
  <c r="E400" i="5"/>
  <c r="I483" i="8"/>
  <c r="U51" i="9"/>
  <c r="T51" i="9"/>
  <c r="K481" i="5"/>
  <c r="I481" i="5"/>
  <c r="F481" i="5"/>
  <c r="E481" i="5"/>
  <c r="G481" i="5"/>
  <c r="J481" i="5"/>
  <c r="I525" i="8"/>
  <c r="H525" i="8"/>
  <c r="E525" i="8"/>
  <c r="L525" i="8"/>
  <c r="M525" i="8"/>
  <c r="G375" i="5"/>
  <c r="E375" i="5"/>
  <c r="F375" i="5"/>
  <c r="D375" i="8" s="1"/>
  <c r="D528" i="8"/>
  <c r="H528" i="8"/>
  <c r="L528" i="8"/>
  <c r="M528" i="8"/>
  <c r="E409" i="8"/>
  <c r="D409" i="8"/>
  <c r="F387" i="5"/>
  <c r="E387" i="8" s="1"/>
  <c r="G387" i="5"/>
  <c r="E387" i="5"/>
  <c r="I41" i="9"/>
  <c r="J41" i="9"/>
  <c r="J556" i="5"/>
  <c r="K556" i="5"/>
  <c r="I556" i="5"/>
  <c r="G556" i="5"/>
  <c r="E556" i="5"/>
  <c r="F556" i="5"/>
  <c r="G391" i="5"/>
  <c r="I391" i="8" s="1"/>
  <c r="F391" i="5"/>
  <c r="E391" i="8" s="1"/>
  <c r="E391" i="5"/>
  <c r="I582" i="5"/>
  <c r="K582" i="5"/>
  <c r="J582" i="5"/>
  <c r="G582" i="5"/>
  <c r="E582" i="5"/>
  <c r="F582" i="5"/>
  <c r="K446" i="5"/>
  <c r="F446" i="5"/>
  <c r="E446" i="5"/>
  <c r="I446" i="5"/>
  <c r="J446" i="5"/>
  <c r="G446" i="5"/>
  <c r="H446" i="8" s="1"/>
  <c r="G435" i="8"/>
  <c r="F435" i="8"/>
  <c r="M361" i="8"/>
  <c r="L361" i="8"/>
  <c r="I361" i="8"/>
  <c r="H361" i="8"/>
  <c r="I576" i="5"/>
  <c r="J576" i="5"/>
  <c r="G576" i="5"/>
  <c r="H576" i="8" s="1"/>
  <c r="F576" i="5"/>
  <c r="E576" i="5"/>
  <c r="K576" i="5"/>
  <c r="E558" i="5"/>
  <c r="F558" i="5"/>
  <c r="D558" i="8" s="1"/>
  <c r="G558" i="5"/>
  <c r="I558" i="8" s="1"/>
  <c r="K558" i="5"/>
  <c r="J558" i="5"/>
  <c r="I558" i="5"/>
  <c r="G415" i="5"/>
  <c r="I415" i="8" s="1"/>
  <c r="F415" i="5"/>
  <c r="E415" i="8" s="1"/>
  <c r="E415" i="5"/>
  <c r="M357" i="8"/>
  <c r="L357" i="8"/>
  <c r="I357" i="8"/>
  <c r="H357" i="8"/>
  <c r="J24" i="6"/>
  <c r="I24" i="6"/>
  <c r="H24" i="6"/>
  <c r="N430" i="8"/>
  <c r="O430" i="8"/>
  <c r="I404" i="8"/>
  <c r="L562" i="8"/>
  <c r="I562" i="8"/>
  <c r="H562" i="8"/>
  <c r="M562" i="8"/>
  <c r="D562" i="8"/>
  <c r="E562" i="8"/>
  <c r="E531" i="5"/>
  <c r="K531" i="5"/>
  <c r="F531" i="5"/>
  <c r="E531" i="8" s="1"/>
  <c r="I531" i="5"/>
  <c r="G531" i="5"/>
  <c r="J531" i="5"/>
  <c r="J445" i="5"/>
  <c r="E445" i="5"/>
  <c r="K445" i="5"/>
  <c r="I445" i="5"/>
  <c r="G445" i="5"/>
  <c r="F445" i="5"/>
  <c r="D445" i="8" s="1"/>
  <c r="E588" i="8"/>
  <c r="M588" i="8"/>
  <c r="L588" i="8"/>
  <c r="I588" i="8"/>
  <c r="H588" i="8"/>
  <c r="D588" i="8"/>
  <c r="I554" i="5"/>
  <c r="G554" i="5"/>
  <c r="F554" i="5"/>
  <c r="E554" i="5"/>
  <c r="K554" i="5"/>
  <c r="J554" i="5"/>
  <c r="I422" i="8"/>
  <c r="H422" i="8"/>
  <c r="I476" i="8"/>
  <c r="D484" i="8"/>
  <c r="M484" i="8"/>
  <c r="L484" i="8"/>
  <c r="I484" i="8"/>
  <c r="H484" i="8"/>
  <c r="E484" i="8"/>
  <c r="K547" i="5"/>
  <c r="J547" i="5"/>
  <c r="I547" i="5"/>
  <c r="G547" i="5"/>
  <c r="F547" i="5"/>
  <c r="D547" i="8" s="1"/>
  <c r="E547" i="5"/>
  <c r="I527" i="5"/>
  <c r="K527" i="5"/>
  <c r="J527" i="5"/>
  <c r="G527" i="5"/>
  <c r="I527" i="8" s="1"/>
  <c r="F527" i="5"/>
  <c r="E527" i="8" s="1"/>
  <c r="E527" i="5"/>
  <c r="E546" i="8"/>
  <c r="D546" i="8"/>
  <c r="G575" i="5"/>
  <c r="F575" i="5"/>
  <c r="E575" i="5"/>
  <c r="K575" i="5"/>
  <c r="J575" i="5"/>
  <c r="I575" i="5"/>
  <c r="K502" i="8"/>
  <c r="J502" i="8"/>
  <c r="M547" i="8"/>
  <c r="L547" i="8"/>
  <c r="I547" i="8"/>
  <c r="H547" i="8"/>
  <c r="E547" i="8"/>
  <c r="T19" i="9"/>
  <c r="U19" i="9"/>
  <c r="I575" i="8"/>
  <c r="E575" i="8"/>
  <c r="D575" i="8"/>
  <c r="M575" i="8"/>
  <c r="L575" i="8"/>
  <c r="H575" i="8"/>
  <c r="M498" i="8"/>
  <c r="H498" i="8"/>
  <c r="E498" i="8"/>
  <c r="L498" i="8"/>
  <c r="D498" i="8"/>
  <c r="O373" i="8"/>
  <c r="N373" i="8"/>
  <c r="T21" i="9"/>
  <c r="U21" i="9"/>
  <c r="T53" i="9"/>
  <c r="U53" i="9"/>
  <c r="M489" i="8"/>
  <c r="L489" i="8"/>
  <c r="I489" i="8"/>
  <c r="E489" i="8"/>
  <c r="D489" i="8"/>
  <c r="E499" i="8"/>
  <c r="D499" i="8"/>
  <c r="I55" i="9"/>
  <c r="J55" i="9"/>
  <c r="M488" i="8"/>
  <c r="L488" i="8"/>
  <c r="I488" i="8"/>
  <c r="E488" i="8"/>
  <c r="D488" i="8"/>
  <c r="G362" i="5"/>
  <c r="E362" i="5"/>
  <c r="F362" i="5"/>
  <c r="E362" i="8" s="1"/>
  <c r="H530" i="8"/>
  <c r="E530" i="8"/>
  <c r="M530" i="8"/>
  <c r="I530" i="8"/>
  <c r="L530" i="8"/>
  <c r="H524" i="8"/>
  <c r="I524" i="8"/>
  <c r="D524" i="8"/>
  <c r="L524" i="8"/>
  <c r="M524" i="8"/>
  <c r="G383" i="8"/>
  <c r="F383" i="8"/>
  <c r="H577" i="8"/>
  <c r="D577" i="8"/>
  <c r="L577" i="8"/>
  <c r="I577" i="8"/>
  <c r="E577" i="8"/>
  <c r="M577" i="8"/>
  <c r="K557" i="5"/>
  <c r="I557" i="5"/>
  <c r="E557" i="5"/>
  <c r="F557" i="5"/>
  <c r="J557" i="5"/>
  <c r="G557" i="5"/>
  <c r="H557" i="8" s="1"/>
  <c r="J58" i="9"/>
  <c r="I58" i="9"/>
  <c r="F433" i="5"/>
  <c r="E433" i="8" s="1"/>
  <c r="K433" i="5"/>
  <c r="E433" i="5"/>
  <c r="J433" i="5"/>
  <c r="I433" i="5"/>
  <c r="G433" i="5"/>
  <c r="D400" i="8"/>
  <c r="L400" i="8"/>
  <c r="M400" i="8"/>
  <c r="I9" i="9"/>
  <c r="K9" i="9"/>
  <c r="J9" i="9"/>
  <c r="J549" i="5"/>
  <c r="G549" i="5"/>
  <c r="F549" i="5"/>
  <c r="E549" i="5"/>
  <c r="K549" i="5"/>
  <c r="I549" i="5"/>
  <c r="I481" i="8"/>
  <c r="E481" i="8"/>
  <c r="M481" i="8"/>
  <c r="L481" i="8"/>
  <c r="D481" i="8"/>
  <c r="H481" i="8"/>
  <c r="I375" i="8"/>
  <c r="H375" i="8"/>
  <c r="E375" i="8"/>
  <c r="L375" i="8"/>
  <c r="M375" i="8"/>
  <c r="G533" i="5"/>
  <c r="I533" i="8" s="1"/>
  <c r="F533" i="5"/>
  <c r="E533" i="5"/>
  <c r="I533" i="5"/>
  <c r="K533" i="5"/>
  <c r="J533" i="5"/>
  <c r="I409" i="8"/>
  <c r="H409" i="8"/>
  <c r="U46" i="9"/>
  <c r="T46" i="9"/>
  <c r="D387" i="8"/>
  <c r="M387" i="8"/>
  <c r="H387" i="8"/>
  <c r="I387" i="8"/>
  <c r="L387" i="8"/>
  <c r="U47" i="9"/>
  <c r="T47" i="9"/>
  <c r="D556" i="8"/>
  <c r="M556" i="8"/>
  <c r="L556" i="8"/>
  <c r="I556" i="8"/>
  <c r="E556" i="8"/>
  <c r="H556" i="8"/>
  <c r="M391" i="8"/>
  <c r="L391" i="8"/>
  <c r="M582" i="8"/>
  <c r="L582" i="8"/>
  <c r="I582" i="8"/>
  <c r="H582" i="8"/>
  <c r="E582" i="8"/>
  <c r="D582" i="8"/>
  <c r="L446" i="8"/>
  <c r="I446" i="8"/>
  <c r="D446" i="8"/>
  <c r="M446" i="8"/>
  <c r="E446" i="8"/>
  <c r="O448" i="8"/>
  <c r="N448" i="8"/>
  <c r="I576" i="8"/>
  <c r="E576" i="8"/>
  <c r="D576" i="8"/>
  <c r="M576" i="8"/>
  <c r="L576" i="8"/>
  <c r="M558" i="8"/>
  <c r="L558" i="8"/>
  <c r="M415" i="8"/>
  <c r="L415" i="8"/>
  <c r="H415" i="8"/>
  <c r="D415" i="8"/>
  <c r="O404" i="8"/>
  <c r="N404" i="8"/>
  <c r="I548" i="5"/>
  <c r="J548" i="5"/>
  <c r="K548" i="5"/>
  <c r="G548" i="5"/>
  <c r="F548" i="5"/>
  <c r="E548" i="5"/>
  <c r="M531" i="8"/>
  <c r="I531" i="8"/>
  <c r="L531" i="8"/>
  <c r="H531" i="8"/>
  <c r="M445" i="8"/>
  <c r="L445" i="8"/>
  <c r="I445" i="8"/>
  <c r="E445" i="8"/>
  <c r="H445" i="8"/>
  <c r="F434" i="5"/>
  <c r="E434" i="5"/>
  <c r="I434" i="5"/>
  <c r="K434" i="5"/>
  <c r="G434" i="5"/>
  <c r="I434" i="8" s="1"/>
  <c r="J434" i="5"/>
  <c r="E372" i="8"/>
  <c r="D372" i="8"/>
  <c r="E554" i="8"/>
  <c r="D554" i="8"/>
  <c r="H554" i="8"/>
  <c r="M554" i="8"/>
  <c r="L554" i="8"/>
  <c r="I554" i="8"/>
  <c r="D422" i="8"/>
  <c r="E422" i="8"/>
  <c r="O476" i="8"/>
  <c r="N476" i="8"/>
  <c r="G402" i="8"/>
  <c r="F402" i="8"/>
  <c r="I590" i="5"/>
  <c r="G590" i="5"/>
  <c r="I590" i="8" s="1"/>
  <c r="K590" i="5"/>
  <c r="J590" i="5"/>
  <c r="F590" i="5"/>
  <c r="E590" i="8" s="1"/>
  <c r="E590" i="5"/>
  <c r="M429" i="8"/>
  <c r="L429" i="8"/>
  <c r="O392" i="8"/>
  <c r="N392" i="8"/>
  <c r="K7" i="9"/>
  <c r="J7" i="9"/>
  <c r="I7" i="9"/>
  <c r="K365" i="8"/>
  <c r="J365" i="8"/>
  <c r="E511" i="5"/>
  <c r="K511" i="5"/>
  <c r="F511" i="5"/>
  <c r="E511" i="8" s="1"/>
  <c r="J511" i="5"/>
  <c r="I511" i="5"/>
  <c r="G511" i="5"/>
  <c r="I511" i="8" s="1"/>
  <c r="I569" i="5"/>
  <c r="J569" i="5"/>
  <c r="E569" i="5"/>
  <c r="F569" i="5"/>
  <c r="E569" i="8" s="1"/>
  <c r="K569" i="5"/>
  <c r="G569" i="5"/>
  <c r="H569" i="8" s="1"/>
  <c r="J45" i="9"/>
  <c r="I45" i="9"/>
  <c r="M362" i="8"/>
  <c r="L362" i="8"/>
  <c r="H362" i="8"/>
  <c r="I362" i="8"/>
  <c r="K509" i="5"/>
  <c r="I509" i="5"/>
  <c r="J509" i="5"/>
  <c r="E509" i="5"/>
  <c r="G509" i="5"/>
  <c r="F509" i="5"/>
  <c r="G500" i="5"/>
  <c r="I500" i="5"/>
  <c r="E500" i="5"/>
  <c r="K500" i="5"/>
  <c r="J500" i="5"/>
  <c r="F500" i="5"/>
  <c r="I478" i="5"/>
  <c r="F478" i="5"/>
  <c r="D478" i="8" s="1"/>
  <c r="G478" i="5"/>
  <c r="E478" i="5"/>
  <c r="K478" i="5"/>
  <c r="J478" i="5"/>
  <c r="J18" i="9"/>
  <c r="I18" i="9"/>
  <c r="I433" i="8"/>
  <c r="H433" i="8"/>
  <c r="M433" i="8"/>
  <c r="L433" i="8"/>
  <c r="G483" i="8"/>
  <c r="F483" i="8"/>
  <c r="J8" i="6"/>
  <c r="I8" i="6"/>
  <c r="H8" i="6"/>
  <c r="I549" i="8"/>
  <c r="H549" i="8"/>
  <c r="M549" i="8"/>
  <c r="L549" i="8"/>
  <c r="E549" i="8"/>
  <c r="D549" i="8"/>
  <c r="J510" i="5"/>
  <c r="E510" i="5"/>
  <c r="K510" i="5"/>
  <c r="I510" i="5"/>
  <c r="G510" i="5"/>
  <c r="I510" i="8" s="1"/>
  <c r="F510" i="5"/>
  <c r="F603" i="5"/>
  <c r="E603" i="8" s="1"/>
  <c r="K603" i="5"/>
  <c r="J603" i="5"/>
  <c r="I603" i="5"/>
  <c r="G603" i="5"/>
  <c r="E603" i="5"/>
  <c r="M533" i="8"/>
  <c r="E533" i="8"/>
  <c r="D533" i="8"/>
  <c r="L533" i="8"/>
  <c r="U40" i="9"/>
  <c r="T40" i="9"/>
  <c r="H10" i="15"/>
  <c r="F29" i="33"/>
  <c r="F474" i="8"/>
  <c r="G474" i="8"/>
  <c r="J571" i="8"/>
  <c r="K571" i="8"/>
  <c r="K606" i="5"/>
  <c r="I606" i="5"/>
  <c r="E606" i="5"/>
  <c r="G606" i="5"/>
  <c r="F606" i="5"/>
  <c r="J606" i="5"/>
  <c r="J466" i="5"/>
  <c r="K466" i="5"/>
  <c r="I466" i="5"/>
  <c r="G466" i="5"/>
  <c r="F466" i="5"/>
  <c r="D466" i="8" s="1"/>
  <c r="E466" i="5"/>
  <c r="E421" i="5"/>
  <c r="F421" i="5"/>
  <c r="D421" i="8" s="1"/>
  <c r="G421" i="5"/>
  <c r="I421" i="8" s="1"/>
  <c r="L548" i="8"/>
  <c r="I548" i="8"/>
  <c r="H548" i="8"/>
  <c r="M548" i="8"/>
  <c r="D548" i="8"/>
  <c r="E548" i="8"/>
  <c r="K543" i="5"/>
  <c r="G543" i="5"/>
  <c r="H543" i="8" s="1"/>
  <c r="F543" i="5"/>
  <c r="E543" i="5"/>
  <c r="I543" i="5"/>
  <c r="J543" i="5"/>
  <c r="I438" i="5"/>
  <c r="G438" i="5"/>
  <c r="K438" i="5"/>
  <c r="J438" i="5"/>
  <c r="E438" i="5"/>
  <c r="F438" i="5"/>
  <c r="H434" i="8"/>
  <c r="M434" i="8"/>
  <c r="L434" i="8"/>
  <c r="E434" i="8"/>
  <c r="D434" i="8"/>
  <c r="I555" i="5"/>
  <c r="J555" i="5"/>
  <c r="K555" i="5"/>
  <c r="G555" i="5"/>
  <c r="I555" i="8" s="1"/>
  <c r="F555" i="5"/>
  <c r="D555" i="8" s="1"/>
  <c r="E555" i="5"/>
  <c r="I372" i="8"/>
  <c r="H372" i="8"/>
  <c r="I534" i="5"/>
  <c r="G534" i="5"/>
  <c r="I534" i="8" s="1"/>
  <c r="F534" i="5"/>
  <c r="E534" i="8" s="1"/>
  <c r="E534" i="5"/>
  <c r="J534" i="5"/>
  <c r="K534" i="5"/>
  <c r="G424" i="5"/>
  <c r="I424" i="8" s="1"/>
  <c r="F424" i="5"/>
  <c r="E424" i="5"/>
  <c r="H522" i="8"/>
  <c r="E522" i="8"/>
  <c r="D522" i="8"/>
  <c r="L522" i="8"/>
  <c r="M522" i="8"/>
  <c r="F512" i="5"/>
  <c r="E512" i="8" s="1"/>
  <c r="E512" i="5"/>
  <c r="G512" i="5"/>
  <c r="H512" i="8" s="1"/>
  <c r="I512" i="5"/>
  <c r="K512" i="5"/>
  <c r="J512" i="5"/>
  <c r="K386" i="8"/>
  <c r="J386" i="8"/>
  <c r="K417" i="8"/>
  <c r="J417" i="8"/>
  <c r="H370" i="8"/>
  <c r="E370" i="8"/>
  <c r="D370" i="8"/>
  <c r="M370" i="8"/>
  <c r="I370" i="8"/>
  <c r="L370" i="8"/>
  <c r="K585" i="5"/>
  <c r="I585" i="5"/>
  <c r="G585" i="5"/>
  <c r="I585" i="8" s="1"/>
  <c r="F585" i="5"/>
  <c r="D585" i="8" s="1"/>
  <c r="E585" i="5"/>
  <c r="J585" i="5"/>
  <c r="E586" i="5"/>
  <c r="K586" i="5"/>
  <c r="J586" i="5"/>
  <c r="I586" i="5"/>
  <c r="G586" i="5"/>
  <c r="F586" i="5"/>
  <c r="D586" i="8" s="1"/>
  <c r="K414" i="8"/>
  <c r="J414" i="8"/>
  <c r="I499" i="8"/>
  <c r="H499" i="8"/>
  <c r="O414" i="8"/>
  <c r="N414" i="8"/>
  <c r="H411" i="8"/>
  <c r="I465" i="5"/>
  <c r="G465" i="5"/>
  <c r="I465" i="8" s="1"/>
  <c r="F465" i="5"/>
  <c r="E465" i="8" s="1"/>
  <c r="E465" i="5"/>
  <c r="J465" i="5"/>
  <c r="K465" i="5"/>
  <c r="F552" i="5"/>
  <c r="G552" i="5"/>
  <c r="I552" i="8" s="1"/>
  <c r="J552" i="5"/>
  <c r="K552" i="5"/>
  <c r="I552" i="5"/>
  <c r="E552" i="5"/>
  <c r="G442" i="8"/>
  <c r="F442" i="8"/>
  <c r="E600" i="5"/>
  <c r="K600" i="5"/>
  <c r="I600" i="5"/>
  <c r="J600" i="5"/>
  <c r="G600" i="5"/>
  <c r="F600" i="5"/>
  <c r="M557" i="8"/>
  <c r="L557" i="8"/>
  <c r="I557" i="8"/>
  <c r="D557" i="8"/>
  <c r="E557" i="8"/>
  <c r="J591" i="5"/>
  <c r="K591" i="5"/>
  <c r="I591" i="5"/>
  <c r="F591" i="5"/>
  <c r="D591" i="8" s="1"/>
  <c r="G591" i="5"/>
  <c r="H591" i="8" s="1"/>
  <c r="E591" i="5"/>
  <c r="K592" i="5"/>
  <c r="I592" i="5"/>
  <c r="E592" i="5"/>
  <c r="J592" i="5"/>
  <c r="G592" i="5"/>
  <c r="I592" i="8" s="1"/>
  <c r="F592" i="5"/>
  <c r="E592" i="8" s="1"/>
  <c r="M465" i="8"/>
  <c r="L465" i="8"/>
  <c r="E447" i="5"/>
  <c r="J447" i="5"/>
  <c r="I447" i="5"/>
  <c r="G447" i="5"/>
  <c r="K447" i="5"/>
  <c r="F447" i="5"/>
  <c r="E572" i="5"/>
  <c r="K572" i="5"/>
  <c r="J572" i="5"/>
  <c r="G572" i="5"/>
  <c r="H572" i="8" s="1"/>
  <c r="F572" i="5"/>
  <c r="D572" i="8" s="1"/>
  <c r="I572" i="5"/>
  <c r="H552" i="8"/>
  <c r="E552" i="8"/>
  <c r="D552" i="8"/>
  <c r="M552" i="8"/>
  <c r="L552" i="8"/>
  <c r="K503" i="5"/>
  <c r="J503" i="5"/>
  <c r="F503" i="5"/>
  <c r="E503" i="5"/>
  <c r="G503" i="5"/>
  <c r="I503" i="5"/>
  <c r="K442" i="8"/>
  <c r="J442" i="8"/>
  <c r="I383" i="8"/>
  <c r="M600" i="8"/>
  <c r="L600" i="8"/>
  <c r="I600" i="8"/>
  <c r="H600" i="8"/>
  <c r="D600" i="8"/>
  <c r="E600" i="8"/>
  <c r="E509" i="8"/>
  <c r="D509" i="8"/>
  <c r="I509" i="8"/>
  <c r="L509" i="8"/>
  <c r="H509" i="8"/>
  <c r="M509" i="8"/>
  <c r="M500" i="8"/>
  <c r="L500" i="8"/>
  <c r="I500" i="8"/>
  <c r="H500" i="8"/>
  <c r="E500" i="8"/>
  <c r="D500" i="8"/>
  <c r="M478" i="8"/>
  <c r="L478" i="8"/>
  <c r="I478" i="8"/>
  <c r="H478" i="8"/>
  <c r="E478" i="8"/>
  <c r="I22" i="6"/>
  <c r="H22" i="6"/>
  <c r="J22" i="6"/>
  <c r="J563" i="5"/>
  <c r="I563" i="5"/>
  <c r="E563" i="5"/>
  <c r="F563" i="5"/>
  <c r="D563" i="8" s="1"/>
  <c r="G563" i="5"/>
  <c r="K563" i="5"/>
  <c r="I506" i="5"/>
  <c r="F506" i="5"/>
  <c r="E506" i="8" s="1"/>
  <c r="E506" i="5"/>
  <c r="G506" i="5"/>
  <c r="H506" i="8" s="1"/>
  <c r="K506" i="5"/>
  <c r="J506" i="5"/>
  <c r="J23" i="6"/>
  <c r="I23" i="6"/>
  <c r="H23" i="6"/>
  <c r="F453" i="8"/>
  <c r="G453" i="8"/>
  <c r="D510" i="8"/>
  <c r="M510" i="8"/>
  <c r="L510" i="8"/>
  <c r="E510" i="8"/>
  <c r="K529" i="5"/>
  <c r="J529" i="5"/>
  <c r="I529" i="5"/>
  <c r="G529" i="5"/>
  <c r="F529" i="5"/>
  <c r="D529" i="8" s="1"/>
  <c r="E529" i="5"/>
  <c r="O460" i="8"/>
  <c r="N460" i="8"/>
  <c r="I603" i="8"/>
  <c r="M603" i="8"/>
  <c r="L603" i="8"/>
  <c r="H603" i="8"/>
  <c r="E410" i="5"/>
  <c r="G410" i="5"/>
  <c r="F410" i="5"/>
  <c r="K520" i="5"/>
  <c r="J520" i="5"/>
  <c r="I520" i="5"/>
  <c r="F520" i="5"/>
  <c r="E520" i="8" s="1"/>
  <c r="G520" i="5"/>
  <c r="H520" i="8" s="1"/>
  <c r="E520" i="5"/>
  <c r="K475" i="5"/>
  <c r="J475" i="5"/>
  <c r="F475" i="5"/>
  <c r="E475" i="5"/>
  <c r="I475" i="5"/>
  <c r="G475" i="5"/>
  <c r="H475" i="8" s="1"/>
  <c r="J15" i="6"/>
  <c r="I15" i="6"/>
  <c r="H15" i="6"/>
  <c r="E448" i="8"/>
  <c r="E389" i="8"/>
  <c r="D389" i="8"/>
  <c r="M606" i="8"/>
  <c r="L606" i="8"/>
  <c r="I606" i="8"/>
  <c r="H606" i="8"/>
  <c r="E606" i="8"/>
  <c r="D606" i="8"/>
  <c r="I466" i="8"/>
  <c r="H466" i="8"/>
  <c r="M466" i="8"/>
  <c r="L466" i="8"/>
  <c r="H421" i="8"/>
  <c r="E421" i="8"/>
  <c r="M421" i="8"/>
  <c r="L421" i="8"/>
  <c r="T13" i="9"/>
  <c r="U13" i="9"/>
  <c r="E393" i="5"/>
  <c r="G393" i="5"/>
  <c r="I393" i="8" s="1"/>
  <c r="F393" i="5"/>
  <c r="E359" i="8"/>
  <c r="D359" i="8"/>
  <c r="I596" i="5"/>
  <c r="J596" i="5"/>
  <c r="K596" i="5"/>
  <c r="G596" i="5"/>
  <c r="I596" i="8" s="1"/>
  <c r="F596" i="5"/>
  <c r="E596" i="8" s="1"/>
  <c r="E596" i="5"/>
  <c r="M543" i="8"/>
  <c r="L543" i="8"/>
  <c r="I543" i="8"/>
  <c r="E543" i="8"/>
  <c r="D543" i="8"/>
  <c r="E438" i="8"/>
  <c r="D438" i="8"/>
  <c r="L438" i="8"/>
  <c r="M438" i="8"/>
  <c r="I438" i="8"/>
  <c r="H438" i="8"/>
  <c r="M555" i="8"/>
  <c r="L555" i="8"/>
  <c r="L534" i="8"/>
  <c r="D534" i="8"/>
  <c r="M534" i="8"/>
  <c r="H534" i="8"/>
  <c r="E424" i="8"/>
  <c r="D424" i="8"/>
  <c r="L424" i="8"/>
  <c r="M424" i="8"/>
  <c r="E407" i="5"/>
  <c r="F407" i="5"/>
  <c r="G407" i="5"/>
  <c r="I407" i="8" s="1"/>
  <c r="J429" i="5"/>
  <c r="I429" i="5"/>
  <c r="E429" i="5"/>
  <c r="K429" i="5"/>
  <c r="G429" i="5"/>
  <c r="I429" i="8" s="1"/>
  <c r="F429" i="5"/>
  <c r="E429" i="8" s="1"/>
  <c r="F369" i="5"/>
  <c r="E369" i="8" s="1"/>
  <c r="E369" i="5"/>
  <c r="G369" i="5"/>
  <c r="D487" i="8"/>
  <c r="M487" i="8"/>
  <c r="I487" i="8"/>
  <c r="H487" i="8"/>
  <c r="E487" i="8"/>
  <c r="L487" i="8"/>
  <c r="H521" i="8"/>
  <c r="E521" i="8"/>
  <c r="D521" i="8"/>
  <c r="L521" i="8"/>
  <c r="M521" i="8"/>
  <c r="I521" i="8"/>
  <c r="J522" i="5"/>
  <c r="E522" i="5"/>
  <c r="G522" i="5"/>
  <c r="I522" i="8" s="1"/>
  <c r="F522" i="5"/>
  <c r="I522" i="5"/>
  <c r="K522" i="5"/>
  <c r="H369" i="8"/>
  <c r="M369" i="8"/>
  <c r="L369" i="8"/>
  <c r="I369" i="8"/>
  <c r="J516" i="5"/>
  <c r="I516" i="5"/>
  <c r="G516" i="5"/>
  <c r="F516" i="5"/>
  <c r="E516" i="5"/>
  <c r="K516" i="5"/>
  <c r="L508" i="8"/>
  <c r="M508" i="8"/>
  <c r="H508" i="8"/>
  <c r="K492" i="8"/>
  <c r="J492" i="8"/>
  <c r="K489" i="5"/>
  <c r="J489" i="5"/>
  <c r="F489" i="5"/>
  <c r="E489" i="5"/>
  <c r="I489" i="5"/>
  <c r="G489" i="5"/>
  <c r="H489" i="8" s="1"/>
  <c r="M561" i="8"/>
  <c r="L561" i="8"/>
  <c r="E469" i="5"/>
  <c r="K469" i="5"/>
  <c r="F469" i="5"/>
  <c r="D469" i="8" s="1"/>
  <c r="J469" i="5"/>
  <c r="I469" i="5"/>
  <c r="G469" i="5"/>
  <c r="N502" i="8"/>
  <c r="O502" i="8"/>
  <c r="L591" i="8"/>
  <c r="M591" i="8"/>
  <c r="J454" i="5"/>
  <c r="E454" i="5"/>
  <c r="K454" i="5"/>
  <c r="I454" i="5"/>
  <c r="G454" i="5"/>
  <c r="I454" i="8" s="1"/>
  <c r="F454" i="5"/>
  <c r="E470" i="8"/>
  <c r="O442" i="8"/>
  <c r="N442" i="8"/>
  <c r="O383" i="8"/>
  <c r="N383" i="8"/>
  <c r="G609" i="5"/>
  <c r="E609" i="5"/>
  <c r="F609" i="5"/>
  <c r="K609" i="5"/>
  <c r="J609" i="5"/>
  <c r="I609" i="5"/>
  <c r="G360" i="5"/>
  <c r="I360" i="8" s="1"/>
  <c r="E360" i="5"/>
  <c r="F360" i="5"/>
  <c r="F420" i="5"/>
  <c r="G420" i="5"/>
  <c r="E420" i="5"/>
  <c r="F462" i="5"/>
  <c r="K462" i="5"/>
  <c r="J462" i="5"/>
  <c r="I462" i="5"/>
  <c r="G462" i="5"/>
  <c r="E462" i="5"/>
  <c r="I563" i="8"/>
  <c r="H563" i="8"/>
  <c r="M563" i="8"/>
  <c r="L563" i="8"/>
  <c r="J598" i="5"/>
  <c r="K598" i="5"/>
  <c r="I598" i="5"/>
  <c r="G598" i="5"/>
  <c r="I598" i="8" s="1"/>
  <c r="F598" i="5"/>
  <c r="E598" i="5"/>
  <c r="D506" i="8"/>
  <c r="M506" i="8"/>
  <c r="I506" i="8"/>
  <c r="L506" i="8"/>
  <c r="K453" i="8"/>
  <c r="J453" i="8"/>
  <c r="J21" i="6"/>
  <c r="I21" i="6"/>
  <c r="H21" i="6"/>
  <c r="E579" i="5"/>
  <c r="F579" i="5"/>
  <c r="G579" i="5"/>
  <c r="H579" i="8" s="1"/>
  <c r="K579" i="5"/>
  <c r="J579" i="5"/>
  <c r="I579" i="5"/>
  <c r="I529" i="8"/>
  <c r="H529" i="8"/>
  <c r="E529" i="8"/>
  <c r="L529" i="8"/>
  <c r="M529" i="8"/>
  <c r="G460" i="8"/>
  <c r="F460" i="8"/>
  <c r="G567" i="5"/>
  <c r="K567" i="5"/>
  <c r="J567" i="5"/>
  <c r="I567" i="5"/>
  <c r="F567" i="5"/>
  <c r="E567" i="8" s="1"/>
  <c r="E567" i="5"/>
  <c r="E410" i="8"/>
  <c r="D410" i="8"/>
  <c r="I410" i="8"/>
  <c r="H410" i="8"/>
  <c r="M410" i="8"/>
  <c r="L410" i="8"/>
  <c r="L520" i="8"/>
  <c r="M520" i="8"/>
  <c r="J535" i="5"/>
  <c r="K535" i="5"/>
  <c r="I535" i="5"/>
  <c r="G535" i="5"/>
  <c r="I535" i="8" s="1"/>
  <c r="F535" i="5"/>
  <c r="E535" i="8" s="1"/>
  <c r="E535" i="5"/>
  <c r="G485" i="5"/>
  <c r="F485" i="5"/>
  <c r="E485" i="8" s="1"/>
  <c r="K485" i="5"/>
  <c r="J485" i="5"/>
  <c r="I485" i="5"/>
  <c r="E485" i="5"/>
  <c r="M475" i="8"/>
  <c r="L475" i="8"/>
  <c r="I475" i="8"/>
  <c r="E475" i="8"/>
  <c r="D475" i="8"/>
  <c r="K474" i="8"/>
  <c r="J474" i="8"/>
  <c r="U26" i="9"/>
  <c r="T26" i="9"/>
  <c r="I610" i="5"/>
  <c r="G610" i="5"/>
  <c r="F610" i="5"/>
  <c r="D610" i="8" s="1"/>
  <c r="E610" i="5"/>
  <c r="K610" i="5"/>
  <c r="J610" i="5"/>
  <c r="I501" i="5"/>
  <c r="J501" i="5"/>
  <c r="K501" i="5"/>
  <c r="G501" i="5"/>
  <c r="I501" i="8" s="1"/>
  <c r="F501" i="5"/>
  <c r="E501" i="8" s="1"/>
  <c r="E501" i="5"/>
  <c r="E377" i="5"/>
  <c r="G377" i="5"/>
  <c r="H377" i="8" s="1"/>
  <c r="F377" i="5"/>
  <c r="E377" i="8" s="1"/>
  <c r="I356" i="8"/>
  <c r="I389" i="8"/>
  <c r="H389" i="8"/>
  <c r="E593" i="5"/>
  <c r="J593" i="5"/>
  <c r="F593" i="5"/>
  <c r="E593" i="8" s="1"/>
  <c r="I593" i="5"/>
  <c r="G593" i="5"/>
  <c r="I593" i="8" s="1"/>
  <c r="K593" i="5"/>
  <c r="I473" i="5"/>
  <c r="J473" i="5"/>
  <c r="K473" i="5"/>
  <c r="G473" i="5"/>
  <c r="F473" i="5"/>
  <c r="D473" i="8" s="1"/>
  <c r="E473" i="5"/>
  <c r="L393" i="8"/>
  <c r="H393" i="8"/>
  <c r="E393" i="8"/>
  <c r="M393" i="8"/>
  <c r="D393" i="8"/>
  <c r="I359" i="8"/>
  <c r="H359" i="8"/>
  <c r="F589" i="5"/>
  <c r="G589" i="5"/>
  <c r="E589" i="5"/>
  <c r="K589" i="5"/>
  <c r="J589" i="5"/>
  <c r="I589" i="5"/>
  <c r="M596" i="8"/>
  <c r="L596" i="8"/>
  <c r="D596" i="8"/>
  <c r="F559" i="5"/>
  <c r="G559" i="5"/>
  <c r="H559" i="8" s="1"/>
  <c r="E559" i="5"/>
  <c r="I559" i="5"/>
  <c r="K559" i="5"/>
  <c r="J559" i="5"/>
  <c r="G428" i="5"/>
  <c r="I428" i="8" s="1"/>
  <c r="K428" i="5"/>
  <c r="I428" i="5"/>
  <c r="F428" i="5"/>
  <c r="E428" i="5"/>
  <c r="J428" i="5"/>
  <c r="K439" i="5"/>
  <c r="I439" i="5"/>
  <c r="J439" i="5"/>
  <c r="F439" i="5"/>
  <c r="E439" i="8" s="1"/>
  <c r="E439" i="5"/>
  <c r="G439" i="5"/>
  <c r="K518" i="5"/>
  <c r="J518" i="5"/>
  <c r="I518" i="5"/>
  <c r="G518" i="5"/>
  <c r="F518" i="5"/>
  <c r="D518" i="8" s="1"/>
  <c r="E518" i="5"/>
  <c r="J12" i="6"/>
  <c r="I12" i="6"/>
  <c r="H12" i="6"/>
  <c r="K441" i="5"/>
  <c r="F441" i="5"/>
  <c r="E441" i="8" s="1"/>
  <c r="I441" i="5"/>
  <c r="G441" i="5"/>
  <c r="H441" i="8" s="1"/>
  <c r="J441" i="5"/>
  <c r="E441" i="5"/>
  <c r="H407" i="8"/>
  <c r="E407" i="8"/>
  <c r="M407" i="8"/>
  <c r="L407" i="8"/>
  <c r="D407" i="8"/>
  <c r="D456" i="8"/>
  <c r="E456" i="8"/>
  <c r="I437" i="8"/>
  <c r="K490" i="5"/>
  <c r="G490" i="5"/>
  <c r="H490" i="8" s="1"/>
  <c r="F490" i="5"/>
  <c r="E490" i="8" s="1"/>
  <c r="E490" i="5"/>
  <c r="I490" i="5"/>
  <c r="J490" i="5"/>
  <c r="E607" i="8"/>
  <c r="L607" i="8"/>
  <c r="I607" i="8"/>
  <c r="H607" i="8"/>
  <c r="D607" i="8"/>
  <c r="M607" i="8"/>
  <c r="F355" i="5"/>
  <c r="D355" i="8" s="1"/>
  <c r="E355" i="5"/>
  <c r="G355" i="5"/>
  <c r="H355" i="8" s="1"/>
  <c r="G492" i="8"/>
  <c r="F492" i="8"/>
  <c r="J482" i="5"/>
  <c r="E482" i="5"/>
  <c r="K482" i="5"/>
  <c r="I482" i="5"/>
  <c r="G482" i="5"/>
  <c r="F482" i="5"/>
  <c r="D482" i="8" s="1"/>
  <c r="I396" i="8"/>
  <c r="H396" i="8"/>
  <c r="E396" i="8"/>
  <c r="D396" i="8"/>
  <c r="L396" i="8"/>
  <c r="M396" i="8"/>
  <c r="H539" i="8"/>
  <c r="E539" i="8"/>
  <c r="D539" i="8"/>
  <c r="M539" i="8"/>
  <c r="I539" i="8"/>
  <c r="L539" i="8"/>
  <c r="L490" i="8"/>
  <c r="M490" i="8"/>
  <c r="L494" i="8"/>
  <c r="I494" i="8"/>
  <c r="E494" i="8"/>
  <c r="M494" i="8"/>
  <c r="F545" i="5"/>
  <c r="K545" i="5"/>
  <c r="J545" i="5"/>
  <c r="I545" i="5"/>
  <c r="G545" i="5"/>
  <c r="E545" i="5"/>
  <c r="G367" i="5"/>
  <c r="I367" i="8" s="1"/>
  <c r="F367" i="5"/>
  <c r="E367" i="8" s="1"/>
  <c r="E367" i="5"/>
  <c r="G416" i="5"/>
  <c r="I416" i="8" s="1"/>
  <c r="E416" i="5"/>
  <c r="F416" i="5"/>
  <c r="D416" i="8" s="1"/>
  <c r="H469" i="8"/>
  <c r="M469" i="8"/>
  <c r="L469" i="8"/>
  <c r="I469" i="8"/>
  <c r="H11" i="6"/>
  <c r="J11" i="6"/>
  <c r="I11" i="6"/>
  <c r="D592" i="8"/>
  <c r="H592" i="8"/>
  <c r="M592" i="8"/>
  <c r="L592" i="8"/>
  <c r="M572" i="8"/>
  <c r="L572" i="8"/>
  <c r="I572" i="8"/>
  <c r="E572" i="8"/>
  <c r="G471" i="5"/>
  <c r="F471" i="5"/>
  <c r="K471" i="5"/>
  <c r="J471" i="5"/>
  <c r="I471" i="5"/>
  <c r="E471" i="5"/>
  <c r="K432" i="5"/>
  <c r="J432" i="5"/>
  <c r="I432" i="5"/>
  <c r="G432" i="5"/>
  <c r="F432" i="5"/>
  <c r="E432" i="5"/>
  <c r="D609" i="8"/>
  <c r="M609" i="8"/>
  <c r="L609" i="8"/>
  <c r="H609" i="8"/>
  <c r="I609" i="8"/>
  <c r="E609" i="8"/>
  <c r="E360" i="8"/>
  <c r="D360" i="8"/>
  <c r="M360" i="8"/>
  <c r="L360" i="8"/>
  <c r="I420" i="8"/>
  <c r="H420" i="8"/>
  <c r="M420" i="8"/>
  <c r="L420" i="8"/>
  <c r="E420" i="8"/>
  <c r="D420" i="8"/>
  <c r="H462" i="8"/>
  <c r="E462" i="8"/>
  <c r="D462" i="8"/>
  <c r="I462" i="8"/>
  <c r="M462" i="8"/>
  <c r="L462" i="8"/>
  <c r="E598" i="8"/>
  <c r="M598" i="8"/>
  <c r="L598" i="8"/>
  <c r="H598" i="8"/>
  <c r="D598" i="8"/>
  <c r="K392" i="8"/>
  <c r="J392" i="8"/>
  <c r="J584" i="5"/>
  <c r="K584" i="5"/>
  <c r="E584" i="5"/>
  <c r="F584" i="5"/>
  <c r="D584" i="8" s="1"/>
  <c r="I584" i="5"/>
  <c r="G584" i="5"/>
  <c r="E579" i="8"/>
  <c r="M579" i="8"/>
  <c r="L579" i="8"/>
  <c r="I579" i="8"/>
  <c r="D579" i="8"/>
  <c r="K460" i="8"/>
  <c r="J460" i="8"/>
  <c r="G388" i="5"/>
  <c r="E388" i="5"/>
  <c r="F388" i="5"/>
  <c r="D388" i="8" s="1"/>
  <c r="L567" i="8"/>
  <c r="H567" i="8"/>
  <c r="M567" i="8"/>
  <c r="I567" i="8"/>
  <c r="G602" i="5"/>
  <c r="E602" i="5"/>
  <c r="I602" i="5"/>
  <c r="F602" i="5"/>
  <c r="D602" i="8" s="1"/>
  <c r="J602" i="5"/>
  <c r="K602" i="5"/>
  <c r="J479" i="5"/>
  <c r="I479" i="5"/>
  <c r="G479" i="5"/>
  <c r="H479" i="8" s="1"/>
  <c r="K479" i="5"/>
  <c r="F479" i="5"/>
  <c r="E479" i="5"/>
  <c r="K455" i="5"/>
  <c r="F455" i="5"/>
  <c r="D455" i="8" s="1"/>
  <c r="G455" i="5"/>
  <c r="E455" i="5"/>
  <c r="J455" i="5"/>
  <c r="I455" i="5"/>
  <c r="M535" i="8"/>
  <c r="L535" i="8"/>
  <c r="J570" i="5"/>
  <c r="K570" i="5"/>
  <c r="I570" i="5"/>
  <c r="G570" i="5"/>
  <c r="I570" i="8" s="1"/>
  <c r="F570" i="5"/>
  <c r="E570" i="5"/>
  <c r="K467" i="5"/>
  <c r="I467" i="5"/>
  <c r="J467" i="5"/>
  <c r="G467" i="5"/>
  <c r="F467" i="5"/>
  <c r="E467" i="8" s="1"/>
  <c r="E467" i="5"/>
  <c r="G405" i="5"/>
  <c r="H405" i="8" s="1"/>
  <c r="E405" i="5"/>
  <c r="F405" i="5"/>
  <c r="L485" i="8"/>
  <c r="M485" i="8"/>
  <c r="I485" i="8"/>
  <c r="H485" i="8"/>
  <c r="F450" i="5"/>
  <c r="E450" i="8" s="1"/>
  <c r="E450" i="5"/>
  <c r="K450" i="5"/>
  <c r="J450" i="5"/>
  <c r="G450" i="5"/>
  <c r="I450" i="5"/>
  <c r="M610" i="8"/>
  <c r="L610" i="8"/>
  <c r="I610" i="8"/>
  <c r="E610" i="8"/>
  <c r="H610" i="8"/>
  <c r="M501" i="8"/>
  <c r="L501" i="8"/>
  <c r="I377" i="8"/>
  <c r="M377" i="8"/>
  <c r="L377" i="8"/>
  <c r="K425" i="8"/>
  <c r="J425" i="8"/>
  <c r="F436" i="5"/>
  <c r="E436" i="8" s="1"/>
  <c r="J436" i="5"/>
  <c r="I436" i="5"/>
  <c r="G436" i="5"/>
  <c r="E436" i="5"/>
  <c r="K436" i="5"/>
  <c r="H448" i="8"/>
  <c r="E449" i="8"/>
  <c r="D449" i="8"/>
  <c r="D593" i="8"/>
  <c r="M593" i="8"/>
  <c r="L593" i="8"/>
  <c r="M473" i="8"/>
  <c r="I473" i="8"/>
  <c r="L473" i="8"/>
  <c r="E473" i="8"/>
  <c r="H473" i="8"/>
  <c r="K427" i="5"/>
  <c r="J426" i="5"/>
  <c r="I425" i="5"/>
  <c r="K413" i="5"/>
  <c r="J412" i="5"/>
  <c r="I411" i="5"/>
  <c r="K399" i="5"/>
  <c r="J398" i="5"/>
  <c r="I397" i="5"/>
  <c r="K385" i="5"/>
  <c r="J384" i="5"/>
  <c r="I383" i="5"/>
  <c r="K371" i="5"/>
  <c r="J370" i="5"/>
  <c r="I369" i="5"/>
  <c r="K357" i="5"/>
  <c r="J356" i="5"/>
  <c r="I355" i="5"/>
  <c r="K343" i="5"/>
  <c r="J342" i="5"/>
  <c r="I341" i="5"/>
  <c r="K329" i="5"/>
  <c r="J328" i="5"/>
  <c r="I327" i="5"/>
  <c r="K315" i="5"/>
  <c r="J314" i="5"/>
  <c r="I313" i="5"/>
  <c r="K301" i="5"/>
  <c r="J300" i="5"/>
  <c r="I299" i="5"/>
  <c r="K287" i="5"/>
  <c r="J286" i="5"/>
  <c r="I285" i="5"/>
  <c r="K273" i="5"/>
  <c r="J272" i="5"/>
  <c r="I271" i="5"/>
  <c r="K259" i="5"/>
  <c r="J258" i="5"/>
  <c r="I257" i="5"/>
  <c r="K245" i="5"/>
  <c r="J244" i="5"/>
  <c r="I243" i="5"/>
  <c r="K231" i="5"/>
  <c r="J230" i="5"/>
  <c r="I229" i="5"/>
  <c r="K217" i="5"/>
  <c r="J216" i="5"/>
  <c r="I215" i="5"/>
  <c r="K203" i="5"/>
  <c r="J202" i="5"/>
  <c r="I201" i="5"/>
  <c r="K189" i="5"/>
  <c r="J188" i="5"/>
  <c r="I187" i="5"/>
  <c r="K175" i="5"/>
  <c r="J174" i="5"/>
  <c r="I173" i="5"/>
  <c r="K161" i="5"/>
  <c r="J160" i="5"/>
  <c r="I159" i="5"/>
  <c r="K147" i="5"/>
  <c r="J146" i="5"/>
  <c r="I145" i="5"/>
  <c r="K133" i="5"/>
  <c r="J132" i="5"/>
  <c r="I131" i="5"/>
  <c r="K119" i="5"/>
  <c r="J118" i="5"/>
  <c r="I117" i="5"/>
  <c r="F427" i="5"/>
  <c r="E427" i="8" s="1"/>
  <c r="K418" i="5"/>
  <c r="J417" i="5"/>
  <c r="I416" i="5"/>
  <c r="K404" i="5"/>
  <c r="J403" i="5"/>
  <c r="I402" i="5"/>
  <c r="K390" i="5"/>
  <c r="J389" i="5"/>
  <c r="I388" i="5"/>
  <c r="K376" i="5"/>
  <c r="J375" i="5"/>
  <c r="I374" i="5"/>
  <c r="K362" i="5"/>
  <c r="J361" i="5"/>
  <c r="I360" i="5"/>
  <c r="K348" i="5"/>
  <c r="J347" i="5"/>
  <c r="I346" i="5"/>
  <c r="K334" i="5"/>
  <c r="J333" i="5"/>
  <c r="I332" i="5"/>
  <c r="K320" i="5"/>
  <c r="J319" i="5"/>
  <c r="I318" i="5"/>
  <c r="K306" i="5"/>
  <c r="J305" i="5"/>
  <c r="I304" i="5"/>
  <c r="K292" i="5"/>
  <c r="J291" i="5"/>
  <c r="I290" i="5"/>
  <c r="K278" i="5"/>
  <c r="J277" i="5"/>
  <c r="I276" i="5"/>
  <c r="K264" i="5"/>
  <c r="J263" i="5"/>
  <c r="I262" i="5"/>
  <c r="K250" i="5"/>
  <c r="J249" i="5"/>
  <c r="I248" i="5"/>
  <c r="K236" i="5"/>
  <c r="J235" i="5"/>
  <c r="I234" i="5"/>
  <c r="K222" i="5"/>
  <c r="J221" i="5"/>
  <c r="I220" i="5"/>
  <c r="K208" i="5"/>
  <c r="J207" i="5"/>
  <c r="I206" i="5"/>
  <c r="K194" i="5"/>
  <c r="J193" i="5"/>
  <c r="I192" i="5"/>
  <c r="K180" i="5"/>
  <c r="J179" i="5"/>
  <c r="I178" i="5"/>
  <c r="K166" i="5"/>
  <c r="J165" i="5"/>
  <c r="I164" i="5"/>
  <c r="K152" i="5"/>
  <c r="J151" i="5"/>
  <c r="I150" i="5"/>
  <c r="K138" i="5"/>
  <c r="J137" i="5"/>
  <c r="I136" i="5"/>
  <c r="K124" i="5"/>
  <c r="J123" i="5"/>
  <c r="I122" i="5"/>
  <c r="J422" i="5"/>
  <c r="J415" i="5"/>
  <c r="I414" i="5"/>
  <c r="J409" i="5"/>
  <c r="J402" i="5"/>
  <c r="J396" i="5"/>
  <c r="I389" i="5"/>
  <c r="K383" i="5"/>
  <c r="I376" i="5"/>
  <c r="J363" i="5"/>
  <c r="I356" i="5"/>
  <c r="J350" i="5"/>
  <c r="J343" i="5"/>
  <c r="J337" i="5"/>
  <c r="K330" i="5"/>
  <c r="J324" i="5"/>
  <c r="J317" i="5"/>
  <c r="I316" i="5"/>
  <c r="J311" i="5"/>
  <c r="J304" i="5"/>
  <c r="J298" i="5"/>
  <c r="I291" i="5"/>
  <c r="K285" i="5"/>
  <c r="I278" i="5"/>
  <c r="J265" i="5"/>
  <c r="I258" i="5"/>
  <c r="J252" i="5"/>
  <c r="J245" i="5"/>
  <c r="J239" i="5"/>
  <c r="K232" i="5"/>
  <c r="J226" i="5"/>
  <c r="J219" i="5"/>
  <c r="I218" i="5"/>
  <c r="J213" i="5"/>
  <c r="J206" i="5"/>
  <c r="J200" i="5"/>
  <c r="I193" i="5"/>
  <c r="K187" i="5"/>
  <c r="I180" i="5"/>
  <c r="J167" i="5"/>
  <c r="I160" i="5"/>
  <c r="J154" i="5"/>
  <c r="J147" i="5"/>
  <c r="J141" i="5"/>
  <c r="K134" i="5"/>
  <c r="J128" i="5"/>
  <c r="J121" i="5"/>
  <c r="I120" i="5"/>
  <c r="J115" i="5"/>
  <c r="K103" i="5"/>
  <c r="J102" i="5"/>
  <c r="I101" i="5"/>
  <c r="K89" i="5"/>
  <c r="J88" i="5"/>
  <c r="I87" i="5"/>
  <c r="K75" i="5"/>
  <c r="J74" i="5"/>
  <c r="I73" i="5"/>
  <c r="K61" i="5"/>
  <c r="J60" i="5"/>
  <c r="I59" i="5"/>
  <c r="K47" i="5"/>
  <c r="J46" i="5"/>
  <c r="I45" i="5"/>
  <c r="K33" i="5"/>
  <c r="J32" i="5"/>
  <c r="I31" i="5"/>
  <c r="K19" i="5"/>
  <c r="J18" i="5"/>
  <c r="I17" i="5"/>
  <c r="K5" i="5"/>
  <c r="J4" i="5"/>
  <c r="I3" i="5"/>
  <c r="E427" i="5"/>
  <c r="J423" i="5"/>
  <c r="J416" i="5"/>
  <c r="J410" i="5"/>
  <c r="I403" i="5"/>
  <c r="K397" i="5"/>
  <c r="I390" i="5"/>
  <c r="J377" i="5"/>
  <c r="I370" i="5"/>
  <c r="J364" i="5"/>
  <c r="J357" i="5"/>
  <c r="J351" i="5"/>
  <c r="K344" i="5"/>
  <c r="J338" i="5"/>
  <c r="J331" i="5"/>
  <c r="I330" i="5"/>
  <c r="J325" i="5"/>
  <c r="J318" i="5"/>
  <c r="J312" i="5"/>
  <c r="I305" i="5"/>
  <c r="K299" i="5"/>
  <c r="I292" i="5"/>
  <c r="J279" i="5"/>
  <c r="I272" i="5"/>
  <c r="J266" i="5"/>
  <c r="J259" i="5"/>
  <c r="J253" i="5"/>
  <c r="K246" i="5"/>
  <c r="J240" i="5"/>
  <c r="J233" i="5"/>
  <c r="I232" i="5"/>
  <c r="J227" i="5"/>
  <c r="J220" i="5"/>
  <c r="J214" i="5"/>
  <c r="K424" i="5"/>
  <c r="I423" i="5"/>
  <c r="K417" i="5"/>
  <c r="I410" i="5"/>
  <c r="J404" i="5"/>
  <c r="J397" i="5"/>
  <c r="K391" i="5"/>
  <c r="K384" i="5"/>
  <c r="K378" i="5"/>
  <c r="I377" i="5"/>
  <c r="K365" i="5"/>
  <c r="I364" i="5"/>
  <c r="I357" i="5"/>
  <c r="K352" i="5"/>
  <c r="I351" i="5"/>
  <c r="K345" i="5"/>
  <c r="J344" i="5"/>
  <c r="K339" i="5"/>
  <c r="I338" i="5"/>
  <c r="K332" i="5"/>
  <c r="I331" i="5"/>
  <c r="K326" i="5"/>
  <c r="I325" i="5"/>
  <c r="K319" i="5"/>
  <c r="I312" i="5"/>
  <c r="J306" i="5"/>
  <c r="J299" i="5"/>
  <c r="K293" i="5"/>
  <c r="K286" i="5"/>
  <c r="K280" i="5"/>
  <c r="I279" i="5"/>
  <c r="K267" i="5"/>
  <c r="I266" i="5"/>
  <c r="I259" i="5"/>
  <c r="K254" i="5"/>
  <c r="I253" i="5"/>
  <c r="K247" i="5"/>
  <c r="J246" i="5"/>
  <c r="K241" i="5"/>
  <c r="I240" i="5"/>
  <c r="K234" i="5"/>
  <c r="I233" i="5"/>
  <c r="K228" i="5"/>
  <c r="I227" i="5"/>
  <c r="K221" i="5"/>
  <c r="I214" i="5"/>
  <c r="J208" i="5"/>
  <c r="J201" i="5"/>
  <c r="J424" i="5"/>
  <c r="I417" i="5"/>
  <c r="K411" i="5"/>
  <c r="I404" i="5"/>
  <c r="J391" i="5"/>
  <c r="I384" i="5"/>
  <c r="J378" i="5"/>
  <c r="J371" i="5"/>
  <c r="J365" i="5"/>
  <c r="K358" i="5"/>
  <c r="J352" i="5"/>
  <c r="J345" i="5"/>
  <c r="I344" i="5"/>
  <c r="J339" i="5"/>
  <c r="J332" i="5"/>
  <c r="J326" i="5"/>
  <c r="I319" i="5"/>
  <c r="K313" i="5"/>
  <c r="I306" i="5"/>
  <c r="J293" i="5"/>
  <c r="I286" i="5"/>
  <c r="J280" i="5"/>
  <c r="J273" i="5"/>
  <c r="J267" i="5"/>
  <c r="K260" i="5"/>
  <c r="J254" i="5"/>
  <c r="J247" i="5"/>
  <c r="I246" i="5"/>
  <c r="J241" i="5"/>
  <c r="J234" i="5"/>
  <c r="J228" i="5"/>
  <c r="I221" i="5"/>
  <c r="K215" i="5"/>
  <c r="I208" i="5"/>
  <c r="J425" i="5"/>
  <c r="K419" i="5"/>
  <c r="K412" i="5"/>
  <c r="K406" i="5"/>
  <c r="I405" i="5"/>
  <c r="K393" i="5"/>
  <c r="I392" i="5"/>
  <c r="I385" i="5"/>
  <c r="K380" i="5"/>
  <c r="I379" i="5"/>
  <c r="K373" i="5"/>
  <c r="J372" i="5"/>
  <c r="K367" i="5"/>
  <c r="I366" i="5"/>
  <c r="K360" i="5"/>
  <c r="I359" i="5"/>
  <c r="K354" i="5"/>
  <c r="I353" i="5"/>
  <c r="K347" i="5"/>
  <c r="I340" i="5"/>
  <c r="J334" i="5"/>
  <c r="J327" i="5"/>
  <c r="K321" i="5"/>
  <c r="K314" i="5"/>
  <c r="K308" i="5"/>
  <c r="I307" i="5"/>
  <c r="K295" i="5"/>
  <c r="I294" i="5"/>
  <c r="I287" i="5"/>
  <c r="K282" i="5"/>
  <c r="I281" i="5"/>
  <c r="K275" i="5"/>
  <c r="J274" i="5"/>
  <c r="K269" i="5"/>
  <c r="I268" i="5"/>
  <c r="K262" i="5"/>
  <c r="I261" i="5"/>
  <c r="K256" i="5"/>
  <c r="I255" i="5"/>
  <c r="K249" i="5"/>
  <c r="I242" i="5"/>
  <c r="J236" i="5"/>
  <c r="J229" i="5"/>
  <c r="K223" i="5"/>
  <c r="K216" i="5"/>
  <c r="K210" i="5"/>
  <c r="I209" i="5"/>
  <c r="K197" i="5"/>
  <c r="I196" i="5"/>
  <c r="I189" i="5"/>
  <c r="K184" i="5"/>
  <c r="I183" i="5"/>
  <c r="K177" i="5"/>
  <c r="J176" i="5"/>
  <c r="K171" i="5"/>
  <c r="I170" i="5"/>
  <c r="K164" i="5"/>
  <c r="I163" i="5"/>
  <c r="K158" i="5"/>
  <c r="I157" i="5"/>
  <c r="K151" i="5"/>
  <c r="I144" i="5"/>
  <c r="J138" i="5"/>
  <c r="J131" i="5"/>
  <c r="K125" i="5"/>
  <c r="K118" i="5"/>
  <c r="K110" i="5"/>
  <c r="J109" i="5"/>
  <c r="I108" i="5"/>
  <c r="K96" i="5"/>
  <c r="J95" i="5"/>
  <c r="I94" i="5"/>
  <c r="K82" i="5"/>
  <c r="J81" i="5"/>
  <c r="I80" i="5"/>
  <c r="K68" i="5"/>
  <c r="J67" i="5"/>
  <c r="I66" i="5"/>
  <c r="K54" i="5"/>
  <c r="J53" i="5"/>
  <c r="I52" i="5"/>
  <c r="K40" i="5"/>
  <c r="J39" i="5"/>
  <c r="I38" i="5"/>
  <c r="K26" i="5"/>
  <c r="J25" i="5"/>
  <c r="I24" i="5"/>
  <c r="K12" i="5"/>
  <c r="J11" i="5"/>
  <c r="I10" i="5"/>
  <c r="J419" i="5"/>
  <c r="I412" i="5"/>
  <c r="J406" i="5"/>
  <c r="J399" i="5"/>
  <c r="J393" i="5"/>
  <c r="K386" i="5"/>
  <c r="J380" i="5"/>
  <c r="J373" i="5"/>
  <c r="I372" i="5"/>
  <c r="J367" i="5"/>
  <c r="J360" i="5"/>
  <c r="J354" i="5"/>
  <c r="I347" i="5"/>
  <c r="K341" i="5"/>
  <c r="I334" i="5"/>
  <c r="J321" i="5"/>
  <c r="I314" i="5"/>
  <c r="J308" i="5"/>
  <c r="J301" i="5"/>
  <c r="J295" i="5"/>
  <c r="K288" i="5"/>
  <c r="J282" i="5"/>
  <c r="J275" i="5"/>
  <c r="I274" i="5"/>
  <c r="J269" i="5"/>
  <c r="J262" i="5"/>
  <c r="J256" i="5"/>
  <c r="I249" i="5"/>
  <c r="K243" i="5"/>
  <c r="I236" i="5"/>
  <c r="J223" i="5"/>
  <c r="I216" i="5"/>
  <c r="J210" i="5"/>
  <c r="J203" i="5"/>
  <c r="J197" i="5"/>
  <c r="K190" i="5"/>
  <c r="J184" i="5"/>
  <c r="J177" i="5"/>
  <c r="I176" i="5"/>
  <c r="J171" i="5"/>
  <c r="J164" i="5"/>
  <c r="J158" i="5"/>
  <c r="I151" i="5"/>
  <c r="K145" i="5"/>
  <c r="I138" i="5"/>
  <c r="J125" i="5"/>
  <c r="I118" i="5"/>
  <c r="K111" i="5"/>
  <c r="J110" i="5"/>
  <c r="I109" i="5"/>
  <c r="K97" i="5"/>
  <c r="J96" i="5"/>
  <c r="I95" i="5"/>
  <c r="K83" i="5"/>
  <c r="J82" i="5"/>
  <c r="I81" i="5"/>
  <c r="K69" i="5"/>
  <c r="J68" i="5"/>
  <c r="I67" i="5"/>
  <c r="K55" i="5"/>
  <c r="J54" i="5"/>
  <c r="I53" i="5"/>
  <c r="K41" i="5"/>
  <c r="J40" i="5"/>
  <c r="I39" i="5"/>
  <c r="K27" i="5"/>
  <c r="J26" i="5"/>
  <c r="I25" i="5"/>
  <c r="K13" i="5"/>
  <c r="J12" i="5"/>
  <c r="I11" i="5"/>
  <c r="J55" i="5"/>
  <c r="J41" i="5"/>
  <c r="J27" i="5"/>
  <c r="J13" i="5"/>
  <c r="K426" i="5"/>
  <c r="K420" i="5"/>
  <c r="I419" i="5"/>
  <c r="K407" i="5"/>
  <c r="I406" i="5"/>
  <c r="I399" i="5"/>
  <c r="K394" i="5"/>
  <c r="I393" i="5"/>
  <c r="K387" i="5"/>
  <c r="J386" i="5"/>
  <c r="K381" i="5"/>
  <c r="I380" i="5"/>
  <c r="K374" i="5"/>
  <c r="I373" i="5"/>
  <c r="K368" i="5"/>
  <c r="I367" i="5"/>
  <c r="K361" i="5"/>
  <c r="I354" i="5"/>
  <c r="J348" i="5"/>
  <c r="J341" i="5"/>
  <c r="K335" i="5"/>
  <c r="K328" i="5"/>
  <c r="K322" i="5"/>
  <c r="I321" i="5"/>
  <c r="K309" i="5"/>
  <c r="I308" i="5"/>
  <c r="I301" i="5"/>
  <c r="K296" i="5"/>
  <c r="I295" i="5"/>
  <c r="K289" i="5"/>
  <c r="J288" i="5"/>
  <c r="K283" i="5"/>
  <c r="I282" i="5"/>
  <c r="K276" i="5"/>
  <c r="I275" i="5"/>
  <c r="K270" i="5"/>
  <c r="I269" i="5"/>
  <c r="K263" i="5"/>
  <c r="I256" i="5"/>
  <c r="J250" i="5"/>
  <c r="J243" i="5"/>
  <c r="K237" i="5"/>
  <c r="K230" i="5"/>
  <c r="K224" i="5"/>
  <c r="I223" i="5"/>
  <c r="K211" i="5"/>
  <c r="I210" i="5"/>
  <c r="I203" i="5"/>
  <c r="K198" i="5"/>
  <c r="I197" i="5"/>
  <c r="K191" i="5"/>
  <c r="J190" i="5"/>
  <c r="K185" i="5"/>
  <c r="I184" i="5"/>
  <c r="K178" i="5"/>
  <c r="I177" i="5"/>
  <c r="K172" i="5"/>
  <c r="I171" i="5"/>
  <c r="K165" i="5"/>
  <c r="I158" i="5"/>
  <c r="J152" i="5"/>
  <c r="J145" i="5"/>
  <c r="K139" i="5"/>
  <c r="K132" i="5"/>
  <c r="K126" i="5"/>
  <c r="I125" i="5"/>
  <c r="K112" i="5"/>
  <c r="J111" i="5"/>
  <c r="I110" i="5"/>
  <c r="K98" i="5"/>
  <c r="J97" i="5"/>
  <c r="I96" i="5"/>
  <c r="K84" i="5"/>
  <c r="J83" i="5"/>
  <c r="I82" i="5"/>
  <c r="K70" i="5"/>
  <c r="J69" i="5"/>
  <c r="I68" i="5"/>
  <c r="K56" i="5"/>
  <c r="I54" i="5"/>
  <c r="K42" i="5"/>
  <c r="I40" i="5"/>
  <c r="K28" i="5"/>
  <c r="I26" i="5"/>
  <c r="K14" i="5"/>
  <c r="I12" i="5"/>
  <c r="I424" i="5"/>
  <c r="K414" i="5"/>
  <c r="I409" i="5"/>
  <c r="J374" i="5"/>
  <c r="I371" i="5"/>
  <c r="I358" i="5"/>
  <c r="K351" i="5"/>
  <c r="K336" i="5"/>
  <c r="I333" i="5"/>
  <c r="I323" i="5"/>
  <c r="J313" i="5"/>
  <c r="J303" i="5"/>
  <c r="K298" i="5"/>
  <c r="J283" i="5"/>
  <c r="J278" i="5"/>
  <c r="K268" i="5"/>
  <c r="I263" i="5"/>
  <c r="J255" i="5"/>
  <c r="I250" i="5"/>
  <c r="I247" i="5"/>
  <c r="I245" i="5"/>
  <c r="I230" i="5"/>
  <c r="K225" i="5"/>
  <c r="J212" i="5"/>
  <c r="J209" i="5"/>
  <c r="I200" i="5"/>
  <c r="J187" i="5"/>
  <c r="J170" i="5"/>
  <c r="K167" i="5"/>
  <c r="J163" i="5"/>
  <c r="J153" i="5"/>
  <c r="I149" i="5"/>
  <c r="I146" i="5"/>
  <c r="J143" i="5"/>
  <c r="I139" i="5"/>
  <c r="K136" i="5"/>
  <c r="K116" i="5"/>
  <c r="J107" i="5"/>
  <c r="J98" i="5"/>
  <c r="I90" i="5"/>
  <c r="J86" i="5"/>
  <c r="I85" i="5"/>
  <c r="I77" i="5"/>
  <c r="K74" i="5"/>
  <c r="I64" i="5"/>
  <c r="J61" i="5"/>
  <c r="K52" i="5"/>
  <c r="K48" i="5"/>
  <c r="K43" i="5"/>
  <c r="K39" i="5"/>
  <c r="K35" i="5"/>
  <c r="J31" i="5"/>
  <c r="K22" i="5"/>
  <c r="J9" i="5"/>
  <c r="I190" i="5"/>
  <c r="K174" i="5"/>
  <c r="J140" i="5"/>
  <c r="I133" i="5"/>
  <c r="K130" i="5"/>
  <c r="J126" i="5"/>
  <c r="K123" i="5"/>
  <c r="I119" i="5"/>
  <c r="K99" i="5"/>
  <c r="K95" i="5"/>
  <c r="J87" i="5"/>
  <c r="K78" i="5"/>
  <c r="J56" i="5"/>
  <c r="I48" i="5"/>
  <c r="J44" i="5"/>
  <c r="I35" i="5"/>
  <c r="K6" i="5"/>
  <c r="I174" i="5"/>
  <c r="I147" i="5"/>
  <c r="K144" i="5"/>
  <c r="I140" i="5"/>
  <c r="I123" i="5"/>
  <c r="K100" i="5"/>
  <c r="I69" i="5"/>
  <c r="I65" i="5"/>
  <c r="I44" i="5"/>
  <c r="K36" i="5"/>
  <c r="K101" i="5"/>
  <c r="K79" i="5"/>
  <c r="I75" i="5"/>
  <c r="J62" i="5"/>
  <c r="K58" i="5"/>
  <c r="J49" i="5"/>
  <c r="I27" i="5"/>
  <c r="I23" i="5"/>
  <c r="I14" i="5"/>
  <c r="K20" i="5"/>
  <c r="K15" i="5"/>
  <c r="K196" i="5"/>
  <c r="I76" i="5"/>
  <c r="K60" i="5"/>
  <c r="I50" i="5"/>
  <c r="K38" i="5"/>
  <c r="K29" i="5"/>
  <c r="J388" i="5"/>
  <c r="I320" i="5"/>
  <c r="I297" i="5"/>
  <c r="J237" i="5"/>
  <c r="J186" i="5"/>
  <c r="K156" i="5"/>
  <c r="I135" i="5"/>
  <c r="J106" i="5"/>
  <c r="K73" i="5"/>
  <c r="J29" i="5"/>
  <c r="J8" i="5"/>
  <c r="I345" i="5"/>
  <c r="I328" i="5"/>
  <c r="I310" i="5"/>
  <c r="I270" i="5"/>
  <c r="I265" i="5"/>
  <c r="I237" i="5"/>
  <c r="K176" i="5"/>
  <c r="J129" i="5"/>
  <c r="K90" i="5"/>
  <c r="K64" i="5"/>
  <c r="J42" i="5"/>
  <c r="I34" i="5"/>
  <c r="K18" i="5"/>
  <c r="K422" i="5"/>
  <c r="J414" i="5"/>
  <c r="I391" i="5"/>
  <c r="K379" i="5"/>
  <c r="K369" i="5"/>
  <c r="K364" i="5"/>
  <c r="K356" i="5"/>
  <c r="J336" i="5"/>
  <c r="K311" i="5"/>
  <c r="I303" i="5"/>
  <c r="I298" i="5"/>
  <c r="I288" i="5"/>
  <c r="I283" i="5"/>
  <c r="J268" i="5"/>
  <c r="J260" i="5"/>
  <c r="K235" i="5"/>
  <c r="J225" i="5"/>
  <c r="K220" i="5"/>
  <c r="I212" i="5"/>
  <c r="J194" i="5"/>
  <c r="I167" i="5"/>
  <c r="K160" i="5"/>
  <c r="K157" i="5"/>
  <c r="I153" i="5"/>
  <c r="I143" i="5"/>
  <c r="K140" i="5"/>
  <c r="J136" i="5"/>
  <c r="J133" i="5"/>
  <c r="J119" i="5"/>
  <c r="J116" i="5"/>
  <c r="I111" i="5"/>
  <c r="I107" i="5"/>
  <c r="I98" i="5"/>
  <c r="K87" i="5"/>
  <c r="I86" i="5"/>
  <c r="I74" i="5"/>
  <c r="K65" i="5"/>
  <c r="I61" i="5"/>
  <c r="J52" i="5"/>
  <c r="J48" i="5"/>
  <c r="K44" i="5"/>
  <c r="J43" i="5"/>
  <c r="J35" i="5"/>
  <c r="J22" i="5"/>
  <c r="I13" i="5"/>
  <c r="I9" i="5"/>
  <c r="I422" i="5"/>
  <c r="J394" i="5"/>
  <c r="J379" i="5"/>
  <c r="K359" i="5"/>
  <c r="I336" i="5"/>
  <c r="K331" i="5"/>
  <c r="K316" i="5"/>
  <c r="J276" i="5"/>
  <c r="I273" i="5"/>
  <c r="I260" i="5"/>
  <c r="K253" i="5"/>
  <c r="K238" i="5"/>
  <c r="I235" i="5"/>
  <c r="I225" i="5"/>
  <c r="K207" i="5"/>
  <c r="I194" i="5"/>
  <c r="K154" i="5"/>
  <c r="K150" i="5"/>
  <c r="K104" i="5"/>
  <c r="J65" i="5"/>
  <c r="I43" i="5"/>
  <c r="K32" i="5"/>
  <c r="I22" i="5"/>
  <c r="K10" i="5"/>
  <c r="K258" i="5"/>
  <c r="K181" i="5"/>
  <c r="J130" i="5"/>
  <c r="I126" i="5"/>
  <c r="J108" i="5"/>
  <c r="J104" i="5"/>
  <c r="J99" i="5"/>
  <c r="I56" i="5"/>
  <c r="K45" i="5"/>
  <c r="J23" i="5"/>
  <c r="I6" i="5"/>
  <c r="I100" i="5"/>
  <c r="K7" i="5"/>
  <c r="I142" i="5"/>
  <c r="J93" i="5"/>
  <c r="J17" i="5"/>
  <c r="K8" i="5"/>
  <c r="K416" i="5"/>
  <c r="I315" i="5"/>
  <c r="J285" i="5"/>
  <c r="K265" i="5"/>
  <c r="I252" i="5"/>
  <c r="I47" i="5"/>
  <c r="J34" i="5"/>
  <c r="J21" i="5"/>
  <c r="J411" i="5"/>
  <c r="K396" i="5"/>
  <c r="J376" i="5"/>
  <c r="I348" i="5"/>
  <c r="K290" i="5"/>
  <c r="J222" i="5"/>
  <c r="K173" i="5"/>
  <c r="J156" i="5"/>
  <c r="J103" i="5"/>
  <c r="K94" i="5"/>
  <c r="K85" i="5"/>
  <c r="J73" i="5"/>
  <c r="J30" i="5"/>
  <c r="J427" i="5"/>
  <c r="K389" i="5"/>
  <c r="J369" i="5"/>
  <c r="K346" i="5"/>
  <c r="I326" i="5"/>
  <c r="I311" i="5"/>
  <c r="J157" i="5"/>
  <c r="I116" i="5"/>
  <c r="K108" i="5"/>
  <c r="K91" i="5"/>
  <c r="J19" i="5"/>
  <c r="I154" i="5"/>
  <c r="J91" i="5"/>
  <c r="I32" i="5"/>
  <c r="K23" i="5"/>
  <c r="J10" i="5"/>
  <c r="J14" i="5"/>
  <c r="J57" i="5"/>
  <c r="J122" i="5"/>
  <c r="I427" i="5"/>
  <c r="J407" i="5"/>
  <c r="K402" i="5"/>
  <c r="I394" i="5"/>
  <c r="K382" i="5"/>
  <c r="J359" i="5"/>
  <c r="K349" i="5"/>
  <c r="J346" i="5"/>
  <c r="K324" i="5"/>
  <c r="J316" i="5"/>
  <c r="I293" i="5"/>
  <c r="K281" i="5"/>
  <c r="K271" i="5"/>
  <c r="K266" i="5"/>
  <c r="J238" i="5"/>
  <c r="J215" i="5"/>
  <c r="I207" i="5"/>
  <c r="J150" i="5"/>
  <c r="J78" i="5"/>
  <c r="I19" i="5"/>
  <c r="J6" i="5"/>
  <c r="I407" i="5"/>
  <c r="J387" i="5"/>
  <c r="J382" i="5"/>
  <c r="K377" i="5"/>
  <c r="K372" i="5"/>
  <c r="J362" i="5"/>
  <c r="J349" i="5"/>
  <c r="I339" i="5"/>
  <c r="J329" i="5"/>
  <c r="I324" i="5"/>
  <c r="J296" i="5"/>
  <c r="K291" i="5"/>
  <c r="J281" i="5"/>
  <c r="J271" i="5"/>
  <c r="K261" i="5"/>
  <c r="K248" i="5"/>
  <c r="I238" i="5"/>
  <c r="K233" i="5"/>
  <c r="I228" i="5"/>
  <c r="K218" i="5"/>
  <c r="K213" i="5"/>
  <c r="J181" i="5"/>
  <c r="K168" i="5"/>
  <c r="J144" i="5"/>
  <c r="K141" i="5"/>
  <c r="K137" i="5"/>
  <c r="I130" i="5"/>
  <c r="K127" i="5"/>
  <c r="K120" i="5"/>
  <c r="J112" i="5"/>
  <c r="I104" i="5"/>
  <c r="J100" i="5"/>
  <c r="I99" i="5"/>
  <c r="I91" i="5"/>
  <c r="K88" i="5"/>
  <c r="I78" i="5"/>
  <c r="J75" i="5"/>
  <c r="K66" i="5"/>
  <c r="K62" i="5"/>
  <c r="K57" i="5"/>
  <c r="K53" i="5"/>
  <c r="K49" i="5"/>
  <c r="J45" i="5"/>
  <c r="I112" i="5"/>
  <c r="J66" i="5"/>
  <c r="J33" i="5"/>
  <c r="J3" i="5"/>
  <c r="G427" i="5"/>
  <c r="K425" i="5"/>
  <c r="J420" i="5"/>
  <c r="K415" i="5"/>
  <c r="K410" i="5"/>
  <c r="K392" i="5"/>
  <c r="I387" i="5"/>
  <c r="I382" i="5"/>
  <c r="I362" i="5"/>
  <c r="I349" i="5"/>
  <c r="K337" i="5"/>
  <c r="I329" i="5"/>
  <c r="J309" i="5"/>
  <c r="K304" i="5"/>
  <c r="I296" i="5"/>
  <c r="K284" i="5"/>
  <c r="J261" i="5"/>
  <c r="K251" i="5"/>
  <c r="J248" i="5"/>
  <c r="K226" i="5"/>
  <c r="J218" i="5"/>
  <c r="I213" i="5"/>
  <c r="K204" i="5"/>
  <c r="K201" i="5"/>
  <c r="J191" i="5"/>
  <c r="I181" i="5"/>
  <c r="J168" i="5"/>
  <c r="I141" i="5"/>
  <c r="I137" i="5"/>
  <c r="J134" i="5"/>
  <c r="J127" i="5"/>
  <c r="J120" i="5"/>
  <c r="I88" i="5"/>
  <c r="J36" i="5"/>
  <c r="K3" i="5"/>
  <c r="I420" i="5"/>
  <c r="I415" i="5"/>
  <c r="K405" i="5"/>
  <c r="J392" i="5"/>
  <c r="K375" i="5"/>
  <c r="K342" i="5"/>
  <c r="I337" i="5"/>
  <c r="I309" i="5"/>
  <c r="J289" i="5"/>
  <c r="J284" i="5"/>
  <c r="K279" i="5"/>
  <c r="K274" i="5"/>
  <c r="J264" i="5"/>
  <c r="J251" i="5"/>
  <c r="I241" i="5"/>
  <c r="J231" i="5"/>
  <c r="I226" i="5"/>
  <c r="J204" i="5"/>
  <c r="J198" i="5"/>
  <c r="K195" i="5"/>
  <c r="I191" i="5"/>
  <c r="K188" i="5"/>
  <c r="I168" i="5"/>
  <c r="J161" i="5"/>
  <c r="K155" i="5"/>
  <c r="I134" i="5"/>
  <c r="I127" i="5"/>
  <c r="J124" i="5"/>
  <c r="K117" i="5"/>
  <c r="K113" i="5"/>
  <c r="K109" i="5"/>
  <c r="K105" i="5"/>
  <c r="J101" i="5"/>
  <c r="K92" i="5"/>
  <c r="J79" i="5"/>
  <c r="J70" i="5"/>
  <c r="I62" i="5"/>
  <c r="J58" i="5"/>
  <c r="I57" i="5"/>
  <c r="I49" i="5"/>
  <c r="K46" i="5"/>
  <c r="I36" i="5"/>
  <c r="K24" i="5"/>
  <c r="K11" i="5"/>
  <c r="I60" i="5"/>
  <c r="I132" i="5"/>
  <c r="K423" i="5"/>
  <c r="J405" i="5"/>
  <c r="K400" i="5"/>
  <c r="K395" i="5"/>
  <c r="I375" i="5"/>
  <c r="K370" i="5"/>
  <c r="I352" i="5"/>
  <c r="I342" i="5"/>
  <c r="K327" i="5"/>
  <c r="J322" i="5"/>
  <c r="K317" i="5"/>
  <c r="K312" i="5"/>
  <c r="K294" i="5"/>
  <c r="I289" i="5"/>
  <c r="I284" i="5"/>
  <c r="I264" i="5"/>
  <c r="I251" i="5"/>
  <c r="K239" i="5"/>
  <c r="I231" i="5"/>
  <c r="K205" i="5"/>
  <c r="I204" i="5"/>
  <c r="I198" i="5"/>
  <c r="J195" i="5"/>
  <c r="I188" i="5"/>
  <c r="J178" i="5"/>
  <c r="I161" i="5"/>
  <c r="J155" i="5"/>
  <c r="K131" i="5"/>
  <c r="K128" i="5"/>
  <c r="I124" i="5"/>
  <c r="K121" i="5"/>
  <c r="J117" i="5"/>
  <c r="K114" i="5"/>
  <c r="J113" i="5"/>
  <c r="J105" i="5"/>
  <c r="J92" i="5"/>
  <c r="I83" i="5"/>
  <c r="I79" i="5"/>
  <c r="I70" i="5"/>
  <c r="K59" i="5"/>
  <c r="I58" i="5"/>
  <c r="I46" i="5"/>
  <c r="K37" i="5"/>
  <c r="I33" i="5"/>
  <c r="J24" i="5"/>
  <c r="J20" i="5"/>
  <c r="K16" i="5"/>
  <c r="J15" i="5"/>
  <c r="J7" i="5"/>
  <c r="J16" i="5"/>
  <c r="K302" i="5"/>
  <c r="I277" i="5"/>
  <c r="K219" i="5"/>
  <c r="K199" i="5"/>
  <c r="J192" i="5"/>
  <c r="I175" i="5"/>
  <c r="J172" i="5"/>
  <c r="J148" i="5"/>
  <c r="J142" i="5"/>
  <c r="K135" i="5"/>
  <c r="K93" i="5"/>
  <c r="I89" i="5"/>
  <c r="K72" i="5"/>
  <c r="J50" i="5"/>
  <c r="I28" i="5"/>
  <c r="I16" i="5"/>
  <c r="K421" i="5"/>
  <c r="I368" i="5"/>
  <c r="I363" i="5"/>
  <c r="J297" i="5"/>
  <c r="J292" i="5"/>
  <c r="I267" i="5"/>
  <c r="K242" i="5"/>
  <c r="K202" i="5"/>
  <c r="J199" i="5"/>
  <c r="I182" i="5"/>
  <c r="I172" i="5"/>
  <c r="J169" i="5"/>
  <c r="K162" i="5"/>
  <c r="J72" i="5"/>
  <c r="I63" i="5"/>
  <c r="K34" i="5"/>
  <c r="J421" i="5"/>
  <c r="K401" i="5"/>
  <c r="I398" i="5"/>
  <c r="K338" i="5"/>
  <c r="J310" i="5"/>
  <c r="K305" i="5"/>
  <c r="J242" i="5"/>
  <c r="K227" i="5"/>
  <c r="I202" i="5"/>
  <c r="J196" i="5"/>
  <c r="I179" i="5"/>
  <c r="I169" i="5"/>
  <c r="K159" i="5"/>
  <c r="I152" i="5"/>
  <c r="K129" i="5"/>
  <c r="I97" i="5"/>
  <c r="I72" i="5"/>
  <c r="K51" i="5"/>
  <c r="K30" i="5"/>
  <c r="I421" i="5"/>
  <c r="J401" i="5"/>
  <c r="J381" i="5"/>
  <c r="K366" i="5"/>
  <c r="J353" i="5"/>
  <c r="I343" i="5"/>
  <c r="K323" i="5"/>
  <c r="K300" i="5"/>
  <c r="J232" i="5"/>
  <c r="I186" i="5"/>
  <c r="J159" i="5"/>
  <c r="I21" i="5"/>
  <c r="J5" i="5"/>
  <c r="J418" i="5"/>
  <c r="J413" i="5"/>
  <c r="K408" i="5"/>
  <c r="J400" i="5"/>
  <c r="J395" i="5"/>
  <c r="J390" i="5"/>
  <c r="J385" i="5"/>
  <c r="I365" i="5"/>
  <c r="K355" i="5"/>
  <c r="K350" i="5"/>
  <c r="K340" i="5"/>
  <c r="I322" i="5"/>
  <c r="I317" i="5"/>
  <c r="K307" i="5"/>
  <c r="J294" i="5"/>
  <c r="K277" i="5"/>
  <c r="K244" i="5"/>
  <c r="I239" i="5"/>
  <c r="J205" i="5"/>
  <c r="I195" i="5"/>
  <c r="K192" i="5"/>
  <c r="J185" i="5"/>
  <c r="K182" i="5"/>
  <c r="J175" i="5"/>
  <c r="I165" i="5"/>
  <c r="I155" i="5"/>
  <c r="K148" i="5"/>
  <c r="K142" i="5"/>
  <c r="I128" i="5"/>
  <c r="I121" i="5"/>
  <c r="J114" i="5"/>
  <c r="I113" i="5"/>
  <c r="I105" i="5"/>
  <c r="K102" i="5"/>
  <c r="I92" i="5"/>
  <c r="J89" i="5"/>
  <c r="K80" i="5"/>
  <c r="K76" i="5"/>
  <c r="K71" i="5"/>
  <c r="K67" i="5"/>
  <c r="K63" i="5"/>
  <c r="J59" i="5"/>
  <c r="K50" i="5"/>
  <c r="J37" i="5"/>
  <c r="J28" i="5"/>
  <c r="I20" i="5"/>
  <c r="I15" i="5"/>
  <c r="I7" i="5"/>
  <c r="K4" i="5"/>
  <c r="I395" i="5"/>
  <c r="I350" i="5"/>
  <c r="J340" i="5"/>
  <c r="J307" i="5"/>
  <c r="K297" i="5"/>
  <c r="I254" i="5"/>
  <c r="I244" i="5"/>
  <c r="J224" i="5"/>
  <c r="I185" i="5"/>
  <c r="J76" i="5"/>
  <c r="J71" i="5"/>
  <c r="J63" i="5"/>
  <c r="K17" i="5"/>
  <c r="I426" i="5"/>
  <c r="I408" i="5"/>
  <c r="K398" i="5"/>
  <c r="K388" i="5"/>
  <c r="I335" i="5"/>
  <c r="J330" i="5"/>
  <c r="J320" i="5"/>
  <c r="J315" i="5"/>
  <c r="K310" i="5"/>
  <c r="J302" i="5"/>
  <c r="J287" i="5"/>
  <c r="K257" i="5"/>
  <c r="K252" i="5"/>
  <c r="I224" i="5"/>
  <c r="I219" i="5"/>
  <c r="K214" i="5"/>
  <c r="I211" i="5"/>
  <c r="K186" i="5"/>
  <c r="K179" i="5"/>
  <c r="I148" i="5"/>
  <c r="J135" i="5"/>
  <c r="K115" i="5"/>
  <c r="K106" i="5"/>
  <c r="J84" i="5"/>
  <c r="I71" i="5"/>
  <c r="J47" i="5"/>
  <c r="K25" i="5"/>
  <c r="K21" i="5"/>
  <c r="I378" i="5"/>
  <c r="K353" i="5"/>
  <c r="I302" i="5"/>
  <c r="J270" i="5"/>
  <c r="J257" i="5"/>
  <c r="K206" i="5"/>
  <c r="I199" i="5"/>
  <c r="K193" i="5"/>
  <c r="J189" i="5"/>
  <c r="J166" i="5"/>
  <c r="J162" i="5"/>
  <c r="K122" i="5"/>
  <c r="I115" i="5"/>
  <c r="I93" i="5"/>
  <c r="I84" i="5"/>
  <c r="J38" i="5"/>
  <c r="I361" i="5"/>
  <c r="J217" i="5"/>
  <c r="K183" i="5"/>
  <c r="I166" i="5"/>
  <c r="I162" i="5"/>
  <c r="K149" i="5"/>
  <c r="I106" i="5"/>
  <c r="K81" i="5"/>
  <c r="K77" i="5"/>
  <c r="J51" i="5"/>
  <c r="I29" i="5"/>
  <c r="I8" i="5"/>
  <c r="I418" i="5"/>
  <c r="I413" i="5"/>
  <c r="J408" i="5"/>
  <c r="K403" i="5"/>
  <c r="I400" i="5"/>
  <c r="J383" i="5"/>
  <c r="J368" i="5"/>
  <c r="K363" i="5"/>
  <c r="J355" i="5"/>
  <c r="J335" i="5"/>
  <c r="K325" i="5"/>
  <c r="K272" i="5"/>
  <c r="K229" i="5"/>
  <c r="J211" i="5"/>
  <c r="I205" i="5"/>
  <c r="J182" i="5"/>
  <c r="K169" i="5"/>
  <c r="I114" i="5"/>
  <c r="I102" i="5"/>
  <c r="J80" i="5"/>
  <c r="I41" i="5"/>
  <c r="I37" i="5"/>
  <c r="I4" i="5"/>
  <c r="K409" i="5"/>
  <c r="I401" i="5"/>
  <c r="I396" i="5"/>
  <c r="I386" i="5"/>
  <c r="I381" i="5"/>
  <c r="J366" i="5"/>
  <c r="J358" i="5"/>
  <c r="K333" i="5"/>
  <c r="J323" i="5"/>
  <c r="K318" i="5"/>
  <c r="K303" i="5"/>
  <c r="I300" i="5"/>
  <c r="J290" i="5"/>
  <c r="I280" i="5"/>
  <c r="K255" i="5"/>
  <c r="K240" i="5"/>
  <c r="I222" i="5"/>
  <c r="I217" i="5"/>
  <c r="K212" i="5"/>
  <c r="K209" i="5"/>
  <c r="K200" i="5"/>
  <c r="J183" i="5"/>
  <c r="J180" i="5"/>
  <c r="J173" i="5"/>
  <c r="K170" i="5"/>
  <c r="K163" i="5"/>
  <c r="I156" i="5"/>
  <c r="K153" i="5"/>
  <c r="J149" i="5"/>
  <c r="K146" i="5"/>
  <c r="K143" i="5"/>
  <c r="J139" i="5"/>
  <c r="I129" i="5"/>
  <c r="K107" i="5"/>
  <c r="I103" i="5"/>
  <c r="J94" i="5"/>
  <c r="J90" i="5"/>
  <c r="K86" i="5"/>
  <c r="J85" i="5"/>
  <c r="J77" i="5"/>
  <c r="J64" i="5"/>
  <c r="I55" i="5"/>
  <c r="I51" i="5"/>
  <c r="I42" i="5"/>
  <c r="K31" i="5"/>
  <c r="I30" i="5"/>
  <c r="I18" i="5"/>
  <c r="K9" i="5"/>
  <c r="I5" i="5"/>
  <c r="D378" i="8"/>
  <c r="I451" i="5"/>
  <c r="G451" i="5"/>
  <c r="E451" i="5"/>
  <c r="J451" i="5"/>
  <c r="F451" i="5"/>
  <c r="D451" i="8" s="1"/>
  <c r="K451" i="5"/>
  <c r="I589" i="8"/>
  <c r="E589" i="8"/>
  <c r="D589" i="8"/>
  <c r="M589" i="8"/>
  <c r="L589" i="8"/>
  <c r="H589" i="8"/>
  <c r="K504" i="5"/>
  <c r="G504" i="5"/>
  <c r="F504" i="5"/>
  <c r="D504" i="8" s="1"/>
  <c r="J504" i="5"/>
  <c r="I504" i="5"/>
  <c r="E504" i="5"/>
  <c r="M559" i="8"/>
  <c r="L559" i="8"/>
  <c r="E559" i="8"/>
  <c r="D559" i="8"/>
  <c r="K526" i="5"/>
  <c r="J526" i="5"/>
  <c r="I526" i="5"/>
  <c r="G526" i="5"/>
  <c r="I526" i="8" s="1"/>
  <c r="F526" i="5"/>
  <c r="E526" i="5"/>
  <c r="M428" i="8"/>
  <c r="L428" i="8"/>
  <c r="H428" i="8"/>
  <c r="E428" i="8"/>
  <c r="D428" i="8"/>
  <c r="D439" i="8"/>
  <c r="H439" i="8"/>
  <c r="L439" i="8"/>
  <c r="I439" i="8"/>
  <c r="M439" i="8"/>
  <c r="I518" i="8"/>
  <c r="H518" i="8"/>
  <c r="E518" i="8"/>
  <c r="M518" i="8"/>
  <c r="L518" i="8"/>
  <c r="I46" i="9"/>
  <c r="J46" i="9"/>
  <c r="K517" i="5"/>
  <c r="J517" i="5"/>
  <c r="I517" i="5"/>
  <c r="G517" i="5"/>
  <c r="F517" i="5"/>
  <c r="E517" i="5"/>
  <c r="M441" i="8"/>
  <c r="I441" i="8"/>
  <c r="L441" i="8"/>
  <c r="G560" i="5"/>
  <c r="H560" i="8" s="1"/>
  <c r="J560" i="5"/>
  <c r="I560" i="5"/>
  <c r="F560" i="5"/>
  <c r="E560" i="8" s="1"/>
  <c r="E560" i="5"/>
  <c r="K560" i="5"/>
  <c r="E541" i="8"/>
  <c r="H541" i="8"/>
  <c r="D541" i="8"/>
  <c r="L541" i="8"/>
  <c r="I541" i="8"/>
  <c r="M541" i="8"/>
  <c r="G502" i="8"/>
  <c r="F502" i="8"/>
  <c r="M544" i="8"/>
  <c r="L544" i="8"/>
  <c r="I544" i="8"/>
  <c r="H544" i="8"/>
  <c r="E544" i="8"/>
  <c r="D544" i="8"/>
  <c r="J43" i="9"/>
  <c r="I43" i="9"/>
  <c r="K508" i="5"/>
  <c r="J508" i="5"/>
  <c r="I508" i="5"/>
  <c r="G508" i="5"/>
  <c r="I508" i="8" s="1"/>
  <c r="F508" i="5"/>
  <c r="E508" i="8" s="1"/>
  <c r="E508" i="5"/>
  <c r="M413" i="8"/>
  <c r="L413" i="8"/>
  <c r="I413" i="8"/>
  <c r="H413" i="8"/>
  <c r="E413" i="8"/>
  <c r="D413" i="8"/>
  <c r="K494" i="5"/>
  <c r="J494" i="5"/>
  <c r="G494" i="5"/>
  <c r="H494" i="8" s="1"/>
  <c r="F494" i="5"/>
  <c r="D494" i="8" s="1"/>
  <c r="E494" i="5"/>
  <c r="I494" i="5"/>
  <c r="F356" i="8"/>
  <c r="G356" i="8"/>
  <c r="K561" i="5"/>
  <c r="J561" i="5"/>
  <c r="I561" i="5"/>
  <c r="G561" i="5"/>
  <c r="I561" i="8" s="1"/>
  <c r="F561" i="5"/>
  <c r="E561" i="8" s="1"/>
  <c r="E561" i="5"/>
  <c r="E399" i="8"/>
  <c r="D399" i="8"/>
  <c r="M399" i="8"/>
  <c r="L399" i="8"/>
  <c r="I399" i="8"/>
  <c r="H399" i="8"/>
  <c r="E532" i="8"/>
  <c r="D532" i="8"/>
  <c r="M532" i="8"/>
  <c r="L532" i="8"/>
  <c r="I532" i="8"/>
  <c r="H532" i="8"/>
  <c r="G513" i="5"/>
  <c r="H513" i="8" s="1"/>
  <c r="F513" i="5"/>
  <c r="D513" i="8" s="1"/>
  <c r="E513" i="5"/>
  <c r="K513" i="5"/>
  <c r="J513" i="5"/>
  <c r="I513" i="5"/>
  <c r="L527" i="8"/>
  <c r="M527" i="8"/>
  <c r="O371" i="8"/>
  <c r="N371" i="8"/>
  <c r="U8" i="9"/>
  <c r="T8" i="9"/>
  <c r="K599" i="5"/>
  <c r="J599" i="5"/>
  <c r="I599" i="5"/>
  <c r="G599" i="5"/>
  <c r="I599" i="8" s="1"/>
  <c r="E599" i="5"/>
  <c r="F599" i="5"/>
  <c r="D599" i="8" s="1"/>
  <c r="K435" i="8"/>
  <c r="J435" i="8"/>
  <c r="L516" i="8"/>
  <c r="I516" i="8"/>
  <c r="H516" i="8"/>
  <c r="D516" i="8"/>
  <c r="M516" i="8"/>
  <c r="E516" i="8"/>
  <c r="I419" i="8"/>
  <c r="H419" i="8"/>
  <c r="M419" i="8"/>
  <c r="L419" i="8"/>
  <c r="E419" i="8"/>
  <c r="D419" i="8"/>
  <c r="J496" i="5"/>
  <c r="E496" i="5"/>
  <c r="K496" i="5"/>
  <c r="I496" i="5"/>
  <c r="G496" i="5"/>
  <c r="H496" i="8" s="1"/>
  <c r="F496" i="5"/>
  <c r="D496" i="8" s="1"/>
  <c r="K578" i="5"/>
  <c r="E578" i="5"/>
  <c r="I578" i="5"/>
  <c r="F578" i="5"/>
  <c r="D578" i="8" s="1"/>
  <c r="G578" i="5"/>
  <c r="H578" i="8" s="1"/>
  <c r="J578" i="5"/>
  <c r="U43" i="9"/>
  <c r="T43" i="9"/>
  <c r="M545" i="8"/>
  <c r="L545" i="8"/>
  <c r="I545" i="8"/>
  <c r="H545" i="8"/>
  <c r="D545" i="8"/>
  <c r="E545" i="8"/>
  <c r="G381" i="5"/>
  <c r="I381" i="8" s="1"/>
  <c r="E381" i="5"/>
  <c r="F381" i="5"/>
  <c r="E381" i="8" s="1"/>
  <c r="F573" i="5"/>
  <c r="E573" i="8" s="1"/>
  <c r="J573" i="5"/>
  <c r="K573" i="5"/>
  <c r="I573" i="5"/>
  <c r="G573" i="5"/>
  <c r="I573" i="8" s="1"/>
  <c r="E573" i="5"/>
  <c r="G354" i="5"/>
  <c r="I354" i="8" s="1"/>
  <c r="F354" i="5"/>
  <c r="E354" i="8" s="1"/>
  <c r="E354" i="5"/>
  <c r="I366" i="8"/>
  <c r="H366" i="8"/>
  <c r="F401" i="8"/>
  <c r="G401" i="8"/>
  <c r="M416" i="8"/>
  <c r="L416" i="8"/>
  <c r="E416" i="8"/>
  <c r="O411" i="8"/>
  <c r="N411" i="8"/>
  <c r="I447" i="8"/>
  <c r="H447" i="8"/>
  <c r="L447" i="8"/>
  <c r="M447" i="8"/>
  <c r="E447" i="8"/>
  <c r="D447" i="8"/>
  <c r="I464" i="8"/>
  <c r="H464" i="8"/>
  <c r="I503" i="8"/>
  <c r="H503" i="8"/>
  <c r="M503" i="8"/>
  <c r="L503" i="8"/>
  <c r="E503" i="8"/>
  <c r="D503" i="8"/>
  <c r="E385" i="8"/>
  <c r="D385" i="8"/>
  <c r="F368" i="5"/>
  <c r="D368" i="8" s="1"/>
  <c r="G368" i="5"/>
  <c r="I368" i="8" s="1"/>
  <c r="E368" i="5"/>
  <c r="L454" i="8"/>
  <c r="H454" i="8"/>
  <c r="D454" i="8"/>
  <c r="M454" i="8"/>
  <c r="E454" i="8"/>
  <c r="E471" i="8"/>
  <c r="L471" i="8"/>
  <c r="D471" i="8"/>
  <c r="M471" i="8"/>
  <c r="I471" i="8"/>
  <c r="H471" i="8"/>
  <c r="K470" i="8"/>
  <c r="J470" i="8"/>
  <c r="I458" i="5"/>
  <c r="K458" i="5"/>
  <c r="J458" i="5"/>
  <c r="G458" i="5"/>
  <c r="I458" i="8" s="1"/>
  <c r="F458" i="5"/>
  <c r="E458" i="8" s="1"/>
  <c r="E458" i="5"/>
  <c r="F411" i="8"/>
  <c r="G411" i="8"/>
  <c r="M368" i="8"/>
  <c r="L368" i="8"/>
  <c r="F601" i="5"/>
  <c r="D601" i="8" s="1"/>
  <c r="E601" i="5"/>
  <c r="G601" i="5"/>
  <c r="I601" i="8" s="1"/>
  <c r="J601" i="5"/>
  <c r="I601" i="5"/>
  <c r="K601" i="5"/>
  <c r="L432" i="8"/>
  <c r="I432" i="8"/>
  <c r="H432" i="8"/>
  <c r="D432" i="8"/>
  <c r="M432" i="8"/>
  <c r="E432" i="8"/>
  <c r="M458" i="8"/>
  <c r="H458" i="8"/>
  <c r="L458" i="8"/>
  <c r="D458" i="8"/>
  <c r="E497" i="5"/>
  <c r="K497" i="5"/>
  <c r="F497" i="5"/>
  <c r="D497" i="8" s="1"/>
  <c r="I497" i="5"/>
  <c r="G497" i="5"/>
  <c r="I497" i="8" s="1"/>
  <c r="J497" i="5"/>
  <c r="G595" i="5"/>
  <c r="I595" i="8" s="1"/>
  <c r="K595" i="5"/>
  <c r="J595" i="5"/>
  <c r="I595" i="5"/>
  <c r="F595" i="5"/>
  <c r="D595" i="8" s="1"/>
  <c r="E595" i="5"/>
  <c r="E397" i="5"/>
  <c r="G397" i="5"/>
  <c r="H397" i="8" s="1"/>
  <c r="F397" i="5"/>
  <c r="O453" i="8"/>
  <c r="N453" i="8"/>
  <c r="I584" i="8"/>
  <c r="L584" i="8"/>
  <c r="H584" i="8"/>
  <c r="M584" i="8"/>
  <c r="F594" i="5"/>
  <c r="E594" i="8" s="1"/>
  <c r="K594" i="5"/>
  <c r="G594" i="5"/>
  <c r="I594" i="8" s="1"/>
  <c r="J594" i="5"/>
  <c r="I594" i="5"/>
  <c r="E594" i="5"/>
  <c r="M388" i="8"/>
  <c r="L388" i="8"/>
  <c r="I388" i="8"/>
  <c r="H388" i="8"/>
  <c r="E602" i="8"/>
  <c r="L602" i="8"/>
  <c r="I602" i="8"/>
  <c r="H602" i="8"/>
  <c r="M602" i="8"/>
  <c r="L479" i="8"/>
  <c r="D479" i="8"/>
  <c r="E479" i="8"/>
  <c r="M479" i="8"/>
  <c r="M455" i="8"/>
  <c r="L455" i="8"/>
  <c r="I455" i="8"/>
  <c r="H455" i="8"/>
  <c r="E455" i="8"/>
  <c r="H570" i="8"/>
  <c r="E570" i="8"/>
  <c r="D570" i="8"/>
  <c r="M570" i="8"/>
  <c r="L570" i="8"/>
  <c r="I467" i="8"/>
  <c r="H467" i="8"/>
  <c r="M467" i="8"/>
  <c r="L467" i="8"/>
  <c r="D467" i="8"/>
  <c r="M405" i="8"/>
  <c r="D405" i="8"/>
  <c r="E405" i="8"/>
  <c r="L405" i="8"/>
  <c r="G395" i="5"/>
  <c r="I395" i="8" s="1"/>
  <c r="E395" i="5"/>
  <c r="F395" i="5"/>
  <c r="E395" i="8" s="1"/>
  <c r="D450" i="8"/>
  <c r="L450" i="8"/>
  <c r="I450" i="8"/>
  <c r="H450" i="8"/>
  <c r="M450" i="8"/>
  <c r="N474" i="8"/>
  <c r="O474" i="8"/>
  <c r="G423" i="5"/>
  <c r="H423" i="8" s="1"/>
  <c r="E423" i="5"/>
  <c r="F423" i="5"/>
  <c r="E423" i="8" s="1"/>
  <c r="J542" i="5"/>
  <c r="K542" i="5"/>
  <c r="I542" i="5"/>
  <c r="G542" i="5"/>
  <c r="H542" i="8" s="1"/>
  <c r="F542" i="5"/>
  <c r="D542" i="8" s="1"/>
  <c r="E542" i="5"/>
  <c r="K480" i="5"/>
  <c r="J480" i="5"/>
  <c r="I480" i="5"/>
  <c r="G480" i="5"/>
  <c r="I480" i="8" s="1"/>
  <c r="F480" i="5"/>
  <c r="D480" i="8" s="1"/>
  <c r="E480" i="5"/>
  <c r="O356" i="8"/>
  <c r="N356" i="8"/>
  <c r="H436" i="8"/>
  <c r="D436" i="8"/>
  <c r="I436" i="8"/>
  <c r="M436" i="8"/>
  <c r="L436" i="8"/>
  <c r="F406" i="5"/>
  <c r="D406" i="8" s="1"/>
  <c r="E406" i="5"/>
  <c r="G406" i="5"/>
  <c r="I406" i="8" s="1"/>
  <c r="K457" i="5"/>
  <c r="I457" i="5"/>
  <c r="G457" i="5"/>
  <c r="I457" i="8" s="1"/>
  <c r="F457" i="5"/>
  <c r="E457" i="8" s="1"/>
  <c r="E457" i="5"/>
  <c r="J457" i="5"/>
  <c r="G553" i="5"/>
  <c r="H553" i="8" s="1"/>
  <c r="E553" i="5"/>
  <c r="F553" i="5"/>
  <c r="E553" i="8" s="1"/>
  <c r="I553" i="5"/>
  <c r="K553" i="5"/>
  <c r="J553" i="5"/>
  <c r="M427" i="8"/>
  <c r="I427" i="8"/>
  <c r="L427" i="8"/>
  <c r="H427" i="8"/>
  <c r="M451" i="8"/>
  <c r="L451" i="8"/>
  <c r="I451" i="8"/>
  <c r="H451" i="8"/>
  <c r="I504" i="8"/>
  <c r="H504" i="8"/>
  <c r="E504" i="8"/>
  <c r="M504" i="8"/>
  <c r="L504" i="8"/>
  <c r="F580" i="5"/>
  <c r="E580" i="8" s="1"/>
  <c r="G580" i="5"/>
  <c r="J580" i="5"/>
  <c r="I580" i="5"/>
  <c r="E580" i="5"/>
  <c r="K580" i="5"/>
  <c r="H526" i="8"/>
  <c r="E526" i="8"/>
  <c r="D526" i="8"/>
  <c r="L526" i="8"/>
  <c r="M526" i="8"/>
  <c r="F394" i="5"/>
  <c r="D394" i="8" s="1"/>
  <c r="E394" i="5"/>
  <c r="G394" i="5"/>
  <c r="I394" i="8" s="1"/>
  <c r="I608" i="8"/>
  <c r="H608" i="8"/>
  <c r="I517" i="8"/>
  <c r="H517" i="8"/>
  <c r="M517" i="8"/>
  <c r="L517" i="8"/>
  <c r="E517" i="8"/>
  <c r="D517" i="8"/>
  <c r="H456" i="8"/>
  <c r="I456" i="8"/>
  <c r="M560" i="8"/>
  <c r="L560" i="8"/>
  <c r="O437" i="8"/>
  <c r="N437" i="8"/>
  <c r="G584" i="8" l="1"/>
  <c r="F584" i="8"/>
  <c r="G547" i="8"/>
  <c r="F547" i="8"/>
  <c r="G380" i="8"/>
  <c r="F380" i="8"/>
  <c r="G578" i="8"/>
  <c r="F578" i="8"/>
  <c r="G610" i="8"/>
  <c r="F610" i="8"/>
  <c r="G529" i="8"/>
  <c r="F529" i="8"/>
  <c r="G525" i="8"/>
  <c r="F525" i="8"/>
  <c r="G382" i="8"/>
  <c r="F382" i="8"/>
  <c r="G406" i="8"/>
  <c r="F406" i="8"/>
  <c r="G504" i="8"/>
  <c r="F504" i="8"/>
  <c r="G388" i="8"/>
  <c r="F388" i="8"/>
  <c r="F355" i="8"/>
  <c r="G355" i="8"/>
  <c r="G555" i="8"/>
  <c r="F555" i="8"/>
  <c r="J557" i="8"/>
  <c r="K557" i="8"/>
  <c r="G384" i="8"/>
  <c r="F384" i="8"/>
  <c r="G537" i="8"/>
  <c r="F537" i="8"/>
  <c r="K568" i="8"/>
  <c r="J568" i="8"/>
  <c r="G542" i="8"/>
  <c r="F542" i="8"/>
  <c r="K479" i="8"/>
  <c r="J479" i="8"/>
  <c r="G473" i="8"/>
  <c r="F473" i="8"/>
  <c r="K506" i="8"/>
  <c r="J506" i="8"/>
  <c r="G421" i="8"/>
  <c r="F421" i="8"/>
  <c r="G581" i="8"/>
  <c r="F581" i="8"/>
  <c r="K542" i="8"/>
  <c r="J542" i="8"/>
  <c r="K560" i="8"/>
  <c r="J560" i="8"/>
  <c r="G416" i="8"/>
  <c r="F416" i="8"/>
  <c r="J377" i="8"/>
  <c r="K377" i="8"/>
  <c r="K591" i="8"/>
  <c r="J591" i="8"/>
  <c r="K587" i="8"/>
  <c r="J587" i="8"/>
  <c r="G518" i="8"/>
  <c r="F518" i="8"/>
  <c r="G591" i="8"/>
  <c r="F591" i="8"/>
  <c r="F558" i="8"/>
  <c r="G558" i="8"/>
  <c r="K446" i="8"/>
  <c r="J446" i="8"/>
  <c r="K390" i="8"/>
  <c r="J390" i="8"/>
  <c r="K578" i="8"/>
  <c r="J578" i="8"/>
  <c r="K520" i="8"/>
  <c r="J520" i="8"/>
  <c r="G551" i="8"/>
  <c r="F551" i="8"/>
  <c r="G394" i="8"/>
  <c r="F394" i="8"/>
  <c r="G496" i="8"/>
  <c r="F496" i="8"/>
  <c r="J496" i="8"/>
  <c r="K496" i="8"/>
  <c r="F482" i="8"/>
  <c r="G482" i="8"/>
  <c r="G466" i="8"/>
  <c r="F466" i="8"/>
  <c r="G478" i="8"/>
  <c r="F478" i="8"/>
  <c r="G403" i="8"/>
  <c r="F403" i="8"/>
  <c r="K405" i="8"/>
  <c r="J405" i="8"/>
  <c r="J579" i="8"/>
  <c r="K579" i="8"/>
  <c r="K475" i="8"/>
  <c r="J475" i="8"/>
  <c r="G585" i="8"/>
  <c r="F585" i="8"/>
  <c r="K488" i="8"/>
  <c r="J488" i="8"/>
  <c r="K495" i="8"/>
  <c r="J495" i="8"/>
  <c r="G602" i="8"/>
  <c r="F602" i="8"/>
  <c r="K543" i="8"/>
  <c r="J543" i="8"/>
  <c r="G459" i="8"/>
  <c r="F459" i="8"/>
  <c r="F368" i="8"/>
  <c r="G368" i="8"/>
  <c r="G494" i="8"/>
  <c r="F494" i="8"/>
  <c r="G469" i="8"/>
  <c r="F469" i="8"/>
  <c r="G563" i="8"/>
  <c r="F563" i="8"/>
  <c r="G375" i="8"/>
  <c r="F375" i="8"/>
  <c r="G605" i="8"/>
  <c r="F605" i="8"/>
  <c r="K576" i="8"/>
  <c r="J576" i="8"/>
  <c r="G530" i="8"/>
  <c r="F530" i="8"/>
  <c r="K605" i="8"/>
  <c r="J605" i="8"/>
  <c r="J551" i="8"/>
  <c r="K551" i="8"/>
  <c r="G374" i="8"/>
  <c r="F374" i="8"/>
  <c r="K513" i="8"/>
  <c r="J513" i="8"/>
  <c r="K489" i="8"/>
  <c r="J489" i="8"/>
  <c r="G497" i="8"/>
  <c r="F497" i="8"/>
  <c r="J397" i="8"/>
  <c r="K397" i="8"/>
  <c r="K512" i="8"/>
  <c r="J512" i="8"/>
  <c r="G480" i="8"/>
  <c r="F480" i="8"/>
  <c r="G601" i="8"/>
  <c r="F601" i="8"/>
  <c r="G599" i="8"/>
  <c r="F599" i="8"/>
  <c r="K441" i="8"/>
  <c r="J441" i="8"/>
  <c r="K491" i="8"/>
  <c r="J491" i="8"/>
  <c r="F583" i="8"/>
  <c r="G583" i="8"/>
  <c r="J374" i="8"/>
  <c r="K374" i="8"/>
  <c r="F357" i="8"/>
  <c r="G357" i="8"/>
  <c r="K355" i="8"/>
  <c r="J355" i="8"/>
  <c r="K553" i="8"/>
  <c r="J553" i="8"/>
  <c r="K423" i="8"/>
  <c r="J423" i="8"/>
  <c r="K494" i="8"/>
  <c r="J494" i="8"/>
  <c r="G451" i="8"/>
  <c r="F451" i="8"/>
  <c r="F455" i="8"/>
  <c r="G455" i="8"/>
  <c r="K559" i="8"/>
  <c r="J559" i="8"/>
  <c r="G572" i="8"/>
  <c r="F572" i="8"/>
  <c r="J569" i="8"/>
  <c r="K569" i="8"/>
  <c r="G445" i="8"/>
  <c r="F445" i="8"/>
  <c r="K408" i="8"/>
  <c r="J408" i="8"/>
  <c r="K583" i="8"/>
  <c r="J583" i="8"/>
  <c r="J566" i="8"/>
  <c r="K566" i="8"/>
  <c r="F595" i="8"/>
  <c r="G595" i="8"/>
  <c r="G513" i="8"/>
  <c r="F513" i="8"/>
  <c r="K490" i="8"/>
  <c r="J490" i="8"/>
  <c r="K572" i="8"/>
  <c r="J572" i="8"/>
  <c r="G586" i="8"/>
  <c r="F586" i="8"/>
  <c r="G550" i="8"/>
  <c r="F550" i="8"/>
  <c r="K455" i="8"/>
  <c r="J455" i="8"/>
  <c r="O558" i="8"/>
  <c r="N558" i="8"/>
  <c r="K456" i="8"/>
  <c r="J456" i="8"/>
  <c r="G545" i="8"/>
  <c r="F545" i="8"/>
  <c r="K452" i="8"/>
  <c r="J452" i="8"/>
  <c r="K545" i="8"/>
  <c r="J545" i="8"/>
  <c r="I405" i="8"/>
  <c r="K458" i="8"/>
  <c r="J458" i="8"/>
  <c r="H368" i="8"/>
  <c r="K439" i="8"/>
  <c r="J439" i="8"/>
  <c r="N589" i="8"/>
  <c r="O589" i="8"/>
  <c r="F449" i="8"/>
  <c r="G449" i="8"/>
  <c r="N377" i="8"/>
  <c r="O377" i="8"/>
  <c r="H535" i="8"/>
  <c r="K567" i="8"/>
  <c r="J567" i="8"/>
  <c r="O592" i="8"/>
  <c r="N592" i="8"/>
  <c r="N506" i="8"/>
  <c r="O506" i="8"/>
  <c r="O563" i="8"/>
  <c r="N563" i="8"/>
  <c r="O424" i="8"/>
  <c r="N424" i="8"/>
  <c r="E555" i="8"/>
  <c r="O606" i="8"/>
  <c r="N606" i="8"/>
  <c r="G510" i="8"/>
  <c r="F510" i="8"/>
  <c r="K370" i="8"/>
  <c r="J370" i="8"/>
  <c r="G522" i="8"/>
  <c r="F522" i="8"/>
  <c r="G533" i="8"/>
  <c r="F533" i="8"/>
  <c r="D433" i="8"/>
  <c r="O362" i="8"/>
  <c r="N362" i="8"/>
  <c r="O554" i="8"/>
  <c r="N554" i="8"/>
  <c r="K445" i="8"/>
  <c r="J445" i="8"/>
  <c r="E558" i="8"/>
  <c r="G387" i="8"/>
  <c r="F387" i="8"/>
  <c r="G577" i="8"/>
  <c r="F577" i="8"/>
  <c r="K484" i="8"/>
  <c r="J484" i="8"/>
  <c r="G588" i="8"/>
  <c r="F588" i="8"/>
  <c r="O597" i="8"/>
  <c r="N597" i="8"/>
  <c r="K546" i="8"/>
  <c r="J546" i="8"/>
  <c r="O515" i="8"/>
  <c r="N515" i="8"/>
  <c r="O461" i="8"/>
  <c r="N461" i="8"/>
  <c r="K477" i="8"/>
  <c r="J477" i="8"/>
  <c r="G363" i="8"/>
  <c r="F363" i="8"/>
  <c r="I491" i="8"/>
  <c r="H573" i="8"/>
  <c r="M33" i="8"/>
  <c r="L33" i="8"/>
  <c r="I33" i="8"/>
  <c r="H33" i="8"/>
  <c r="E33" i="8"/>
  <c r="D33" i="8"/>
  <c r="H11" i="8"/>
  <c r="L11" i="8"/>
  <c r="I11" i="8"/>
  <c r="E11" i="8"/>
  <c r="M11" i="8"/>
  <c r="D11" i="8"/>
  <c r="I88" i="8"/>
  <c r="H88" i="8"/>
  <c r="E88" i="8"/>
  <c r="D88" i="8"/>
  <c r="M88" i="8"/>
  <c r="L88" i="8"/>
  <c r="D71" i="8"/>
  <c r="M71" i="8"/>
  <c r="L71" i="8"/>
  <c r="H71" i="8"/>
  <c r="E71" i="8"/>
  <c r="I71" i="8"/>
  <c r="M182" i="8"/>
  <c r="L182" i="8"/>
  <c r="I182" i="8"/>
  <c r="H182" i="8"/>
  <c r="E182" i="8"/>
  <c r="D182" i="8"/>
  <c r="D23" i="8"/>
  <c r="L23" i="8"/>
  <c r="I23" i="8"/>
  <c r="H23" i="8"/>
  <c r="E23" i="8"/>
  <c r="M23" i="8"/>
  <c r="E49" i="8"/>
  <c r="H49" i="8"/>
  <c r="D49" i="8"/>
  <c r="I49" i="8"/>
  <c r="M49" i="8"/>
  <c r="L49" i="8"/>
  <c r="I51" i="8"/>
  <c r="D51" i="8"/>
  <c r="L51" i="8"/>
  <c r="M51" i="8"/>
  <c r="E51" i="8"/>
  <c r="H51" i="8"/>
  <c r="D127" i="8"/>
  <c r="M127" i="8"/>
  <c r="L127" i="8"/>
  <c r="I127" i="8"/>
  <c r="H127" i="8"/>
  <c r="E127" i="8"/>
  <c r="E217" i="8"/>
  <c r="D217" i="8"/>
  <c r="M217" i="8"/>
  <c r="L217" i="8"/>
  <c r="I217" i="8"/>
  <c r="H217" i="8"/>
  <c r="M3" i="8"/>
  <c r="L3" i="8"/>
  <c r="I3" i="8"/>
  <c r="H3" i="8"/>
  <c r="E3" i="8"/>
  <c r="D3" i="8"/>
  <c r="M159" i="8"/>
  <c r="L159" i="8"/>
  <c r="H159" i="8"/>
  <c r="I159" i="8"/>
  <c r="E159" i="8"/>
  <c r="D159" i="8"/>
  <c r="H4" i="8"/>
  <c r="E4" i="8"/>
  <c r="D4" i="8"/>
  <c r="I4" i="8"/>
  <c r="M4" i="8"/>
  <c r="L4" i="8"/>
  <c r="H80" i="8"/>
  <c r="I80" i="8"/>
  <c r="E80" i="8"/>
  <c r="D80" i="8"/>
  <c r="M80" i="8"/>
  <c r="L80" i="8"/>
  <c r="I206" i="8"/>
  <c r="H206" i="8"/>
  <c r="L206" i="8"/>
  <c r="E206" i="8"/>
  <c r="D206" i="8"/>
  <c r="M206" i="8"/>
  <c r="M264" i="8"/>
  <c r="L264" i="8"/>
  <c r="I264" i="8"/>
  <c r="H264" i="8"/>
  <c r="E264" i="8"/>
  <c r="D264" i="8"/>
  <c r="I43" i="8"/>
  <c r="H43" i="8"/>
  <c r="M43" i="8"/>
  <c r="D43" i="8"/>
  <c r="L43" i="8"/>
  <c r="E43" i="8"/>
  <c r="M198" i="8"/>
  <c r="L198" i="8"/>
  <c r="I198" i="8"/>
  <c r="H198" i="8"/>
  <c r="D198" i="8"/>
  <c r="E198" i="8"/>
  <c r="E41" i="8"/>
  <c r="D41" i="8"/>
  <c r="L41" i="8"/>
  <c r="I41" i="8"/>
  <c r="H41" i="8"/>
  <c r="M41" i="8"/>
  <c r="M237" i="8"/>
  <c r="L237" i="8"/>
  <c r="H237" i="8"/>
  <c r="I237" i="8"/>
  <c r="E237" i="8"/>
  <c r="D237" i="8"/>
  <c r="M299" i="8"/>
  <c r="L299" i="8"/>
  <c r="I299" i="8"/>
  <c r="H299" i="8"/>
  <c r="E299" i="8"/>
  <c r="D299" i="8"/>
  <c r="H318" i="8"/>
  <c r="M318" i="8"/>
  <c r="I318" i="8"/>
  <c r="E318" i="8"/>
  <c r="D318" i="8"/>
  <c r="L318" i="8"/>
  <c r="D337" i="8"/>
  <c r="L337" i="8"/>
  <c r="I337" i="8"/>
  <c r="H337" i="8"/>
  <c r="E337" i="8"/>
  <c r="M337" i="8"/>
  <c r="E314" i="8"/>
  <c r="M314" i="8"/>
  <c r="L314" i="8"/>
  <c r="I314" i="8"/>
  <c r="H314" i="8"/>
  <c r="D314" i="8"/>
  <c r="D165" i="8"/>
  <c r="E165" i="8"/>
  <c r="L165" i="8"/>
  <c r="M165" i="8"/>
  <c r="I165" i="8"/>
  <c r="H165" i="8"/>
  <c r="I569" i="8"/>
  <c r="O536" i="8"/>
  <c r="N536" i="8"/>
  <c r="E513" i="8"/>
  <c r="O580" i="8"/>
  <c r="N580" i="8"/>
  <c r="O457" i="8"/>
  <c r="N457" i="8"/>
  <c r="H480" i="8"/>
  <c r="E595" i="8"/>
  <c r="F486" i="8"/>
  <c r="G486" i="8"/>
  <c r="G439" i="8"/>
  <c r="F439" i="8"/>
  <c r="K359" i="8"/>
  <c r="J359" i="8"/>
  <c r="J375" i="8"/>
  <c r="K375" i="8"/>
  <c r="I47" i="8"/>
  <c r="H47" i="8"/>
  <c r="E47" i="8"/>
  <c r="D47" i="8"/>
  <c r="L47" i="8"/>
  <c r="M47" i="8"/>
  <c r="O447" i="8"/>
  <c r="N447" i="8"/>
  <c r="G462" i="8"/>
  <c r="F462" i="8"/>
  <c r="I224" i="8"/>
  <c r="H224" i="8"/>
  <c r="E224" i="8"/>
  <c r="D224" i="8"/>
  <c r="M224" i="8"/>
  <c r="L224" i="8"/>
  <c r="K601" i="8"/>
  <c r="J601" i="8"/>
  <c r="N532" i="8"/>
  <c r="O532" i="8"/>
  <c r="O396" i="8"/>
  <c r="N396" i="8"/>
  <c r="N500" i="8"/>
  <c r="O500" i="8"/>
  <c r="N549" i="8"/>
  <c r="O549" i="8"/>
  <c r="K409" i="8"/>
  <c r="J409" i="8"/>
  <c r="O588" i="8"/>
  <c r="N588" i="8"/>
  <c r="G587" i="8"/>
  <c r="F587" i="8"/>
  <c r="K514" i="8"/>
  <c r="J514" i="8"/>
  <c r="I227" i="8"/>
  <c r="H227" i="8"/>
  <c r="E227" i="8"/>
  <c r="D227" i="8"/>
  <c r="M227" i="8"/>
  <c r="L227" i="8"/>
  <c r="G569" i="8"/>
  <c r="F569" i="8"/>
  <c r="K594" i="8"/>
  <c r="J594" i="8"/>
  <c r="K526" i="8"/>
  <c r="J526" i="8"/>
  <c r="E388" i="8"/>
  <c r="E368" i="8"/>
  <c r="O516" i="8"/>
  <c r="N516" i="8"/>
  <c r="I559" i="8"/>
  <c r="O473" i="8"/>
  <c r="N473" i="8"/>
  <c r="D501" i="8"/>
  <c r="D535" i="8"/>
  <c r="J462" i="8"/>
  <c r="K462" i="8"/>
  <c r="D490" i="8"/>
  <c r="G396" i="8"/>
  <c r="F396" i="8"/>
  <c r="O369" i="8"/>
  <c r="N369" i="8"/>
  <c r="G521" i="8"/>
  <c r="F521" i="8"/>
  <c r="O438" i="8"/>
  <c r="N438" i="8"/>
  <c r="E466" i="8"/>
  <c r="K411" i="8"/>
  <c r="J411" i="8"/>
  <c r="O556" i="8"/>
  <c r="N556" i="8"/>
  <c r="G481" i="8"/>
  <c r="F481" i="8"/>
  <c r="G484" i="8"/>
  <c r="F484" i="8"/>
  <c r="O357" i="8"/>
  <c r="N357" i="8"/>
  <c r="O528" i="8"/>
  <c r="N528" i="8"/>
  <c r="H472" i="8"/>
  <c r="O519" i="8"/>
  <c r="N519" i="8"/>
  <c r="F514" i="8"/>
  <c r="G514" i="8"/>
  <c r="G565" i="8"/>
  <c r="F565" i="8"/>
  <c r="H461" i="8"/>
  <c r="D354" i="8"/>
  <c r="N363" i="8"/>
  <c r="O363" i="8"/>
  <c r="O586" i="8"/>
  <c r="N586" i="8"/>
  <c r="H511" i="8"/>
  <c r="O523" i="8"/>
  <c r="N523" i="8"/>
  <c r="D381" i="8"/>
  <c r="L163" i="8"/>
  <c r="M163" i="8"/>
  <c r="I163" i="8"/>
  <c r="H163" i="8"/>
  <c r="E163" i="8"/>
  <c r="D163" i="8"/>
  <c r="D28" i="8"/>
  <c r="L28" i="8"/>
  <c r="E28" i="8"/>
  <c r="M28" i="8"/>
  <c r="I28" i="8"/>
  <c r="H28" i="8"/>
  <c r="E110" i="8"/>
  <c r="L110" i="8"/>
  <c r="H110" i="8"/>
  <c r="D110" i="8"/>
  <c r="I110" i="8"/>
  <c r="M110" i="8"/>
  <c r="I126" i="8"/>
  <c r="L126" i="8"/>
  <c r="H126" i="8"/>
  <c r="E126" i="8"/>
  <c r="D126" i="8"/>
  <c r="M126" i="8"/>
  <c r="M149" i="8"/>
  <c r="L149" i="8"/>
  <c r="I149" i="8"/>
  <c r="H149" i="8"/>
  <c r="E149" i="8"/>
  <c r="D149" i="8"/>
  <c r="I242" i="8"/>
  <c r="H242" i="8"/>
  <c r="D242" i="8"/>
  <c r="E242" i="8"/>
  <c r="L242" i="8"/>
  <c r="M242" i="8"/>
  <c r="E34" i="8"/>
  <c r="D34" i="8"/>
  <c r="L34" i="8"/>
  <c r="M34" i="8"/>
  <c r="I34" i="8"/>
  <c r="H34" i="8"/>
  <c r="I35" i="8"/>
  <c r="H35" i="8"/>
  <c r="E35" i="8"/>
  <c r="D35" i="8"/>
  <c r="M35" i="8"/>
  <c r="L35" i="8"/>
  <c r="E197" i="8"/>
  <c r="D197" i="8"/>
  <c r="L197" i="8"/>
  <c r="M197" i="8"/>
  <c r="I197" i="8"/>
  <c r="H197" i="8"/>
  <c r="E68" i="8"/>
  <c r="L68" i="8"/>
  <c r="D68" i="8"/>
  <c r="M68" i="8"/>
  <c r="H68" i="8"/>
  <c r="I68" i="8"/>
  <c r="H101" i="8"/>
  <c r="M101" i="8"/>
  <c r="L101" i="8"/>
  <c r="E101" i="8"/>
  <c r="D101" i="8"/>
  <c r="I101" i="8"/>
  <c r="I140" i="8"/>
  <c r="M140" i="8"/>
  <c r="L140" i="8"/>
  <c r="H140" i="8"/>
  <c r="E140" i="8"/>
  <c r="D140" i="8"/>
  <c r="E232" i="8"/>
  <c r="D232" i="8"/>
  <c r="L232" i="8"/>
  <c r="M232" i="8"/>
  <c r="I232" i="8"/>
  <c r="H232" i="8"/>
  <c r="E102" i="8"/>
  <c r="D102" i="8"/>
  <c r="L102" i="8"/>
  <c r="M102" i="8"/>
  <c r="I102" i="8"/>
  <c r="H102" i="8"/>
  <c r="H315" i="8"/>
  <c r="E315" i="8"/>
  <c r="D315" i="8"/>
  <c r="M315" i="8"/>
  <c r="L315" i="8"/>
  <c r="I315" i="8"/>
  <c r="D64" i="8"/>
  <c r="E64" i="8"/>
  <c r="M64" i="8"/>
  <c r="L64" i="8"/>
  <c r="I64" i="8"/>
  <c r="H64" i="8"/>
  <c r="E233" i="8"/>
  <c r="I233" i="8"/>
  <c r="H233" i="8"/>
  <c r="D233" i="8"/>
  <c r="L233" i="8"/>
  <c r="M233" i="8"/>
  <c r="M187" i="8"/>
  <c r="L187" i="8"/>
  <c r="H187" i="8"/>
  <c r="E187" i="8"/>
  <c r="D187" i="8"/>
  <c r="I187" i="8"/>
  <c r="M65" i="8"/>
  <c r="I65" i="8"/>
  <c r="H65" i="8"/>
  <c r="E65" i="8"/>
  <c r="D65" i="8"/>
  <c r="L65" i="8"/>
  <c r="I234" i="8"/>
  <c r="H234" i="8"/>
  <c r="E234" i="8"/>
  <c r="M234" i="8"/>
  <c r="L234" i="8"/>
  <c r="D234" i="8"/>
  <c r="M86" i="8"/>
  <c r="L86" i="8"/>
  <c r="H86" i="8"/>
  <c r="E86" i="8"/>
  <c r="D86" i="8"/>
  <c r="I86" i="8"/>
  <c r="M282" i="8"/>
  <c r="L282" i="8"/>
  <c r="I282" i="8"/>
  <c r="H282" i="8"/>
  <c r="E282" i="8"/>
  <c r="D282" i="8"/>
  <c r="H125" i="8"/>
  <c r="E125" i="8"/>
  <c r="D125" i="8"/>
  <c r="M125" i="8"/>
  <c r="I125" i="8"/>
  <c r="L125" i="8"/>
  <c r="M321" i="8"/>
  <c r="H321" i="8"/>
  <c r="I321" i="8"/>
  <c r="L321" i="8"/>
  <c r="E321" i="8"/>
  <c r="D321" i="8"/>
  <c r="I289" i="8"/>
  <c r="H289" i="8"/>
  <c r="E289" i="8"/>
  <c r="D289" i="8"/>
  <c r="M289" i="8"/>
  <c r="L289" i="8"/>
  <c r="M294" i="8"/>
  <c r="L294" i="8"/>
  <c r="I294" i="8"/>
  <c r="H294" i="8"/>
  <c r="E294" i="8"/>
  <c r="D294" i="8"/>
  <c r="H202" i="8"/>
  <c r="E202" i="8"/>
  <c r="D202" i="8"/>
  <c r="M202" i="8"/>
  <c r="L202" i="8"/>
  <c r="I202" i="8"/>
  <c r="I249" i="8"/>
  <c r="H249" i="8"/>
  <c r="D249" i="8"/>
  <c r="M249" i="8"/>
  <c r="L249" i="8"/>
  <c r="E249" i="8"/>
  <c r="F358" i="8"/>
  <c r="G358" i="8"/>
  <c r="D536" i="8"/>
  <c r="D564" i="8"/>
  <c r="D580" i="8"/>
  <c r="D553" i="8"/>
  <c r="E406" i="8"/>
  <c r="E542" i="8"/>
  <c r="O594" i="8"/>
  <c r="N594" i="8"/>
  <c r="I408" i="8"/>
  <c r="E355" i="8"/>
  <c r="K450" i="8"/>
  <c r="J450" i="8"/>
  <c r="G516" i="8"/>
  <c r="F516" i="8"/>
  <c r="G559" i="8"/>
  <c r="F559" i="8"/>
  <c r="F360" i="8"/>
  <c r="G360" i="8"/>
  <c r="G475" i="8"/>
  <c r="F475" i="8"/>
  <c r="J577" i="8"/>
  <c r="K577" i="8"/>
  <c r="O498" i="8"/>
  <c r="N498" i="8"/>
  <c r="G409" i="8"/>
  <c r="F409" i="8"/>
  <c r="N507" i="8"/>
  <c r="O507" i="8"/>
  <c r="N477" i="8"/>
  <c r="O477" i="8"/>
  <c r="O573" i="8"/>
  <c r="N573" i="8"/>
  <c r="H94" i="8"/>
  <c r="D94" i="8"/>
  <c r="M94" i="8"/>
  <c r="L94" i="8"/>
  <c r="E94" i="8"/>
  <c r="I94" i="8"/>
  <c r="M297" i="8"/>
  <c r="I297" i="8"/>
  <c r="H297" i="8"/>
  <c r="E297" i="8"/>
  <c r="D297" i="8"/>
  <c r="L297" i="8"/>
  <c r="I274" i="8"/>
  <c r="H274" i="8"/>
  <c r="E274" i="8"/>
  <c r="D274" i="8"/>
  <c r="M274" i="8"/>
  <c r="L274" i="8"/>
  <c r="D214" i="8"/>
  <c r="E214" i="8"/>
  <c r="M214" i="8"/>
  <c r="L214" i="8"/>
  <c r="I214" i="8"/>
  <c r="H214" i="8"/>
  <c r="L111" i="8"/>
  <c r="I111" i="8"/>
  <c r="H111" i="8"/>
  <c r="E111" i="8"/>
  <c r="D111" i="8"/>
  <c r="M111" i="8"/>
  <c r="L280" i="8"/>
  <c r="I280" i="8"/>
  <c r="H280" i="8"/>
  <c r="E280" i="8"/>
  <c r="D280" i="8"/>
  <c r="M280" i="8"/>
  <c r="H188" i="8"/>
  <c r="M188" i="8"/>
  <c r="L188" i="8"/>
  <c r="I188" i="8"/>
  <c r="E188" i="8"/>
  <c r="D188" i="8"/>
  <c r="I235" i="8"/>
  <c r="H235" i="8"/>
  <c r="D235" i="8"/>
  <c r="L235" i="8"/>
  <c r="E235" i="8"/>
  <c r="M235" i="8"/>
  <c r="J536" i="8"/>
  <c r="K536" i="8"/>
  <c r="J580" i="8"/>
  <c r="K580" i="8"/>
  <c r="O542" i="8"/>
  <c r="N542" i="8"/>
  <c r="K471" i="8"/>
  <c r="J471" i="8"/>
  <c r="F389" i="8"/>
  <c r="G389" i="8"/>
  <c r="J554" i="8"/>
  <c r="K554" i="8"/>
  <c r="N446" i="8"/>
  <c r="O446" i="8"/>
  <c r="K357" i="8"/>
  <c r="J357" i="8"/>
  <c r="O565" i="8"/>
  <c r="N565" i="8"/>
  <c r="G495" i="8"/>
  <c r="F495" i="8"/>
  <c r="J586" i="8"/>
  <c r="K586" i="8"/>
  <c r="E82" i="8"/>
  <c r="L82" i="8"/>
  <c r="M82" i="8"/>
  <c r="I82" i="8"/>
  <c r="D82" i="8"/>
  <c r="H82" i="8"/>
  <c r="M17" i="8"/>
  <c r="L17" i="8"/>
  <c r="I17" i="8"/>
  <c r="H17" i="8"/>
  <c r="E17" i="8"/>
  <c r="D17" i="8"/>
  <c r="M189" i="8"/>
  <c r="L189" i="8"/>
  <c r="I189" i="8"/>
  <c r="H189" i="8"/>
  <c r="D189" i="8"/>
  <c r="E189" i="8"/>
  <c r="E183" i="8"/>
  <c r="D183" i="8"/>
  <c r="L183" i="8"/>
  <c r="M183" i="8"/>
  <c r="I183" i="8"/>
  <c r="H183" i="8"/>
  <c r="M90" i="8"/>
  <c r="L90" i="8"/>
  <c r="I90" i="8"/>
  <c r="E90" i="8"/>
  <c r="D90" i="8"/>
  <c r="H90" i="8"/>
  <c r="M53" i="8"/>
  <c r="H53" i="8"/>
  <c r="L53" i="8"/>
  <c r="I53" i="8"/>
  <c r="E53" i="8"/>
  <c r="D53" i="8"/>
  <c r="E338" i="8"/>
  <c r="M338" i="8"/>
  <c r="L338" i="8"/>
  <c r="I338" i="8"/>
  <c r="H338" i="8"/>
  <c r="D338" i="8"/>
  <c r="O513" i="8"/>
  <c r="N513" i="8"/>
  <c r="N436" i="8"/>
  <c r="O436" i="8"/>
  <c r="O413" i="8"/>
  <c r="N413" i="8"/>
  <c r="O494" i="8"/>
  <c r="N494" i="8"/>
  <c r="O521" i="8"/>
  <c r="N521" i="8"/>
  <c r="O576" i="8"/>
  <c r="N576" i="8"/>
  <c r="O547" i="8"/>
  <c r="N547" i="8"/>
  <c r="J367" i="8"/>
  <c r="K367" i="8"/>
  <c r="O574" i="8"/>
  <c r="N574" i="8"/>
  <c r="G568" i="8"/>
  <c r="F568" i="8"/>
  <c r="E169" i="8"/>
  <c r="D169" i="8"/>
  <c r="L169" i="8"/>
  <c r="I169" i="8"/>
  <c r="M169" i="8"/>
  <c r="H169" i="8"/>
  <c r="M306" i="8"/>
  <c r="L306" i="8"/>
  <c r="I306" i="8"/>
  <c r="H306" i="8"/>
  <c r="E306" i="8"/>
  <c r="D306" i="8"/>
  <c r="D99" i="8"/>
  <c r="I99" i="8"/>
  <c r="H99" i="8"/>
  <c r="E99" i="8"/>
  <c r="M99" i="8"/>
  <c r="L99" i="8"/>
  <c r="I105" i="8"/>
  <c r="M105" i="8"/>
  <c r="L105" i="8"/>
  <c r="H105" i="8"/>
  <c r="E105" i="8"/>
  <c r="D105" i="8"/>
  <c r="E190" i="8"/>
  <c r="D190" i="8"/>
  <c r="L190" i="8"/>
  <c r="H190" i="8"/>
  <c r="I190" i="8"/>
  <c r="M190" i="8"/>
  <c r="M67" i="8"/>
  <c r="I67" i="8"/>
  <c r="H67" i="8"/>
  <c r="E67" i="8"/>
  <c r="D67" i="8"/>
  <c r="L67" i="8"/>
  <c r="M191" i="8"/>
  <c r="L191" i="8"/>
  <c r="I191" i="8"/>
  <c r="H191" i="8"/>
  <c r="E191" i="8"/>
  <c r="D191" i="8"/>
  <c r="I298" i="8"/>
  <c r="M298" i="8"/>
  <c r="L298" i="8"/>
  <c r="H298" i="8"/>
  <c r="E298" i="8"/>
  <c r="D298" i="8"/>
  <c r="D134" i="8"/>
  <c r="L134" i="8"/>
  <c r="M134" i="8"/>
  <c r="I134" i="8"/>
  <c r="H134" i="8"/>
  <c r="E134" i="8"/>
  <c r="E20" i="8"/>
  <c r="D20" i="8"/>
  <c r="L20" i="8"/>
  <c r="I20" i="8"/>
  <c r="H20" i="8"/>
  <c r="M20" i="8"/>
  <c r="M180" i="8"/>
  <c r="L180" i="8"/>
  <c r="I180" i="8"/>
  <c r="D180" i="8"/>
  <c r="H180" i="8"/>
  <c r="E180" i="8"/>
  <c r="M135" i="8"/>
  <c r="D135" i="8"/>
  <c r="L135" i="8"/>
  <c r="I135" i="8"/>
  <c r="H135" i="8"/>
  <c r="E135" i="8"/>
  <c r="M21" i="8"/>
  <c r="L21" i="8"/>
  <c r="H21" i="8"/>
  <c r="D21" i="8"/>
  <c r="I21" i="8"/>
  <c r="E21" i="8"/>
  <c r="I302" i="8"/>
  <c r="M302" i="8"/>
  <c r="L302" i="8"/>
  <c r="H302" i="8"/>
  <c r="E302" i="8"/>
  <c r="D302" i="8"/>
  <c r="D16" i="8"/>
  <c r="E16" i="8"/>
  <c r="L16" i="8"/>
  <c r="I16" i="8"/>
  <c r="H16" i="8"/>
  <c r="M16" i="8"/>
  <c r="I212" i="8"/>
  <c r="H212" i="8"/>
  <c r="E212" i="8"/>
  <c r="D212" i="8"/>
  <c r="L212" i="8"/>
  <c r="M212" i="8"/>
  <c r="E55" i="8"/>
  <c r="D55" i="8"/>
  <c r="M55" i="8"/>
  <c r="L55" i="8"/>
  <c r="H55" i="8"/>
  <c r="I55" i="8"/>
  <c r="M251" i="8"/>
  <c r="L251" i="8"/>
  <c r="H251" i="8"/>
  <c r="E251" i="8"/>
  <c r="D251" i="8"/>
  <c r="I251" i="8"/>
  <c r="D350" i="8"/>
  <c r="M350" i="8"/>
  <c r="L350" i="8"/>
  <c r="I350" i="8"/>
  <c r="E350" i="8"/>
  <c r="H350" i="8"/>
  <c r="M313" i="8"/>
  <c r="L313" i="8"/>
  <c r="I313" i="8"/>
  <c r="H313" i="8"/>
  <c r="E313" i="8"/>
  <c r="D313" i="8"/>
  <c r="H332" i="8"/>
  <c r="E332" i="8"/>
  <c r="D332" i="8"/>
  <c r="M332" i="8"/>
  <c r="I332" i="8"/>
  <c r="L332" i="8"/>
  <c r="E352" i="8"/>
  <c r="L352" i="8"/>
  <c r="I352" i="8"/>
  <c r="H352" i="8"/>
  <c r="D352" i="8"/>
  <c r="M352" i="8"/>
  <c r="M328" i="8"/>
  <c r="E328" i="8"/>
  <c r="L328" i="8"/>
  <c r="I328" i="8"/>
  <c r="H328" i="8"/>
  <c r="D328" i="8"/>
  <c r="D179" i="8"/>
  <c r="M179" i="8"/>
  <c r="L179" i="8"/>
  <c r="I179" i="8"/>
  <c r="H179" i="8"/>
  <c r="E179" i="8"/>
  <c r="O553" i="8"/>
  <c r="N553" i="8"/>
  <c r="G423" i="8"/>
  <c r="F423" i="8"/>
  <c r="K451" i="8"/>
  <c r="J451" i="8"/>
  <c r="G450" i="8"/>
  <c r="F450" i="8"/>
  <c r="O584" i="8"/>
  <c r="N584" i="8"/>
  <c r="G432" i="8"/>
  <c r="F432" i="8"/>
  <c r="O527" i="8"/>
  <c r="N527" i="8"/>
  <c r="O517" i="8"/>
  <c r="N517" i="8"/>
  <c r="E451" i="8"/>
  <c r="J467" i="8"/>
  <c r="K467" i="8"/>
  <c r="J388" i="8"/>
  <c r="K388" i="8"/>
  <c r="E584" i="8"/>
  <c r="K432" i="8"/>
  <c r="J432" i="8"/>
  <c r="F471" i="8"/>
  <c r="G471" i="8"/>
  <c r="G503" i="8"/>
  <c r="F503" i="8"/>
  <c r="O545" i="8"/>
  <c r="N545" i="8"/>
  <c r="D527" i="8"/>
  <c r="G532" i="8"/>
  <c r="F532" i="8"/>
  <c r="D441" i="8"/>
  <c r="O559" i="8"/>
  <c r="N559" i="8"/>
  <c r="G420" i="8"/>
  <c r="F420" i="8"/>
  <c r="K609" i="8"/>
  <c r="J609" i="8"/>
  <c r="F456" i="8"/>
  <c r="G456" i="8"/>
  <c r="H596" i="8"/>
  <c r="O475" i="8"/>
  <c r="N475" i="8"/>
  <c r="I591" i="8"/>
  <c r="D561" i="8"/>
  <c r="F438" i="8"/>
  <c r="G438" i="8"/>
  <c r="F359" i="8"/>
  <c r="G359" i="8"/>
  <c r="O466" i="8"/>
  <c r="N466" i="8"/>
  <c r="H465" i="8"/>
  <c r="K549" i="8"/>
  <c r="J549" i="8"/>
  <c r="F372" i="8"/>
  <c r="G372" i="8"/>
  <c r="J531" i="8"/>
  <c r="K531" i="8"/>
  <c r="G576" i="8"/>
  <c r="F576" i="8"/>
  <c r="K582" i="8"/>
  <c r="J582" i="8"/>
  <c r="O481" i="8"/>
  <c r="N481" i="8"/>
  <c r="H400" i="8"/>
  <c r="O524" i="8"/>
  <c r="N524" i="8"/>
  <c r="F488" i="8"/>
  <c r="G488" i="8"/>
  <c r="O489" i="8"/>
  <c r="N489" i="8"/>
  <c r="J575" i="8"/>
  <c r="K575" i="8"/>
  <c r="G562" i="8"/>
  <c r="F562" i="8"/>
  <c r="I587" i="8"/>
  <c r="O367" i="8"/>
  <c r="N367" i="8"/>
  <c r="D519" i="8"/>
  <c r="O440" i="8"/>
  <c r="N440" i="8"/>
  <c r="O540" i="8"/>
  <c r="N540" i="8"/>
  <c r="O452" i="8"/>
  <c r="N452" i="8"/>
  <c r="G574" i="8"/>
  <c r="F574" i="8"/>
  <c r="N495" i="8"/>
  <c r="O495" i="8"/>
  <c r="N551" i="8"/>
  <c r="O551" i="8"/>
  <c r="G523" i="8"/>
  <c r="F523" i="8"/>
  <c r="M222" i="8"/>
  <c r="L222" i="8"/>
  <c r="I222" i="8"/>
  <c r="H222" i="8"/>
  <c r="E222" i="8"/>
  <c r="D222" i="8"/>
  <c r="D137" i="8"/>
  <c r="M137" i="8"/>
  <c r="L137" i="8"/>
  <c r="I137" i="8"/>
  <c r="H137" i="8"/>
  <c r="E137" i="8"/>
  <c r="M229" i="8"/>
  <c r="L229" i="8"/>
  <c r="I229" i="8"/>
  <c r="D229" i="8"/>
  <c r="H229" i="8"/>
  <c r="E229" i="8"/>
  <c r="H76" i="8"/>
  <c r="E76" i="8"/>
  <c r="D76" i="8"/>
  <c r="M76" i="8"/>
  <c r="L76" i="8"/>
  <c r="I76" i="8"/>
  <c r="E155" i="8"/>
  <c r="D155" i="8"/>
  <c r="H155" i="8"/>
  <c r="M155" i="8"/>
  <c r="L155" i="8"/>
  <c r="I155" i="8"/>
  <c r="M116" i="8"/>
  <c r="L116" i="8"/>
  <c r="I116" i="8"/>
  <c r="H116" i="8"/>
  <c r="E116" i="8"/>
  <c r="D116" i="8"/>
  <c r="L348" i="8"/>
  <c r="I348" i="8"/>
  <c r="H348" i="8"/>
  <c r="E348" i="8"/>
  <c r="D348" i="8"/>
  <c r="M348" i="8"/>
  <c r="D78" i="8"/>
  <c r="M78" i="8"/>
  <c r="L78" i="8"/>
  <c r="I78" i="8"/>
  <c r="H78" i="8"/>
  <c r="E78" i="8"/>
  <c r="L158" i="8"/>
  <c r="D158" i="8"/>
  <c r="I158" i="8"/>
  <c r="H158" i="8"/>
  <c r="E158" i="8"/>
  <c r="M158" i="8"/>
  <c r="I256" i="8"/>
  <c r="H256" i="8"/>
  <c r="D256" i="8"/>
  <c r="M256" i="8"/>
  <c r="L256" i="8"/>
  <c r="E256" i="8"/>
  <c r="E204" i="8"/>
  <c r="D204" i="8"/>
  <c r="L204" i="8"/>
  <c r="M204" i="8"/>
  <c r="I204" i="8"/>
  <c r="H204" i="8"/>
  <c r="H325" i="8"/>
  <c r="I325" i="8"/>
  <c r="E325" i="8"/>
  <c r="D325" i="8"/>
  <c r="M325" i="8"/>
  <c r="L325" i="8"/>
  <c r="I147" i="8"/>
  <c r="M147" i="8"/>
  <c r="L147" i="8"/>
  <c r="H147" i="8"/>
  <c r="D147" i="8"/>
  <c r="E147" i="8"/>
  <c r="E239" i="8"/>
  <c r="D239" i="8"/>
  <c r="L239" i="8"/>
  <c r="I239" i="8"/>
  <c r="H239" i="8"/>
  <c r="M239" i="8"/>
  <c r="M31" i="8"/>
  <c r="L31" i="8"/>
  <c r="D31" i="8"/>
  <c r="E31" i="8"/>
  <c r="I31" i="8"/>
  <c r="H31" i="8"/>
  <c r="I326" i="8"/>
  <c r="M326" i="8"/>
  <c r="H326" i="8"/>
  <c r="E326" i="8"/>
  <c r="D326" i="8"/>
  <c r="L326" i="8"/>
  <c r="H32" i="8"/>
  <c r="I32" i="8"/>
  <c r="E32" i="8"/>
  <c r="D32" i="8"/>
  <c r="M32" i="8"/>
  <c r="L32" i="8"/>
  <c r="H108" i="8"/>
  <c r="M108" i="8"/>
  <c r="L108" i="8"/>
  <c r="I108" i="8"/>
  <c r="E108" i="8"/>
  <c r="D108" i="8"/>
  <c r="M194" i="8"/>
  <c r="L194" i="8"/>
  <c r="I194" i="8"/>
  <c r="H194" i="8"/>
  <c r="E194" i="8"/>
  <c r="D194" i="8"/>
  <c r="L156" i="8"/>
  <c r="M156" i="8"/>
  <c r="I156" i="8"/>
  <c r="H156" i="8"/>
  <c r="E156" i="8"/>
  <c r="D156" i="8"/>
  <c r="H353" i="8"/>
  <c r="M353" i="8"/>
  <c r="L353" i="8"/>
  <c r="I353" i="8"/>
  <c r="E353" i="8"/>
  <c r="D353" i="8"/>
  <c r="H195" i="8"/>
  <c r="M195" i="8"/>
  <c r="L195" i="8"/>
  <c r="I195" i="8"/>
  <c r="E195" i="8"/>
  <c r="D195" i="8"/>
  <c r="M257" i="8"/>
  <c r="L257" i="8"/>
  <c r="I257" i="8"/>
  <c r="H257" i="8"/>
  <c r="E257" i="8"/>
  <c r="D257" i="8"/>
  <c r="M276" i="8"/>
  <c r="L276" i="8"/>
  <c r="I276" i="8"/>
  <c r="H276" i="8"/>
  <c r="E276" i="8"/>
  <c r="D276" i="8"/>
  <c r="I295" i="8"/>
  <c r="M295" i="8"/>
  <c r="L295" i="8"/>
  <c r="H295" i="8"/>
  <c r="D295" i="8"/>
  <c r="E295" i="8"/>
  <c r="E272" i="8"/>
  <c r="M272" i="8"/>
  <c r="L272" i="8"/>
  <c r="D272" i="8"/>
  <c r="I272" i="8"/>
  <c r="H272" i="8"/>
  <c r="I319" i="8"/>
  <c r="M319" i="8"/>
  <c r="L319" i="8"/>
  <c r="H319" i="8"/>
  <c r="E319" i="8"/>
  <c r="D319" i="8"/>
  <c r="O564" i="8"/>
  <c r="N564" i="8"/>
  <c r="H406" i="8"/>
  <c r="H497" i="8"/>
  <c r="O408" i="8"/>
  <c r="N408" i="8"/>
  <c r="K500" i="8"/>
  <c r="J500" i="8"/>
  <c r="K547" i="8"/>
  <c r="J547" i="8"/>
  <c r="I213" i="8"/>
  <c r="H213" i="8"/>
  <c r="M213" i="8"/>
  <c r="L213" i="8"/>
  <c r="E213" i="8"/>
  <c r="D213" i="8"/>
  <c r="J595" i="8"/>
  <c r="K595" i="8"/>
  <c r="J522" i="8"/>
  <c r="K522" i="8"/>
  <c r="I91" i="8"/>
  <c r="E91" i="8"/>
  <c r="D91" i="8"/>
  <c r="M91" i="8"/>
  <c r="L91" i="8"/>
  <c r="H91" i="8"/>
  <c r="N595" i="8"/>
  <c r="O595" i="8"/>
  <c r="N455" i="8"/>
  <c r="O455" i="8"/>
  <c r="O544" i="8"/>
  <c r="N544" i="8"/>
  <c r="G436" i="8"/>
  <c r="F436" i="8"/>
  <c r="H527" i="8"/>
  <c r="H501" i="8"/>
  <c r="N609" i="8"/>
  <c r="O609" i="8"/>
  <c r="I490" i="8"/>
  <c r="K396" i="8"/>
  <c r="J396" i="8"/>
  <c r="F607" i="8"/>
  <c r="G607" i="8"/>
  <c r="G407" i="8"/>
  <c r="F407" i="8"/>
  <c r="K393" i="8"/>
  <c r="J393" i="8"/>
  <c r="I520" i="8"/>
  <c r="E591" i="8"/>
  <c r="K508" i="8"/>
  <c r="J508" i="8"/>
  <c r="D369" i="8"/>
  <c r="K521" i="8"/>
  <c r="J521" i="8"/>
  <c r="G534" i="8"/>
  <c r="F534" i="8"/>
  <c r="K509" i="8"/>
  <c r="J509" i="8"/>
  <c r="G434" i="8"/>
  <c r="F434" i="8"/>
  <c r="O531" i="8"/>
  <c r="N531" i="8"/>
  <c r="G415" i="8"/>
  <c r="F415" i="8"/>
  <c r="G556" i="8"/>
  <c r="F556" i="8"/>
  <c r="G524" i="8"/>
  <c r="F524" i="8"/>
  <c r="N575" i="8"/>
  <c r="O575" i="8"/>
  <c r="K422" i="8"/>
  <c r="J422" i="8"/>
  <c r="E357" i="8"/>
  <c r="K528" i="8"/>
  <c r="J528" i="8"/>
  <c r="J426" i="8"/>
  <c r="K426" i="8"/>
  <c r="O472" i="8"/>
  <c r="N472" i="8"/>
  <c r="G440" i="8"/>
  <c r="F440" i="8"/>
  <c r="K565" i="8"/>
  <c r="J565" i="8"/>
  <c r="K574" i="8"/>
  <c r="J574" i="8"/>
  <c r="K403" i="8"/>
  <c r="J403" i="8"/>
  <c r="H354" i="8"/>
  <c r="O590" i="8"/>
  <c r="N590" i="8"/>
  <c r="O382" i="8"/>
  <c r="N382" i="8"/>
  <c r="G511" i="8"/>
  <c r="F511" i="8"/>
  <c r="H381" i="8"/>
  <c r="H39" i="8"/>
  <c r="M39" i="8"/>
  <c r="L39" i="8"/>
  <c r="I39" i="8"/>
  <c r="E39" i="8"/>
  <c r="D39" i="8"/>
  <c r="D120" i="8"/>
  <c r="M120" i="8"/>
  <c r="L120" i="8"/>
  <c r="I120" i="8"/>
  <c r="H120" i="8"/>
  <c r="E120" i="8"/>
  <c r="E162" i="8"/>
  <c r="D162" i="8"/>
  <c r="L162" i="8"/>
  <c r="I162" i="8"/>
  <c r="H162" i="8"/>
  <c r="M162" i="8"/>
  <c r="M45" i="8"/>
  <c r="L45" i="8"/>
  <c r="I45" i="8"/>
  <c r="H45" i="8"/>
  <c r="D45" i="8"/>
  <c r="E45" i="8"/>
  <c r="I164" i="8"/>
  <c r="H164" i="8"/>
  <c r="E164" i="8"/>
  <c r="L164" i="8"/>
  <c r="D164" i="8"/>
  <c r="M164" i="8"/>
  <c r="M46" i="8"/>
  <c r="H46" i="8"/>
  <c r="D46" i="8"/>
  <c r="E46" i="8"/>
  <c r="L46" i="8"/>
  <c r="I46" i="8"/>
  <c r="H122" i="8"/>
  <c r="I122" i="8"/>
  <c r="E122" i="8"/>
  <c r="D122" i="8"/>
  <c r="M122" i="8"/>
  <c r="L122" i="8"/>
  <c r="M79" i="8"/>
  <c r="D79" i="8"/>
  <c r="L79" i="8"/>
  <c r="E79" i="8"/>
  <c r="H79" i="8"/>
  <c r="I79" i="8"/>
  <c r="I112" i="8"/>
  <c r="M112" i="8"/>
  <c r="L112" i="8"/>
  <c r="H112" i="8"/>
  <c r="D112" i="8"/>
  <c r="E112" i="8"/>
  <c r="E75" i="8"/>
  <c r="L75" i="8"/>
  <c r="M75" i="8"/>
  <c r="I75" i="8"/>
  <c r="D75" i="8"/>
  <c r="H75" i="8"/>
  <c r="D154" i="8"/>
  <c r="M154" i="8"/>
  <c r="L154" i="8"/>
  <c r="I154" i="8"/>
  <c r="H154" i="8"/>
  <c r="E154" i="8"/>
  <c r="E343" i="8"/>
  <c r="D343" i="8"/>
  <c r="M343" i="8"/>
  <c r="L343" i="8"/>
  <c r="I343" i="8"/>
  <c r="H343" i="8"/>
  <c r="D30" i="8"/>
  <c r="M30" i="8"/>
  <c r="L30" i="8"/>
  <c r="I30" i="8"/>
  <c r="H30" i="8"/>
  <c r="E30" i="8"/>
  <c r="M226" i="8"/>
  <c r="L226" i="8"/>
  <c r="D226" i="8"/>
  <c r="E226" i="8"/>
  <c r="I226" i="8"/>
  <c r="H226" i="8"/>
  <c r="I69" i="8"/>
  <c r="H69" i="8"/>
  <c r="E69" i="8"/>
  <c r="D69" i="8"/>
  <c r="M69" i="8"/>
  <c r="L69" i="8"/>
  <c r="M265" i="8"/>
  <c r="L265" i="8"/>
  <c r="I265" i="8"/>
  <c r="H265" i="8"/>
  <c r="E265" i="8"/>
  <c r="D265" i="8"/>
  <c r="M238" i="8"/>
  <c r="L238" i="8"/>
  <c r="I238" i="8"/>
  <c r="H238" i="8"/>
  <c r="E238" i="8"/>
  <c r="D238" i="8"/>
  <c r="L327" i="8"/>
  <c r="I327" i="8"/>
  <c r="H327" i="8"/>
  <c r="D327" i="8"/>
  <c r="M327" i="8"/>
  <c r="E327" i="8"/>
  <c r="H346" i="8"/>
  <c r="M346" i="8"/>
  <c r="L346" i="8"/>
  <c r="I346" i="8"/>
  <c r="E346" i="8"/>
  <c r="D346" i="8"/>
  <c r="H146" i="8"/>
  <c r="M146" i="8"/>
  <c r="L146" i="8"/>
  <c r="I146" i="8"/>
  <c r="E146" i="8"/>
  <c r="D146" i="8"/>
  <c r="M342" i="8"/>
  <c r="L342" i="8"/>
  <c r="I342" i="8"/>
  <c r="H342" i="8"/>
  <c r="E342" i="8"/>
  <c r="D342" i="8"/>
  <c r="D193" i="8"/>
  <c r="E193" i="8"/>
  <c r="H193" i="8"/>
  <c r="M193" i="8"/>
  <c r="L193" i="8"/>
  <c r="I193" i="8"/>
  <c r="D512" i="8"/>
  <c r="G364" i="8"/>
  <c r="F364" i="8"/>
  <c r="D390" i="8"/>
  <c r="E497" i="8"/>
  <c r="J413" i="8"/>
  <c r="K413" i="8"/>
  <c r="O567" i="8"/>
  <c r="N567" i="8"/>
  <c r="K438" i="8"/>
  <c r="J438" i="8"/>
  <c r="K530" i="8"/>
  <c r="J530" i="8"/>
  <c r="K588" i="8"/>
  <c r="J588" i="8"/>
  <c r="H18" i="8"/>
  <c r="M18" i="8"/>
  <c r="L18" i="8"/>
  <c r="I18" i="8"/>
  <c r="E18" i="8"/>
  <c r="D18" i="8"/>
  <c r="E124" i="8"/>
  <c r="L124" i="8"/>
  <c r="M124" i="8"/>
  <c r="I124" i="8"/>
  <c r="D124" i="8"/>
  <c r="H124" i="8"/>
  <c r="M72" i="8"/>
  <c r="E72" i="8"/>
  <c r="D72" i="8"/>
  <c r="L72" i="8"/>
  <c r="I72" i="8"/>
  <c r="H72" i="8"/>
  <c r="E268" i="8"/>
  <c r="D268" i="8"/>
  <c r="M268" i="8"/>
  <c r="L268" i="8"/>
  <c r="I268" i="8"/>
  <c r="H268" i="8"/>
  <c r="L275" i="8"/>
  <c r="I275" i="8"/>
  <c r="H275" i="8"/>
  <c r="E275" i="8"/>
  <c r="D275" i="8"/>
  <c r="M275" i="8"/>
  <c r="K592" i="8"/>
  <c r="J592" i="8"/>
  <c r="N484" i="8"/>
  <c r="O484" i="8"/>
  <c r="K525" i="8"/>
  <c r="J525" i="8"/>
  <c r="G431" i="8"/>
  <c r="F431" i="8"/>
  <c r="K482" i="8"/>
  <c r="J482" i="8"/>
  <c r="E60" i="8"/>
  <c r="D60" i="8"/>
  <c r="I60" i="8"/>
  <c r="H60" i="8"/>
  <c r="L60" i="8"/>
  <c r="M60" i="8"/>
  <c r="M173" i="8"/>
  <c r="L173" i="8"/>
  <c r="I173" i="8"/>
  <c r="H173" i="8"/>
  <c r="E173" i="8"/>
  <c r="D173" i="8"/>
  <c r="M142" i="8"/>
  <c r="I142" i="8"/>
  <c r="H142" i="8"/>
  <c r="E142" i="8"/>
  <c r="D142" i="8"/>
  <c r="L142" i="8"/>
  <c r="H181" i="8"/>
  <c r="I181" i="8"/>
  <c r="E181" i="8"/>
  <c r="D181" i="8"/>
  <c r="M181" i="8"/>
  <c r="L181" i="8"/>
  <c r="M258" i="8"/>
  <c r="L258" i="8"/>
  <c r="I258" i="8"/>
  <c r="H258" i="8"/>
  <c r="E258" i="8"/>
  <c r="D258" i="8"/>
  <c r="O406" i="8"/>
  <c r="N406" i="8"/>
  <c r="O355" i="8"/>
  <c r="N355" i="8"/>
  <c r="G517" i="8"/>
  <c r="F517" i="8"/>
  <c r="F385" i="8"/>
  <c r="G385" i="8"/>
  <c r="F371" i="8"/>
  <c r="G371" i="8"/>
  <c r="J440" i="8"/>
  <c r="K440" i="8"/>
  <c r="O471" i="8"/>
  <c r="N471" i="8"/>
  <c r="N518" i="8"/>
  <c r="O518" i="8"/>
  <c r="J428" i="8"/>
  <c r="K428" i="8"/>
  <c r="K517" i="8"/>
  <c r="J517" i="8"/>
  <c r="N451" i="8"/>
  <c r="O451" i="8"/>
  <c r="O570" i="8"/>
  <c r="N570" i="8"/>
  <c r="G479" i="8"/>
  <c r="F479" i="8"/>
  <c r="O388" i="8"/>
  <c r="N388" i="8"/>
  <c r="O432" i="8"/>
  <c r="N432" i="8"/>
  <c r="O503" i="8"/>
  <c r="N503" i="8"/>
  <c r="G419" i="8"/>
  <c r="F419" i="8"/>
  <c r="K399" i="8"/>
  <c r="J399" i="8"/>
  <c r="O428" i="8"/>
  <c r="N428" i="8"/>
  <c r="O501" i="8"/>
  <c r="N501" i="8"/>
  <c r="D485" i="8"/>
  <c r="F579" i="8"/>
  <c r="G579" i="8"/>
  <c r="G598" i="8"/>
  <c r="F598" i="8"/>
  <c r="N420" i="8"/>
  <c r="O420" i="8"/>
  <c r="J607" i="8"/>
  <c r="K607" i="8"/>
  <c r="N407" i="8"/>
  <c r="O407" i="8"/>
  <c r="O596" i="8"/>
  <c r="N596" i="8"/>
  <c r="K389" i="8"/>
  <c r="J389" i="8"/>
  <c r="D520" i="8"/>
  <c r="H561" i="8"/>
  <c r="O487" i="8"/>
  <c r="N487" i="8"/>
  <c r="G543" i="8"/>
  <c r="F543" i="8"/>
  <c r="O509" i="8"/>
  <c r="N509" i="8"/>
  <c r="D465" i="8"/>
  <c r="J499" i="8"/>
  <c r="K499" i="8"/>
  <c r="O582" i="8"/>
  <c r="N582" i="8"/>
  <c r="O400" i="8"/>
  <c r="N400" i="8"/>
  <c r="K562" i="8"/>
  <c r="J562" i="8"/>
  <c r="G472" i="8"/>
  <c r="F472" i="8"/>
  <c r="D367" i="8"/>
  <c r="K519" i="8"/>
  <c r="J519" i="8"/>
  <c r="O538" i="8"/>
  <c r="N538" i="8"/>
  <c r="N514" i="8"/>
  <c r="O514" i="8"/>
  <c r="E459" i="8"/>
  <c r="O550" i="8"/>
  <c r="N550" i="8"/>
  <c r="H523" i="8"/>
  <c r="M104" i="8"/>
  <c r="L104" i="8"/>
  <c r="I104" i="8"/>
  <c r="H104" i="8"/>
  <c r="D104" i="8"/>
  <c r="E104" i="8"/>
  <c r="E196" i="8"/>
  <c r="D196" i="8"/>
  <c r="M196" i="8"/>
  <c r="H196" i="8"/>
  <c r="L196" i="8"/>
  <c r="I196" i="8"/>
  <c r="D344" i="8"/>
  <c r="I344" i="8"/>
  <c r="H344" i="8"/>
  <c r="E344" i="8"/>
  <c r="M344" i="8"/>
  <c r="L344" i="8"/>
  <c r="H66" i="8"/>
  <c r="M66" i="8"/>
  <c r="L66" i="8"/>
  <c r="I66" i="8"/>
  <c r="E66" i="8"/>
  <c r="D66" i="8"/>
  <c r="D144" i="8"/>
  <c r="M144" i="8"/>
  <c r="L144" i="8"/>
  <c r="I144" i="8"/>
  <c r="E144" i="8"/>
  <c r="H144" i="8"/>
  <c r="M215" i="8"/>
  <c r="L215" i="8"/>
  <c r="I215" i="8"/>
  <c r="H215" i="8"/>
  <c r="E215" i="8"/>
  <c r="D215" i="8"/>
  <c r="H87" i="8"/>
  <c r="E87" i="8"/>
  <c r="D87" i="8"/>
  <c r="L87" i="8"/>
  <c r="M87" i="8"/>
  <c r="I87" i="8"/>
  <c r="E89" i="8"/>
  <c r="L89" i="8"/>
  <c r="M89" i="8"/>
  <c r="I89" i="8"/>
  <c r="H89" i="8"/>
  <c r="D89" i="8"/>
  <c r="I171" i="8"/>
  <c r="H171" i="8"/>
  <c r="D171" i="8"/>
  <c r="M171" i="8"/>
  <c r="L171" i="8"/>
  <c r="E171" i="8"/>
  <c r="M283" i="8"/>
  <c r="E283" i="8"/>
  <c r="D283" i="8"/>
  <c r="I283" i="8"/>
  <c r="H283" i="8"/>
  <c r="L283" i="8"/>
  <c r="I8" i="8"/>
  <c r="H8" i="8"/>
  <c r="M8" i="8"/>
  <c r="L8" i="8"/>
  <c r="E8" i="8"/>
  <c r="D8" i="8"/>
  <c r="E273" i="8"/>
  <c r="D273" i="8"/>
  <c r="M273" i="8"/>
  <c r="L273" i="8"/>
  <c r="I273" i="8"/>
  <c r="H273" i="8"/>
  <c r="E205" i="8"/>
  <c r="D205" i="8"/>
  <c r="M205" i="8"/>
  <c r="L205" i="8"/>
  <c r="H205" i="8"/>
  <c r="I205" i="8"/>
  <c r="E260" i="8"/>
  <c r="D260" i="8"/>
  <c r="M260" i="8"/>
  <c r="L260" i="8"/>
  <c r="I260" i="8"/>
  <c r="H260" i="8"/>
  <c r="M42" i="8"/>
  <c r="L42" i="8"/>
  <c r="I42" i="8"/>
  <c r="H42" i="8"/>
  <c r="D42" i="8"/>
  <c r="E42" i="8"/>
  <c r="I118" i="8"/>
  <c r="H118" i="8"/>
  <c r="E118" i="8"/>
  <c r="D118" i="8"/>
  <c r="M118" i="8"/>
  <c r="L118" i="8"/>
  <c r="H161" i="8"/>
  <c r="M161" i="8"/>
  <c r="L161" i="8"/>
  <c r="I161" i="8"/>
  <c r="E161" i="8"/>
  <c r="D161" i="8"/>
  <c r="I119" i="8"/>
  <c r="M119" i="8"/>
  <c r="L119" i="8"/>
  <c r="H119" i="8"/>
  <c r="E119" i="8"/>
  <c r="D119" i="8"/>
  <c r="M5" i="8"/>
  <c r="L5" i="8"/>
  <c r="I5" i="8"/>
  <c r="H5" i="8"/>
  <c r="D5" i="8"/>
  <c r="E5" i="8"/>
  <c r="M81" i="8"/>
  <c r="L81" i="8"/>
  <c r="I81" i="8"/>
  <c r="H81" i="8"/>
  <c r="E81" i="8"/>
  <c r="D81" i="8"/>
  <c r="M100" i="8"/>
  <c r="L100" i="8"/>
  <c r="I100" i="8"/>
  <c r="H100" i="8"/>
  <c r="E100" i="8"/>
  <c r="D100" i="8"/>
  <c r="E296" i="8"/>
  <c r="D296" i="8"/>
  <c r="M296" i="8"/>
  <c r="L296" i="8"/>
  <c r="I296" i="8"/>
  <c r="H296" i="8"/>
  <c r="H139" i="8"/>
  <c r="I139" i="8"/>
  <c r="E139" i="8"/>
  <c r="D139" i="8"/>
  <c r="L139" i="8"/>
  <c r="M139" i="8"/>
  <c r="M335" i="8"/>
  <c r="D335" i="8"/>
  <c r="I335" i="8"/>
  <c r="E335" i="8"/>
  <c r="L335" i="8"/>
  <c r="H335" i="8"/>
  <c r="E303" i="8"/>
  <c r="M303" i="8"/>
  <c r="L303" i="8"/>
  <c r="I303" i="8"/>
  <c r="H303" i="8"/>
  <c r="D303" i="8"/>
  <c r="I308" i="8"/>
  <c r="H308" i="8"/>
  <c r="E308" i="8"/>
  <c r="D308" i="8"/>
  <c r="M308" i="8"/>
  <c r="L308" i="8"/>
  <c r="D351" i="8"/>
  <c r="H351" i="8"/>
  <c r="E351" i="8"/>
  <c r="M351" i="8"/>
  <c r="I351" i="8"/>
  <c r="L351" i="8"/>
  <c r="H216" i="8"/>
  <c r="M216" i="8"/>
  <c r="L216" i="8"/>
  <c r="I216" i="8"/>
  <c r="E216" i="8"/>
  <c r="D216" i="8"/>
  <c r="I263" i="8"/>
  <c r="H263" i="8"/>
  <c r="E263" i="8"/>
  <c r="D263" i="8"/>
  <c r="M263" i="8"/>
  <c r="L263" i="8"/>
  <c r="D395" i="8"/>
  <c r="D594" i="8"/>
  <c r="D408" i="8"/>
  <c r="E374" i="8"/>
  <c r="O368" i="8"/>
  <c r="N368" i="8"/>
  <c r="K544" i="8"/>
  <c r="J544" i="8"/>
  <c r="K539" i="8"/>
  <c r="J539" i="8"/>
  <c r="G552" i="8"/>
  <c r="F552" i="8"/>
  <c r="G476" i="8"/>
  <c r="F476" i="8"/>
  <c r="K447" i="8"/>
  <c r="J447" i="8"/>
  <c r="J436" i="8"/>
  <c r="K436" i="8"/>
  <c r="O593" i="8"/>
  <c r="N593" i="8"/>
  <c r="K485" i="8"/>
  <c r="J485" i="8"/>
  <c r="K598" i="8"/>
  <c r="J598" i="8"/>
  <c r="G609" i="8"/>
  <c r="F609" i="8"/>
  <c r="E469" i="8"/>
  <c r="O393" i="8"/>
  <c r="N393" i="8"/>
  <c r="O591" i="8"/>
  <c r="N591" i="8"/>
  <c r="O508" i="8"/>
  <c r="N508" i="8"/>
  <c r="K369" i="8"/>
  <c r="J369" i="8"/>
  <c r="O534" i="8"/>
  <c r="N534" i="8"/>
  <c r="K466" i="8"/>
  <c r="J466" i="8"/>
  <c r="G557" i="8"/>
  <c r="F557" i="8"/>
  <c r="O434" i="8"/>
  <c r="N434" i="8"/>
  <c r="K415" i="8"/>
  <c r="J415" i="8"/>
  <c r="G400" i="8"/>
  <c r="F400" i="8"/>
  <c r="F575" i="8"/>
  <c r="G575" i="8"/>
  <c r="G528" i="8"/>
  <c r="F528" i="8"/>
  <c r="N587" i="8"/>
  <c r="O587" i="8"/>
  <c r="G366" i="8"/>
  <c r="F366" i="8"/>
  <c r="F540" i="8"/>
  <c r="G540" i="8"/>
  <c r="E605" i="8"/>
  <c r="J459" i="8"/>
  <c r="K459" i="8"/>
  <c r="E581" i="8"/>
  <c r="O354" i="8"/>
  <c r="N354" i="8"/>
  <c r="N599" i="8"/>
  <c r="O599" i="8"/>
  <c r="D590" i="8"/>
  <c r="I583" i="8"/>
  <c r="O604" i="8"/>
  <c r="N604" i="8"/>
  <c r="K358" i="8"/>
  <c r="J358" i="8"/>
  <c r="E382" i="8"/>
  <c r="O511" i="8"/>
  <c r="N511" i="8"/>
  <c r="G608" i="8"/>
  <c r="F608" i="8"/>
  <c r="E585" i="8"/>
  <c r="E131" i="8"/>
  <c r="L131" i="8"/>
  <c r="M131" i="8"/>
  <c r="I131" i="8"/>
  <c r="H131" i="8"/>
  <c r="D131" i="8"/>
  <c r="M12" i="8"/>
  <c r="L12" i="8"/>
  <c r="H12" i="8"/>
  <c r="E12" i="8"/>
  <c r="D12" i="8"/>
  <c r="I12" i="8"/>
  <c r="M93" i="8"/>
  <c r="L93" i="8"/>
  <c r="I93" i="8"/>
  <c r="H93" i="8"/>
  <c r="E93" i="8"/>
  <c r="D93" i="8"/>
  <c r="E176" i="8"/>
  <c r="D176" i="8"/>
  <c r="L176" i="8"/>
  <c r="M176" i="8"/>
  <c r="I176" i="8"/>
  <c r="H176" i="8"/>
  <c r="I22" i="8"/>
  <c r="H22" i="8"/>
  <c r="E22" i="8"/>
  <c r="D22" i="8"/>
  <c r="M22" i="8"/>
  <c r="L22" i="8"/>
  <c r="E292" i="8"/>
  <c r="D292" i="8"/>
  <c r="M292" i="8"/>
  <c r="L292" i="8"/>
  <c r="I292" i="8"/>
  <c r="H292" i="8"/>
  <c r="I56" i="8"/>
  <c r="H56" i="8"/>
  <c r="E56" i="8"/>
  <c r="D56" i="8"/>
  <c r="M56" i="8"/>
  <c r="L56" i="8"/>
  <c r="E132" i="8"/>
  <c r="D132" i="8"/>
  <c r="M132" i="8"/>
  <c r="L132" i="8"/>
  <c r="I132" i="8"/>
  <c r="H132" i="8"/>
  <c r="I133" i="8"/>
  <c r="H133" i="8"/>
  <c r="E133" i="8"/>
  <c r="D133" i="8"/>
  <c r="M133" i="8"/>
  <c r="L133" i="8"/>
  <c r="D172" i="8"/>
  <c r="I172" i="8"/>
  <c r="H172" i="8"/>
  <c r="E172" i="8"/>
  <c r="L172" i="8"/>
  <c r="M172" i="8"/>
  <c r="I284" i="8"/>
  <c r="H284" i="8"/>
  <c r="E284" i="8"/>
  <c r="D284" i="8"/>
  <c r="M284" i="8"/>
  <c r="L284" i="8"/>
  <c r="E211" i="8"/>
  <c r="D211" i="8"/>
  <c r="L211" i="8"/>
  <c r="M211" i="8"/>
  <c r="I211" i="8"/>
  <c r="H211" i="8"/>
  <c r="D9" i="8"/>
  <c r="M9" i="8"/>
  <c r="L9" i="8"/>
  <c r="H9" i="8"/>
  <c r="I9" i="8"/>
  <c r="E9" i="8"/>
  <c r="D85" i="8"/>
  <c r="M85" i="8"/>
  <c r="L85" i="8"/>
  <c r="I85" i="8"/>
  <c r="H85" i="8"/>
  <c r="E85" i="8"/>
  <c r="E48" i="8"/>
  <c r="D48" i="8"/>
  <c r="L48" i="8"/>
  <c r="M48" i="8"/>
  <c r="H48" i="8"/>
  <c r="I48" i="8"/>
  <c r="E168" i="8"/>
  <c r="M168" i="8"/>
  <c r="L168" i="8"/>
  <c r="I168" i="8"/>
  <c r="H168" i="8"/>
  <c r="D168" i="8"/>
  <c r="E278" i="8"/>
  <c r="D278" i="8"/>
  <c r="M278" i="8"/>
  <c r="L278" i="8"/>
  <c r="H278" i="8"/>
  <c r="I278" i="8"/>
  <c r="M170" i="8"/>
  <c r="L170" i="8"/>
  <c r="I170" i="8"/>
  <c r="H170" i="8"/>
  <c r="D170" i="8"/>
  <c r="E170" i="8"/>
  <c r="E13" i="8"/>
  <c r="D13" i="8"/>
  <c r="L13" i="8"/>
  <c r="H13" i="8"/>
  <c r="M13" i="8"/>
  <c r="I13" i="8"/>
  <c r="H209" i="8"/>
  <c r="I209" i="8"/>
  <c r="E209" i="8"/>
  <c r="D209" i="8"/>
  <c r="L209" i="8"/>
  <c r="M209" i="8"/>
  <c r="M271" i="8"/>
  <c r="L271" i="8"/>
  <c r="I271" i="8"/>
  <c r="H271" i="8"/>
  <c r="E271" i="8"/>
  <c r="D271" i="8"/>
  <c r="M290" i="8"/>
  <c r="L290" i="8"/>
  <c r="I290" i="8"/>
  <c r="H290" i="8"/>
  <c r="E290" i="8"/>
  <c r="D290" i="8"/>
  <c r="I309" i="8"/>
  <c r="M309" i="8"/>
  <c r="L309" i="8"/>
  <c r="H309" i="8"/>
  <c r="E309" i="8"/>
  <c r="D309" i="8"/>
  <c r="E286" i="8"/>
  <c r="M286" i="8"/>
  <c r="L286" i="8"/>
  <c r="I286" i="8"/>
  <c r="H286" i="8"/>
  <c r="D286" i="8"/>
  <c r="I333" i="8"/>
  <c r="L333" i="8"/>
  <c r="H333" i="8"/>
  <c r="M333" i="8"/>
  <c r="E333" i="8"/>
  <c r="D333" i="8"/>
  <c r="G468" i="8"/>
  <c r="F468" i="8"/>
  <c r="I512" i="8"/>
  <c r="K364" i="8"/>
  <c r="J364" i="8"/>
  <c r="J564" i="8"/>
  <c r="K564" i="8"/>
  <c r="E394" i="8"/>
  <c r="N395" i="8"/>
  <c r="O395" i="8"/>
  <c r="O374" i="8"/>
  <c r="N374" i="8"/>
  <c r="O548" i="8"/>
  <c r="N548" i="8"/>
  <c r="M287" i="8"/>
  <c r="L287" i="8"/>
  <c r="E287" i="8"/>
  <c r="D287" i="8"/>
  <c r="I287" i="8"/>
  <c r="H287" i="8"/>
  <c r="D560" i="8"/>
  <c r="J608" i="8"/>
  <c r="K608" i="8"/>
  <c r="O405" i="8"/>
  <c r="N405" i="8"/>
  <c r="G570" i="8"/>
  <c r="F570" i="8"/>
  <c r="I479" i="8"/>
  <c r="K503" i="8"/>
  <c r="J503" i="8"/>
  <c r="H416" i="8"/>
  <c r="O419" i="8"/>
  <c r="N419" i="8"/>
  <c r="O399" i="8"/>
  <c r="N399" i="8"/>
  <c r="O541" i="8"/>
  <c r="N541" i="8"/>
  <c r="J518" i="8"/>
  <c r="K518" i="8"/>
  <c r="K610" i="8"/>
  <c r="J610" i="8"/>
  <c r="O598" i="8"/>
  <c r="N598" i="8"/>
  <c r="J420" i="8"/>
  <c r="K420" i="8"/>
  <c r="O490" i="8"/>
  <c r="N490" i="8"/>
  <c r="O607" i="8"/>
  <c r="N607" i="8"/>
  <c r="O561" i="8"/>
  <c r="N561" i="8"/>
  <c r="D508" i="8"/>
  <c r="J487" i="8"/>
  <c r="K487" i="8"/>
  <c r="O555" i="8"/>
  <c r="N555" i="8"/>
  <c r="J603" i="8"/>
  <c r="K603" i="8"/>
  <c r="H510" i="8"/>
  <c r="J478" i="8"/>
  <c r="K478" i="8"/>
  <c r="G509" i="8"/>
  <c r="F509" i="8"/>
  <c r="N370" i="8"/>
  <c r="O370" i="8"/>
  <c r="D429" i="8"/>
  <c r="D531" i="8"/>
  <c r="O415" i="8"/>
  <c r="N415" i="8"/>
  <c r="D391" i="8"/>
  <c r="O387" i="8"/>
  <c r="N387" i="8"/>
  <c r="K524" i="8"/>
  <c r="J524" i="8"/>
  <c r="N488" i="8"/>
  <c r="O488" i="8"/>
  <c r="O562" i="8"/>
  <c r="N562" i="8"/>
  <c r="K361" i="8"/>
  <c r="J361" i="8"/>
  <c r="F597" i="8"/>
  <c r="G597" i="8"/>
  <c r="O566" i="8"/>
  <c r="N566" i="8"/>
  <c r="O459" i="8"/>
  <c r="N459" i="8"/>
  <c r="J550" i="8"/>
  <c r="K550" i="8"/>
  <c r="E599" i="8"/>
  <c r="K384" i="8"/>
  <c r="J384" i="8"/>
  <c r="G373" i="8"/>
  <c r="F373" i="8"/>
  <c r="N585" i="8"/>
  <c r="O585" i="8"/>
  <c r="D228" i="8"/>
  <c r="M228" i="8"/>
  <c r="L228" i="8"/>
  <c r="I228" i="8"/>
  <c r="H228" i="8"/>
  <c r="E228" i="8"/>
  <c r="I157" i="8"/>
  <c r="H157" i="8"/>
  <c r="M157" i="8"/>
  <c r="L157" i="8"/>
  <c r="E157" i="8"/>
  <c r="D157" i="8"/>
  <c r="I150" i="8"/>
  <c r="H150" i="8"/>
  <c r="M150" i="8"/>
  <c r="L150" i="8"/>
  <c r="D150" i="8"/>
  <c r="E150" i="8"/>
  <c r="I98" i="8"/>
  <c r="E98" i="8"/>
  <c r="D98" i="8"/>
  <c r="M98" i="8"/>
  <c r="L98" i="8"/>
  <c r="H98" i="8"/>
  <c r="E138" i="8"/>
  <c r="L138" i="8"/>
  <c r="M138" i="8"/>
  <c r="I138" i="8"/>
  <c r="H138" i="8"/>
  <c r="D138" i="8"/>
  <c r="M62" i="8"/>
  <c r="L62" i="8"/>
  <c r="I62" i="8"/>
  <c r="E62" i="8"/>
  <c r="H62" i="8"/>
  <c r="D62" i="8"/>
  <c r="M231" i="8"/>
  <c r="L231" i="8"/>
  <c r="I231" i="8"/>
  <c r="H231" i="8"/>
  <c r="E231" i="8"/>
  <c r="D231" i="8"/>
  <c r="E19" i="8"/>
  <c r="D19" i="8"/>
  <c r="M19" i="8"/>
  <c r="L19" i="8"/>
  <c r="I19" i="8"/>
  <c r="H19" i="8"/>
  <c r="H95" i="8"/>
  <c r="E95" i="8"/>
  <c r="D95" i="8"/>
  <c r="M95" i="8"/>
  <c r="L95" i="8"/>
  <c r="I95" i="8"/>
  <c r="I178" i="8"/>
  <c r="H178" i="8"/>
  <c r="E178" i="8"/>
  <c r="D178" i="8"/>
  <c r="M178" i="8"/>
  <c r="L178" i="8"/>
  <c r="M52" i="8"/>
  <c r="L52" i="8"/>
  <c r="I52" i="8"/>
  <c r="H52" i="8"/>
  <c r="E52" i="8"/>
  <c r="D52" i="8"/>
  <c r="E218" i="8"/>
  <c r="D218" i="8"/>
  <c r="L218" i="8"/>
  <c r="I218" i="8"/>
  <c r="H218" i="8"/>
  <c r="M218" i="8"/>
  <c r="H129" i="8"/>
  <c r="I129" i="8"/>
  <c r="E129" i="8"/>
  <c r="D129" i="8"/>
  <c r="M129" i="8"/>
  <c r="L129" i="8"/>
  <c r="M219" i="8"/>
  <c r="L219" i="8"/>
  <c r="I219" i="8"/>
  <c r="H219" i="8"/>
  <c r="E219" i="8"/>
  <c r="D219" i="8"/>
  <c r="I15" i="8"/>
  <c r="H15" i="8"/>
  <c r="M15" i="8"/>
  <c r="L15" i="8"/>
  <c r="E15" i="8"/>
  <c r="D15" i="8"/>
  <c r="I288" i="8"/>
  <c r="E288" i="8"/>
  <c r="D288" i="8"/>
  <c r="M288" i="8"/>
  <c r="L288" i="8"/>
  <c r="H288" i="8"/>
  <c r="M130" i="8"/>
  <c r="L130" i="8"/>
  <c r="I130" i="8"/>
  <c r="H130" i="8"/>
  <c r="E130" i="8"/>
  <c r="D130" i="8"/>
  <c r="D92" i="8"/>
  <c r="L92" i="8"/>
  <c r="I92" i="8"/>
  <c r="H92" i="8"/>
  <c r="E92" i="8"/>
  <c r="M92" i="8"/>
  <c r="I175" i="8"/>
  <c r="H175" i="8"/>
  <c r="E175" i="8"/>
  <c r="D175" i="8"/>
  <c r="M175" i="8"/>
  <c r="L175" i="8"/>
  <c r="D44" i="8"/>
  <c r="H44" i="8"/>
  <c r="E44" i="8"/>
  <c r="I44" i="8"/>
  <c r="M44" i="8"/>
  <c r="L44" i="8"/>
  <c r="E240" i="8"/>
  <c r="D240" i="8"/>
  <c r="M240" i="8"/>
  <c r="L240" i="8"/>
  <c r="I240" i="8"/>
  <c r="H240" i="8"/>
  <c r="E83" i="8"/>
  <c r="D83" i="8"/>
  <c r="M83" i="8"/>
  <c r="L83" i="8"/>
  <c r="I83" i="8"/>
  <c r="H83" i="8"/>
  <c r="E279" i="8"/>
  <c r="I279" i="8"/>
  <c r="H279" i="8"/>
  <c r="D279" i="8"/>
  <c r="M279" i="8"/>
  <c r="L279" i="8"/>
  <c r="M252" i="8"/>
  <c r="L252" i="8"/>
  <c r="I252" i="8"/>
  <c r="H252" i="8"/>
  <c r="E252" i="8"/>
  <c r="D252" i="8"/>
  <c r="L341" i="8"/>
  <c r="M341" i="8"/>
  <c r="I341" i="8"/>
  <c r="H341" i="8"/>
  <c r="E341" i="8"/>
  <c r="D341" i="8"/>
  <c r="D160" i="8"/>
  <c r="L160" i="8"/>
  <c r="H160" i="8"/>
  <c r="E160" i="8"/>
  <c r="I160" i="8"/>
  <c r="M160" i="8"/>
  <c r="D207" i="8"/>
  <c r="M207" i="8"/>
  <c r="L207" i="8"/>
  <c r="I207" i="8"/>
  <c r="H207" i="8"/>
  <c r="E207" i="8"/>
  <c r="O468" i="8"/>
  <c r="N468" i="8"/>
  <c r="O394" i="8"/>
  <c r="N394" i="8"/>
  <c r="H457" i="8"/>
  <c r="E480" i="8"/>
  <c r="O535" i="8"/>
  <c r="N535" i="8"/>
  <c r="M10" i="8"/>
  <c r="L10" i="8"/>
  <c r="E10" i="8"/>
  <c r="D10" i="8"/>
  <c r="H10" i="8"/>
  <c r="I10" i="8"/>
  <c r="J504" i="8"/>
  <c r="K504" i="8"/>
  <c r="J473" i="8"/>
  <c r="K473" i="8"/>
  <c r="G397" i="8"/>
  <c r="F397" i="8"/>
  <c r="N450" i="8"/>
  <c r="O450" i="8"/>
  <c r="G541" i="8"/>
  <c r="F541" i="8"/>
  <c r="F593" i="8"/>
  <c r="G593" i="8"/>
  <c r="O579" i="8"/>
  <c r="N579" i="8"/>
  <c r="O539" i="8"/>
  <c r="N539" i="8"/>
  <c r="K407" i="8"/>
  <c r="J407" i="8"/>
  <c r="O520" i="8"/>
  <c r="N520" i="8"/>
  <c r="G606" i="8"/>
  <c r="F606" i="8"/>
  <c r="N603" i="8"/>
  <c r="O603" i="8"/>
  <c r="O557" i="8"/>
  <c r="N557" i="8"/>
  <c r="J434" i="8"/>
  <c r="K434" i="8"/>
  <c r="H429" i="8"/>
  <c r="O530" i="8"/>
  <c r="N530" i="8"/>
  <c r="G538" i="8"/>
  <c r="F538" i="8"/>
  <c r="K540" i="8"/>
  <c r="J540" i="8"/>
  <c r="K380" i="8"/>
  <c r="J380" i="8"/>
  <c r="K581" i="8"/>
  <c r="J581" i="8"/>
  <c r="G515" i="8"/>
  <c r="F515" i="8"/>
  <c r="O403" i="8"/>
  <c r="N403" i="8"/>
  <c r="K590" i="8"/>
  <c r="J590" i="8"/>
  <c r="E583" i="8"/>
  <c r="F604" i="8"/>
  <c r="G604" i="8"/>
  <c r="H382" i="8"/>
  <c r="D573" i="8"/>
  <c r="D109" i="8"/>
  <c r="M109" i="8"/>
  <c r="L109" i="8"/>
  <c r="I109" i="8"/>
  <c r="H109" i="8"/>
  <c r="E109" i="8"/>
  <c r="L334" i="8"/>
  <c r="M334" i="8"/>
  <c r="E334" i="8"/>
  <c r="I334" i="8"/>
  <c r="H334" i="8"/>
  <c r="D334" i="8"/>
  <c r="I29" i="8"/>
  <c r="H29" i="8"/>
  <c r="E29" i="8"/>
  <c r="D29" i="8"/>
  <c r="L29" i="8"/>
  <c r="M29" i="8"/>
  <c r="E145" i="8"/>
  <c r="L145" i="8"/>
  <c r="I145" i="8"/>
  <c r="H145" i="8"/>
  <c r="D145" i="8"/>
  <c r="M145" i="8"/>
  <c r="I185" i="8"/>
  <c r="H185" i="8"/>
  <c r="M185" i="8"/>
  <c r="L185" i="8"/>
  <c r="E185" i="8"/>
  <c r="D185" i="8"/>
  <c r="M311" i="8"/>
  <c r="E311" i="8"/>
  <c r="D311" i="8"/>
  <c r="L311" i="8"/>
  <c r="I311" i="8"/>
  <c r="H311" i="8"/>
  <c r="E96" i="8"/>
  <c r="L96" i="8"/>
  <c r="M96" i="8"/>
  <c r="I96" i="8"/>
  <c r="H96" i="8"/>
  <c r="D96" i="8"/>
  <c r="I301" i="8"/>
  <c r="H301" i="8"/>
  <c r="E301" i="8"/>
  <c r="D301" i="8"/>
  <c r="M301" i="8"/>
  <c r="L301" i="8"/>
  <c r="E225" i="8"/>
  <c r="D225" i="8"/>
  <c r="L225" i="8"/>
  <c r="M225" i="8"/>
  <c r="I225" i="8"/>
  <c r="H225" i="8"/>
  <c r="D59" i="8"/>
  <c r="M59" i="8"/>
  <c r="L59" i="8"/>
  <c r="H59" i="8"/>
  <c r="I59" i="8"/>
  <c r="E59" i="8"/>
  <c r="M114" i="8"/>
  <c r="I114" i="8"/>
  <c r="H114" i="8"/>
  <c r="E114" i="8"/>
  <c r="D114" i="8"/>
  <c r="L114" i="8"/>
  <c r="E310" i="8"/>
  <c r="M310" i="8"/>
  <c r="L310" i="8"/>
  <c r="I310" i="8"/>
  <c r="H310" i="8"/>
  <c r="D310" i="8"/>
  <c r="M153" i="8"/>
  <c r="H153" i="8"/>
  <c r="E153" i="8"/>
  <c r="D153" i="8"/>
  <c r="I153" i="8"/>
  <c r="L153" i="8"/>
  <c r="M349" i="8"/>
  <c r="L349" i="8"/>
  <c r="I349" i="8"/>
  <c r="H349" i="8"/>
  <c r="E349" i="8"/>
  <c r="D349" i="8"/>
  <c r="E317" i="8"/>
  <c r="I317" i="8"/>
  <c r="M317" i="8"/>
  <c r="L317" i="8"/>
  <c r="H317" i="8"/>
  <c r="D317" i="8"/>
  <c r="L322" i="8"/>
  <c r="E322" i="8"/>
  <c r="D322" i="8"/>
  <c r="M322" i="8"/>
  <c r="I322" i="8"/>
  <c r="H322" i="8"/>
  <c r="E253" i="8"/>
  <c r="D253" i="8"/>
  <c r="L253" i="8"/>
  <c r="I253" i="8"/>
  <c r="H253" i="8"/>
  <c r="M253" i="8"/>
  <c r="H230" i="8"/>
  <c r="I230" i="8"/>
  <c r="E230" i="8"/>
  <c r="D230" i="8"/>
  <c r="M230" i="8"/>
  <c r="L230" i="8"/>
  <c r="M277" i="8"/>
  <c r="L277" i="8"/>
  <c r="I277" i="8"/>
  <c r="H277" i="8"/>
  <c r="E277" i="8"/>
  <c r="D277" i="8"/>
  <c r="O512" i="8"/>
  <c r="N512" i="8"/>
  <c r="N364" i="8"/>
  <c r="O364" i="8"/>
  <c r="O390" i="8"/>
  <c r="N390" i="8"/>
  <c r="N497" i="8"/>
  <c r="O497" i="8"/>
  <c r="H486" i="8"/>
  <c r="G437" i="8"/>
  <c r="F437" i="8"/>
  <c r="G467" i="8"/>
  <c r="F467" i="8"/>
  <c r="F410" i="8"/>
  <c r="G410" i="8"/>
  <c r="L14" i="8"/>
  <c r="I14" i="8"/>
  <c r="H14" i="8"/>
  <c r="E14" i="8"/>
  <c r="D14" i="8"/>
  <c r="M14" i="8"/>
  <c r="K385" i="8"/>
  <c r="J385" i="8"/>
  <c r="G393" i="8"/>
  <c r="F393" i="8"/>
  <c r="J534" i="8"/>
  <c r="K534" i="8"/>
  <c r="N601" i="8"/>
  <c r="O601" i="8"/>
  <c r="G454" i="8"/>
  <c r="F454" i="8"/>
  <c r="G405" i="8"/>
  <c r="F405" i="8"/>
  <c r="K454" i="8"/>
  <c r="J454" i="8"/>
  <c r="H593" i="8"/>
  <c r="D377" i="8"/>
  <c r="O485" i="8"/>
  <c r="N485" i="8"/>
  <c r="H360" i="8"/>
  <c r="O572" i="8"/>
  <c r="N572" i="8"/>
  <c r="N469" i="8"/>
  <c r="O469" i="8"/>
  <c r="O410" i="8"/>
  <c r="N410" i="8"/>
  <c r="H555" i="8"/>
  <c r="O543" i="8"/>
  <c r="N543" i="8"/>
  <c r="O478" i="8"/>
  <c r="N478" i="8"/>
  <c r="G548" i="8"/>
  <c r="F548" i="8"/>
  <c r="H533" i="8"/>
  <c r="K362" i="8"/>
  <c r="J362" i="8"/>
  <c r="H558" i="8"/>
  <c r="H391" i="8"/>
  <c r="K387" i="8"/>
  <c r="J387" i="8"/>
  <c r="N361" i="8"/>
  <c r="O361" i="8"/>
  <c r="K431" i="8"/>
  <c r="J431" i="8"/>
  <c r="K597" i="8"/>
  <c r="J597" i="8"/>
  <c r="D566" i="8"/>
  <c r="O605" i="8"/>
  <c r="N605" i="8"/>
  <c r="N380" i="8"/>
  <c r="O380" i="8"/>
  <c r="N581" i="8"/>
  <c r="O581" i="8"/>
  <c r="H599" i="8"/>
  <c r="N384" i="8"/>
  <c r="O384" i="8"/>
  <c r="K537" i="8"/>
  <c r="J537" i="8"/>
  <c r="O491" i="8"/>
  <c r="N491" i="8"/>
  <c r="H585" i="8"/>
  <c r="I50" i="8"/>
  <c r="H50" i="8"/>
  <c r="M50" i="8"/>
  <c r="L50" i="8"/>
  <c r="E50" i="8"/>
  <c r="D50" i="8"/>
  <c r="D330" i="8"/>
  <c r="M330" i="8"/>
  <c r="L330" i="8"/>
  <c r="I330" i="8"/>
  <c r="H330" i="8"/>
  <c r="E330" i="8"/>
  <c r="H73" i="8"/>
  <c r="I73" i="8"/>
  <c r="E73" i="8"/>
  <c r="D73" i="8"/>
  <c r="M73" i="8"/>
  <c r="L73" i="8"/>
  <c r="M152" i="8"/>
  <c r="L152" i="8"/>
  <c r="I152" i="8"/>
  <c r="H152" i="8"/>
  <c r="E152" i="8"/>
  <c r="D152" i="8"/>
  <c r="E246" i="8"/>
  <c r="D246" i="8"/>
  <c r="L246" i="8"/>
  <c r="I246" i="8"/>
  <c r="H246" i="8"/>
  <c r="M246" i="8"/>
  <c r="D106" i="8"/>
  <c r="E106" i="8"/>
  <c r="M106" i="8"/>
  <c r="L106" i="8"/>
  <c r="I106" i="8"/>
  <c r="H106" i="8"/>
  <c r="I63" i="8"/>
  <c r="M63" i="8"/>
  <c r="L63" i="8"/>
  <c r="H63" i="8"/>
  <c r="D63" i="8"/>
  <c r="E63" i="8"/>
  <c r="H25" i="8"/>
  <c r="E25" i="8"/>
  <c r="D25" i="8"/>
  <c r="L25" i="8"/>
  <c r="I25" i="8"/>
  <c r="M25" i="8"/>
  <c r="D186" i="8"/>
  <c r="M186" i="8"/>
  <c r="L186" i="8"/>
  <c r="I186" i="8"/>
  <c r="H186" i="8"/>
  <c r="E186" i="8"/>
  <c r="I312" i="8"/>
  <c r="H312" i="8"/>
  <c r="E312" i="8"/>
  <c r="D312" i="8"/>
  <c r="M312" i="8"/>
  <c r="L312" i="8"/>
  <c r="I26" i="8"/>
  <c r="H26" i="8"/>
  <c r="E26" i="8"/>
  <c r="D26" i="8"/>
  <c r="L26" i="8"/>
  <c r="M26" i="8"/>
  <c r="D141" i="8"/>
  <c r="L141" i="8"/>
  <c r="M141" i="8"/>
  <c r="I141" i="8"/>
  <c r="E141" i="8"/>
  <c r="H141" i="8"/>
  <c r="E103" i="8"/>
  <c r="L103" i="8"/>
  <c r="I103" i="8"/>
  <c r="H103" i="8"/>
  <c r="D103" i="8"/>
  <c r="M103" i="8"/>
  <c r="D316" i="8"/>
  <c r="E316" i="8"/>
  <c r="M316" i="8"/>
  <c r="L316" i="8"/>
  <c r="I316" i="8"/>
  <c r="H316" i="8"/>
  <c r="I184" i="8"/>
  <c r="H184" i="8"/>
  <c r="E184" i="8"/>
  <c r="D184" i="8"/>
  <c r="L184" i="8"/>
  <c r="M184" i="8"/>
  <c r="E27" i="8"/>
  <c r="D27" i="8"/>
  <c r="L27" i="8"/>
  <c r="M27" i="8"/>
  <c r="I27" i="8"/>
  <c r="H27" i="8"/>
  <c r="H223" i="8"/>
  <c r="D223" i="8"/>
  <c r="M223" i="8"/>
  <c r="L223" i="8"/>
  <c r="E223" i="8"/>
  <c r="I223" i="8"/>
  <c r="L285" i="8"/>
  <c r="I285" i="8"/>
  <c r="H285" i="8"/>
  <c r="E285" i="8"/>
  <c r="M285" i="8"/>
  <c r="D285" i="8"/>
  <c r="M304" i="8"/>
  <c r="H304" i="8"/>
  <c r="E304" i="8"/>
  <c r="D304" i="8"/>
  <c r="I304" i="8"/>
  <c r="L304" i="8"/>
  <c r="D323" i="8"/>
  <c r="M323" i="8"/>
  <c r="L323" i="8"/>
  <c r="I323" i="8"/>
  <c r="H323" i="8"/>
  <c r="E323" i="8"/>
  <c r="E300" i="8"/>
  <c r="M300" i="8"/>
  <c r="D300" i="8"/>
  <c r="L300" i="8"/>
  <c r="H300" i="8"/>
  <c r="I300" i="8"/>
  <c r="E151" i="8"/>
  <c r="L151" i="8"/>
  <c r="I151" i="8"/>
  <c r="H151" i="8"/>
  <c r="D151" i="8"/>
  <c r="M151" i="8"/>
  <c r="I347" i="8"/>
  <c r="E347" i="8"/>
  <c r="D347" i="8"/>
  <c r="M347" i="8"/>
  <c r="L347" i="8"/>
  <c r="H347" i="8"/>
  <c r="D457" i="8"/>
  <c r="H395" i="8"/>
  <c r="O486" i="8"/>
  <c r="N486" i="8"/>
  <c r="F526" i="8"/>
  <c r="G526" i="8"/>
  <c r="O467" i="8"/>
  <c r="N467" i="8"/>
  <c r="K421" i="8"/>
  <c r="J421" i="8"/>
  <c r="O465" i="8"/>
  <c r="N465" i="8"/>
  <c r="I220" i="8"/>
  <c r="H220" i="8"/>
  <c r="D220" i="8"/>
  <c r="M220" i="8"/>
  <c r="L220" i="8"/>
  <c r="E220" i="8"/>
  <c r="I281" i="8"/>
  <c r="M281" i="8"/>
  <c r="L281" i="8"/>
  <c r="H281" i="8"/>
  <c r="D281" i="8"/>
  <c r="E281" i="8"/>
  <c r="O578" i="8"/>
  <c r="N578" i="8"/>
  <c r="G428" i="8"/>
  <c r="F428" i="8"/>
  <c r="K552" i="8"/>
  <c r="J552" i="8"/>
  <c r="F554" i="8"/>
  <c r="G554" i="8"/>
  <c r="G582" i="8"/>
  <c r="F582" i="8"/>
  <c r="K427" i="8"/>
  <c r="J427" i="8"/>
  <c r="O479" i="8"/>
  <c r="N479" i="8"/>
  <c r="O427" i="8"/>
  <c r="N427" i="8"/>
  <c r="N416" i="8"/>
  <c r="O416" i="8"/>
  <c r="F378" i="8"/>
  <c r="G378" i="8"/>
  <c r="I560" i="8"/>
  <c r="N504" i="8"/>
  <c r="O504" i="8"/>
  <c r="D427" i="8"/>
  <c r="D567" i="8"/>
  <c r="O529" i="8"/>
  <c r="N529" i="8"/>
  <c r="E563" i="8"/>
  <c r="G487" i="8"/>
  <c r="F487" i="8"/>
  <c r="H424" i="8"/>
  <c r="O421" i="8"/>
  <c r="N421" i="8"/>
  <c r="K606" i="8"/>
  <c r="J606" i="8"/>
  <c r="D603" i="8"/>
  <c r="O510" i="8"/>
  <c r="N510" i="8"/>
  <c r="G600" i="8"/>
  <c r="F600" i="8"/>
  <c r="G370" i="8"/>
  <c r="F370" i="8"/>
  <c r="K372" i="8"/>
  <c r="J372" i="8"/>
  <c r="O533" i="8"/>
  <c r="N533" i="8"/>
  <c r="O433" i="8"/>
  <c r="N433" i="8"/>
  <c r="D362" i="8"/>
  <c r="G422" i="8"/>
  <c r="F422" i="8"/>
  <c r="O375" i="8"/>
  <c r="N375" i="8"/>
  <c r="D361" i="8"/>
  <c r="K538" i="8"/>
  <c r="J538" i="8"/>
  <c r="H515" i="8"/>
  <c r="K449" i="8"/>
  <c r="J449" i="8"/>
  <c r="O537" i="8"/>
  <c r="N537" i="8"/>
  <c r="H604" i="8"/>
  <c r="E496" i="8"/>
  <c r="D491" i="8"/>
  <c r="I255" i="8"/>
  <c r="H255" i="8"/>
  <c r="E255" i="8"/>
  <c r="D255" i="8"/>
  <c r="M255" i="8"/>
  <c r="L255" i="8"/>
  <c r="H115" i="8"/>
  <c r="M115" i="8"/>
  <c r="L115" i="8"/>
  <c r="I115" i="8"/>
  <c r="E115" i="8"/>
  <c r="D115" i="8"/>
  <c r="L203" i="8"/>
  <c r="I203" i="8"/>
  <c r="H203" i="8"/>
  <c r="E203" i="8"/>
  <c r="D203" i="8"/>
  <c r="M203" i="8"/>
  <c r="M121" i="8"/>
  <c r="E121" i="8"/>
  <c r="D121" i="8"/>
  <c r="L121" i="8"/>
  <c r="I121" i="8"/>
  <c r="H121" i="8"/>
  <c r="M245" i="8"/>
  <c r="L245" i="8"/>
  <c r="I245" i="8"/>
  <c r="H245" i="8"/>
  <c r="E245" i="8"/>
  <c r="D245" i="8"/>
  <c r="I77" i="8"/>
  <c r="L77" i="8"/>
  <c r="H77" i="8"/>
  <c r="E77" i="8"/>
  <c r="D77" i="8"/>
  <c r="M77" i="8"/>
  <c r="M38" i="8"/>
  <c r="L38" i="8"/>
  <c r="I38" i="8"/>
  <c r="H38" i="8"/>
  <c r="E38" i="8"/>
  <c r="D38" i="8"/>
  <c r="M201" i="8"/>
  <c r="L201" i="8"/>
  <c r="I201" i="8"/>
  <c r="H201" i="8"/>
  <c r="E201" i="8"/>
  <c r="D201" i="8"/>
  <c r="D40" i="8"/>
  <c r="M40" i="8"/>
  <c r="E40" i="8"/>
  <c r="L40" i="8"/>
  <c r="I40" i="8"/>
  <c r="H40" i="8"/>
  <c r="M259" i="8"/>
  <c r="L259" i="8"/>
  <c r="I259" i="8"/>
  <c r="H259" i="8"/>
  <c r="E259" i="8"/>
  <c r="D259" i="8"/>
  <c r="M107" i="8"/>
  <c r="I107" i="8"/>
  <c r="H107" i="8"/>
  <c r="E107" i="8"/>
  <c r="D107" i="8"/>
  <c r="L107" i="8"/>
  <c r="I192" i="8"/>
  <c r="H192" i="8"/>
  <c r="M192" i="8"/>
  <c r="L192" i="8"/>
  <c r="E192" i="8"/>
  <c r="D192" i="8"/>
  <c r="I329" i="8"/>
  <c r="L329" i="8"/>
  <c r="H329" i="8"/>
  <c r="E329" i="8"/>
  <c r="D329" i="8"/>
  <c r="M329" i="8"/>
  <c r="I70" i="8"/>
  <c r="M70" i="8"/>
  <c r="L70" i="8"/>
  <c r="H70" i="8"/>
  <c r="D70" i="8"/>
  <c r="E70" i="8"/>
  <c r="D148" i="8"/>
  <c r="L148" i="8"/>
  <c r="H148" i="8"/>
  <c r="E148" i="8"/>
  <c r="I148" i="8"/>
  <c r="M148" i="8"/>
  <c r="I241" i="8"/>
  <c r="H241" i="8"/>
  <c r="E241" i="8"/>
  <c r="D241" i="8"/>
  <c r="M241" i="8"/>
  <c r="L241" i="8"/>
  <c r="M58" i="8"/>
  <c r="L58" i="8"/>
  <c r="H58" i="8"/>
  <c r="E58" i="8"/>
  <c r="D58" i="8"/>
  <c r="I58" i="8"/>
  <c r="E254" i="8"/>
  <c r="D254" i="8"/>
  <c r="M254" i="8"/>
  <c r="L254" i="8"/>
  <c r="H254" i="8"/>
  <c r="I254" i="8"/>
  <c r="M97" i="8"/>
  <c r="L97" i="8"/>
  <c r="I97" i="8"/>
  <c r="H97" i="8"/>
  <c r="E97" i="8"/>
  <c r="D97" i="8"/>
  <c r="E293" i="8"/>
  <c r="M293" i="8"/>
  <c r="I293" i="8"/>
  <c r="H293" i="8"/>
  <c r="D293" i="8"/>
  <c r="L293" i="8"/>
  <c r="E261" i="8"/>
  <c r="D261" i="8"/>
  <c r="H261" i="8"/>
  <c r="M261" i="8"/>
  <c r="I261" i="8"/>
  <c r="L261" i="8"/>
  <c r="M266" i="8"/>
  <c r="L266" i="8"/>
  <c r="H266" i="8"/>
  <c r="E266" i="8"/>
  <c r="D266" i="8"/>
  <c r="I266" i="8"/>
  <c r="H174" i="8"/>
  <c r="D174" i="8"/>
  <c r="M174" i="8"/>
  <c r="L174" i="8"/>
  <c r="E174" i="8"/>
  <c r="I174" i="8"/>
  <c r="D221" i="8"/>
  <c r="I221" i="8"/>
  <c r="H221" i="8"/>
  <c r="E221" i="8"/>
  <c r="L221" i="8"/>
  <c r="M221" i="8"/>
  <c r="H468" i="8"/>
  <c r="E578" i="8"/>
  <c r="H394" i="8"/>
  <c r="O480" i="8"/>
  <c r="N480" i="8"/>
  <c r="O526" i="8"/>
  <c r="N526" i="8"/>
  <c r="O602" i="8"/>
  <c r="N602" i="8"/>
  <c r="K366" i="8"/>
  <c r="J366" i="8"/>
  <c r="J532" i="8"/>
  <c r="K532" i="8"/>
  <c r="K529" i="8"/>
  <c r="J529" i="8"/>
  <c r="F424" i="8"/>
  <c r="G424" i="8"/>
  <c r="O600" i="8"/>
  <c r="N600" i="8"/>
  <c r="G549" i="8"/>
  <c r="F549" i="8"/>
  <c r="K556" i="8"/>
  <c r="J556" i="8"/>
  <c r="G489" i="8"/>
  <c r="F489" i="8"/>
  <c r="G452" i="8"/>
  <c r="F452" i="8"/>
  <c r="E6" i="8"/>
  <c r="D6" i="8"/>
  <c r="L6" i="8"/>
  <c r="M6" i="8"/>
  <c r="I6" i="8"/>
  <c r="H6" i="8"/>
  <c r="M177" i="8"/>
  <c r="L177" i="8"/>
  <c r="D177" i="8"/>
  <c r="E177" i="8"/>
  <c r="H177" i="8"/>
  <c r="I177" i="8"/>
  <c r="M166" i="8"/>
  <c r="L166" i="8"/>
  <c r="I166" i="8"/>
  <c r="H166" i="8"/>
  <c r="E166" i="8"/>
  <c r="D166" i="8"/>
  <c r="M123" i="8"/>
  <c r="L123" i="8"/>
  <c r="I123" i="8"/>
  <c r="H123" i="8"/>
  <c r="E123" i="8"/>
  <c r="D123" i="8"/>
  <c r="E307" i="8"/>
  <c r="M307" i="8"/>
  <c r="D307" i="8"/>
  <c r="L307" i="8"/>
  <c r="I307" i="8"/>
  <c r="H307" i="8"/>
  <c r="N569" i="8"/>
  <c r="O569" i="8"/>
  <c r="K516" i="8"/>
  <c r="J516" i="8"/>
  <c r="F589" i="8"/>
  <c r="G589" i="8"/>
  <c r="J448" i="8"/>
  <c r="K448" i="8"/>
  <c r="K563" i="8"/>
  <c r="J563" i="8"/>
  <c r="K433" i="8"/>
  <c r="J433" i="8"/>
  <c r="G461" i="8"/>
  <c r="F461" i="8"/>
  <c r="O568" i="8"/>
  <c r="N568" i="8"/>
  <c r="J363" i="8"/>
  <c r="K363" i="8"/>
  <c r="O496" i="8"/>
  <c r="N496" i="8"/>
  <c r="O381" i="8"/>
  <c r="N381" i="8"/>
  <c r="M243" i="8"/>
  <c r="L243" i="8"/>
  <c r="I243" i="8"/>
  <c r="H243" i="8"/>
  <c r="E243" i="8"/>
  <c r="D243" i="8"/>
  <c r="H136" i="8"/>
  <c r="I136" i="8"/>
  <c r="E136" i="8"/>
  <c r="D136" i="8"/>
  <c r="M136" i="8"/>
  <c r="L136" i="8"/>
  <c r="M24" i="8"/>
  <c r="L24" i="8"/>
  <c r="I24" i="8"/>
  <c r="H24" i="8"/>
  <c r="E24" i="8"/>
  <c r="D24" i="8"/>
  <c r="M57" i="8"/>
  <c r="L57" i="8"/>
  <c r="I57" i="8"/>
  <c r="H57" i="8"/>
  <c r="E57" i="8"/>
  <c r="D57" i="8"/>
  <c r="E54" i="8"/>
  <c r="H54" i="8"/>
  <c r="D54" i="8"/>
  <c r="I54" i="8"/>
  <c r="M54" i="8"/>
  <c r="L54" i="8"/>
  <c r="E345" i="8"/>
  <c r="M345" i="8"/>
  <c r="L345" i="8"/>
  <c r="I345" i="8"/>
  <c r="H345" i="8"/>
  <c r="D345" i="8"/>
  <c r="I262" i="8"/>
  <c r="H262" i="8"/>
  <c r="E262" i="8"/>
  <c r="D262" i="8"/>
  <c r="M262" i="8"/>
  <c r="L262" i="8"/>
  <c r="I305" i="8"/>
  <c r="L305" i="8"/>
  <c r="H305" i="8"/>
  <c r="E305" i="8"/>
  <c r="D305" i="8"/>
  <c r="M305" i="8"/>
  <c r="K584" i="8"/>
  <c r="J584" i="8"/>
  <c r="G592" i="8"/>
  <c r="F592" i="8"/>
  <c r="G596" i="8"/>
  <c r="F596" i="8"/>
  <c r="G506" i="8"/>
  <c r="F506" i="8"/>
  <c r="O445" i="8"/>
  <c r="N445" i="8"/>
  <c r="J481" i="8"/>
  <c r="K481" i="8"/>
  <c r="K498" i="8"/>
  <c r="J498" i="8"/>
  <c r="G507" i="8"/>
  <c r="F507" i="8"/>
  <c r="O441" i="8"/>
  <c r="N441" i="8"/>
  <c r="G458" i="8"/>
  <c r="F458" i="8"/>
  <c r="J570" i="8"/>
  <c r="K570" i="8"/>
  <c r="J464" i="8"/>
  <c r="K464" i="8"/>
  <c r="K419" i="8"/>
  <c r="J419" i="8"/>
  <c r="F399" i="8"/>
  <c r="G399" i="8"/>
  <c r="K541" i="8"/>
  <c r="J541" i="8"/>
  <c r="N560" i="8"/>
  <c r="O560" i="8"/>
  <c r="K602" i="8"/>
  <c r="J602" i="8"/>
  <c r="O458" i="8"/>
  <c r="N458" i="8"/>
  <c r="O454" i="8"/>
  <c r="N454" i="8"/>
  <c r="G447" i="8"/>
  <c r="F447" i="8"/>
  <c r="F413" i="8"/>
  <c r="G413" i="8"/>
  <c r="G544" i="8"/>
  <c r="F544" i="8"/>
  <c r="O439" i="8"/>
  <c r="N439" i="8"/>
  <c r="J589" i="8"/>
  <c r="K589" i="8"/>
  <c r="O610" i="8"/>
  <c r="N610" i="8"/>
  <c r="N462" i="8"/>
  <c r="O462" i="8"/>
  <c r="O360" i="8"/>
  <c r="N360" i="8"/>
  <c r="K469" i="8"/>
  <c r="J469" i="8"/>
  <c r="G539" i="8"/>
  <c r="F539" i="8"/>
  <c r="K410" i="8"/>
  <c r="J410" i="8"/>
  <c r="F500" i="8"/>
  <c r="G500" i="8"/>
  <c r="K600" i="8"/>
  <c r="J600" i="8"/>
  <c r="O552" i="8"/>
  <c r="N552" i="8"/>
  <c r="O522" i="8"/>
  <c r="N522" i="8"/>
  <c r="K548" i="8"/>
  <c r="J548" i="8"/>
  <c r="O429" i="8"/>
  <c r="N429" i="8"/>
  <c r="G446" i="8"/>
  <c r="F446" i="8"/>
  <c r="N391" i="8"/>
  <c r="O391" i="8"/>
  <c r="O577" i="8"/>
  <c r="N577" i="8"/>
  <c r="G499" i="8"/>
  <c r="F499" i="8"/>
  <c r="F498" i="8"/>
  <c r="G498" i="8"/>
  <c r="G546" i="8"/>
  <c r="F546" i="8"/>
  <c r="O525" i="8"/>
  <c r="N525" i="8"/>
  <c r="K507" i="8"/>
  <c r="J507" i="8"/>
  <c r="O482" i="8"/>
  <c r="N482" i="8"/>
  <c r="F477" i="8"/>
  <c r="G477" i="8"/>
  <c r="O583" i="8"/>
  <c r="N583" i="8"/>
  <c r="L320" i="8"/>
  <c r="M320" i="8"/>
  <c r="E320" i="8"/>
  <c r="I320" i="8"/>
  <c r="D320" i="8"/>
  <c r="H320" i="8"/>
  <c r="E61" i="8"/>
  <c r="I61" i="8"/>
  <c r="H61" i="8"/>
  <c r="L61" i="8"/>
  <c r="D61" i="8"/>
  <c r="M61" i="8"/>
  <c r="H143" i="8"/>
  <c r="M143" i="8"/>
  <c r="L143" i="8"/>
  <c r="I143" i="8"/>
  <c r="E143" i="8"/>
  <c r="D143" i="8"/>
  <c r="M236" i="8"/>
  <c r="L236" i="8"/>
  <c r="I236" i="8"/>
  <c r="H236" i="8"/>
  <c r="E236" i="8"/>
  <c r="D236" i="8"/>
  <c r="M208" i="8"/>
  <c r="L208" i="8"/>
  <c r="E208" i="8"/>
  <c r="D208" i="8"/>
  <c r="I208" i="8"/>
  <c r="H208" i="8"/>
  <c r="H7" i="8"/>
  <c r="E7" i="8"/>
  <c r="D7" i="8"/>
  <c r="I7" i="8"/>
  <c r="M7" i="8"/>
  <c r="L7" i="8"/>
  <c r="I269" i="8"/>
  <c r="H269" i="8"/>
  <c r="E269" i="8"/>
  <c r="D269" i="8"/>
  <c r="M269" i="8"/>
  <c r="L269" i="8"/>
  <c r="M210" i="8"/>
  <c r="L210" i="8"/>
  <c r="I210" i="8"/>
  <c r="H210" i="8"/>
  <c r="E210" i="8"/>
  <c r="D210" i="8"/>
  <c r="I84" i="8"/>
  <c r="H84" i="8"/>
  <c r="E84" i="8"/>
  <c r="D84" i="8"/>
  <c r="M84" i="8"/>
  <c r="L84" i="8"/>
  <c r="I270" i="8"/>
  <c r="H270" i="8"/>
  <c r="E270" i="8"/>
  <c r="D270" i="8"/>
  <c r="M270" i="8"/>
  <c r="L270" i="8"/>
  <c r="E117" i="8"/>
  <c r="L117" i="8"/>
  <c r="D117" i="8"/>
  <c r="M117" i="8"/>
  <c r="I117" i="8"/>
  <c r="H117" i="8"/>
  <c r="M74" i="8"/>
  <c r="L74" i="8"/>
  <c r="I74" i="8"/>
  <c r="H74" i="8"/>
  <c r="E74" i="8"/>
  <c r="D74" i="8"/>
  <c r="E247" i="8"/>
  <c r="D247" i="8"/>
  <c r="M247" i="8"/>
  <c r="L247" i="8"/>
  <c r="I247" i="8"/>
  <c r="H247" i="8"/>
  <c r="I36" i="8"/>
  <c r="H36" i="8"/>
  <c r="M36" i="8"/>
  <c r="L36" i="8"/>
  <c r="E36" i="8"/>
  <c r="D36" i="8"/>
  <c r="I199" i="8"/>
  <c r="H199" i="8"/>
  <c r="E199" i="8"/>
  <c r="D199" i="8"/>
  <c r="M199" i="8"/>
  <c r="L199" i="8"/>
  <c r="H339" i="8"/>
  <c r="D339" i="8"/>
  <c r="M339" i="8"/>
  <c r="L339" i="8"/>
  <c r="E339" i="8"/>
  <c r="I339" i="8"/>
  <c r="M250" i="8"/>
  <c r="L250" i="8"/>
  <c r="I250" i="8"/>
  <c r="H250" i="8"/>
  <c r="E250" i="8"/>
  <c r="D250" i="8"/>
  <c r="D37" i="8"/>
  <c r="L37" i="8"/>
  <c r="E37" i="8"/>
  <c r="H37" i="8"/>
  <c r="I37" i="8"/>
  <c r="M37" i="8"/>
  <c r="D113" i="8"/>
  <c r="E113" i="8"/>
  <c r="M113" i="8"/>
  <c r="L113" i="8"/>
  <c r="I113" i="8"/>
  <c r="H113" i="8"/>
  <c r="D200" i="8"/>
  <c r="M200" i="8"/>
  <c r="L200" i="8"/>
  <c r="I200" i="8"/>
  <c r="H200" i="8"/>
  <c r="E200" i="8"/>
  <c r="I340" i="8"/>
  <c r="H340" i="8"/>
  <c r="E340" i="8"/>
  <c r="D340" i="8"/>
  <c r="L340" i="8"/>
  <c r="M340" i="8"/>
  <c r="M128" i="8"/>
  <c r="D128" i="8"/>
  <c r="L128" i="8"/>
  <c r="I128" i="8"/>
  <c r="H128" i="8"/>
  <c r="E128" i="8"/>
  <c r="E324" i="8"/>
  <c r="D324" i="8"/>
  <c r="M324" i="8"/>
  <c r="L324" i="8"/>
  <c r="H324" i="8"/>
  <c r="I324" i="8"/>
  <c r="H167" i="8"/>
  <c r="L167" i="8"/>
  <c r="I167" i="8"/>
  <c r="E167" i="8"/>
  <c r="D167" i="8"/>
  <c r="M167" i="8"/>
  <c r="E331" i="8"/>
  <c r="M331" i="8"/>
  <c r="L331" i="8"/>
  <c r="I331" i="8"/>
  <c r="H331" i="8"/>
  <c r="D331" i="8"/>
  <c r="H336" i="8"/>
  <c r="E336" i="8"/>
  <c r="D336" i="8"/>
  <c r="M336" i="8"/>
  <c r="I336" i="8"/>
  <c r="L336" i="8"/>
  <c r="I248" i="8"/>
  <c r="H248" i="8"/>
  <c r="E248" i="8"/>
  <c r="D248" i="8"/>
  <c r="M248" i="8"/>
  <c r="L248" i="8"/>
  <c r="E267" i="8"/>
  <c r="D267" i="8"/>
  <c r="M267" i="8"/>
  <c r="L267" i="8"/>
  <c r="I267" i="8"/>
  <c r="H267" i="8"/>
  <c r="M244" i="8"/>
  <c r="L244" i="8"/>
  <c r="H244" i="8"/>
  <c r="E244" i="8"/>
  <c r="D244" i="8"/>
  <c r="I244" i="8"/>
  <c r="I291" i="8"/>
  <c r="M291" i="8"/>
  <c r="L291" i="8"/>
  <c r="H291" i="8"/>
  <c r="E291" i="8"/>
  <c r="D291" i="8"/>
  <c r="O423" i="8"/>
  <c r="N423" i="8"/>
  <c r="O397" i="8"/>
  <c r="N397" i="8"/>
  <c r="G464" i="8"/>
  <c r="F464" i="8"/>
  <c r="G320" i="8" l="1"/>
  <c r="F320" i="8"/>
  <c r="O131" i="8"/>
  <c r="N131" i="8"/>
  <c r="O112" i="8"/>
  <c r="N112" i="8"/>
  <c r="K256" i="8"/>
  <c r="J256" i="8"/>
  <c r="F86" i="8"/>
  <c r="G86" i="8"/>
  <c r="G146" i="8"/>
  <c r="F146" i="8"/>
  <c r="G248" i="8"/>
  <c r="F248" i="8"/>
  <c r="O37" i="8"/>
  <c r="N37" i="8"/>
  <c r="O199" i="8"/>
  <c r="N199" i="8"/>
  <c r="N247" i="8"/>
  <c r="O247" i="8"/>
  <c r="O117" i="8"/>
  <c r="N117" i="8"/>
  <c r="G210" i="8"/>
  <c r="F210" i="8"/>
  <c r="O236" i="8"/>
  <c r="N236" i="8"/>
  <c r="K320" i="8"/>
  <c r="J320" i="8"/>
  <c r="F345" i="8"/>
  <c r="G345" i="8"/>
  <c r="K57" i="8"/>
  <c r="J57" i="8"/>
  <c r="F166" i="8"/>
  <c r="G166" i="8"/>
  <c r="K394" i="8"/>
  <c r="J394" i="8"/>
  <c r="K174" i="8"/>
  <c r="J174" i="8"/>
  <c r="G293" i="8"/>
  <c r="F293" i="8"/>
  <c r="G329" i="8"/>
  <c r="F329" i="8"/>
  <c r="K107" i="8"/>
  <c r="J107" i="8"/>
  <c r="G40" i="8"/>
  <c r="F40" i="8"/>
  <c r="G77" i="8"/>
  <c r="F77" i="8"/>
  <c r="F121" i="8"/>
  <c r="G121" i="8"/>
  <c r="K115" i="8"/>
  <c r="J115" i="8"/>
  <c r="K515" i="8"/>
  <c r="J515" i="8"/>
  <c r="F347" i="8"/>
  <c r="G347" i="8"/>
  <c r="O27" i="8"/>
  <c r="N27" i="8"/>
  <c r="G316" i="8"/>
  <c r="F316" i="8"/>
  <c r="O26" i="8"/>
  <c r="N26" i="8"/>
  <c r="O186" i="8"/>
  <c r="N186" i="8"/>
  <c r="N330" i="8"/>
  <c r="O330" i="8"/>
  <c r="G14" i="8"/>
  <c r="F14" i="8"/>
  <c r="G230" i="8"/>
  <c r="F230" i="8"/>
  <c r="O153" i="8"/>
  <c r="N153" i="8"/>
  <c r="G225" i="8"/>
  <c r="F225" i="8"/>
  <c r="K311" i="8"/>
  <c r="J311" i="8"/>
  <c r="J145" i="8"/>
  <c r="K145" i="8"/>
  <c r="G341" i="8"/>
  <c r="F341" i="8"/>
  <c r="G279" i="8"/>
  <c r="F279" i="8"/>
  <c r="G240" i="8"/>
  <c r="F240" i="8"/>
  <c r="N219" i="8"/>
  <c r="O219" i="8"/>
  <c r="F52" i="8"/>
  <c r="G52" i="8"/>
  <c r="N231" i="8"/>
  <c r="O231" i="8"/>
  <c r="K98" i="8"/>
  <c r="J98" i="8"/>
  <c r="O157" i="8"/>
  <c r="N157" i="8"/>
  <c r="G560" i="8"/>
  <c r="F560" i="8"/>
  <c r="K286" i="8"/>
  <c r="J286" i="8"/>
  <c r="K209" i="8"/>
  <c r="J209" i="8"/>
  <c r="J278" i="8"/>
  <c r="K278" i="8"/>
  <c r="O48" i="8"/>
  <c r="N48" i="8"/>
  <c r="G9" i="8"/>
  <c r="F9" i="8"/>
  <c r="O172" i="8"/>
  <c r="N172" i="8"/>
  <c r="G590" i="8"/>
  <c r="F590" i="8"/>
  <c r="K263" i="8"/>
  <c r="J263" i="8"/>
  <c r="O308" i="8"/>
  <c r="N308" i="8"/>
  <c r="F296" i="8"/>
  <c r="G296" i="8"/>
  <c r="N42" i="8"/>
  <c r="O42" i="8"/>
  <c r="K273" i="8"/>
  <c r="J273" i="8"/>
  <c r="O89" i="8"/>
  <c r="N89" i="8"/>
  <c r="J144" i="8"/>
  <c r="K144" i="8"/>
  <c r="N104" i="8"/>
  <c r="O104" i="8"/>
  <c r="J181" i="8"/>
  <c r="K181" i="8"/>
  <c r="N60" i="8"/>
  <c r="O60" i="8"/>
  <c r="O18" i="8"/>
  <c r="N18" i="8"/>
  <c r="G390" i="8"/>
  <c r="F390" i="8"/>
  <c r="N342" i="8"/>
  <c r="O342" i="8"/>
  <c r="K265" i="8"/>
  <c r="J265" i="8"/>
  <c r="N226" i="8"/>
  <c r="O226" i="8"/>
  <c r="K112" i="8"/>
  <c r="J112" i="8"/>
  <c r="K527" i="8"/>
  <c r="J527" i="8"/>
  <c r="K195" i="8"/>
  <c r="J195" i="8"/>
  <c r="G256" i="8"/>
  <c r="F256" i="8"/>
  <c r="F78" i="8"/>
  <c r="G78" i="8"/>
  <c r="N155" i="8"/>
  <c r="O155" i="8"/>
  <c r="K465" i="8"/>
  <c r="J465" i="8"/>
  <c r="O352" i="8"/>
  <c r="N352" i="8"/>
  <c r="K350" i="8"/>
  <c r="J350" i="8"/>
  <c r="N55" i="8"/>
  <c r="O55" i="8"/>
  <c r="G169" i="8"/>
  <c r="F169" i="8"/>
  <c r="F53" i="8"/>
  <c r="G53" i="8"/>
  <c r="N17" i="8"/>
  <c r="O17" i="8"/>
  <c r="O214" i="8"/>
  <c r="N214" i="8"/>
  <c r="K294" i="8"/>
  <c r="J294" i="8"/>
  <c r="K321" i="8"/>
  <c r="J321" i="8"/>
  <c r="J102" i="8"/>
  <c r="K102" i="8"/>
  <c r="J140" i="8"/>
  <c r="K140" i="8"/>
  <c r="N68" i="8"/>
  <c r="O68" i="8"/>
  <c r="K34" i="8"/>
  <c r="J34" i="8"/>
  <c r="K149" i="8"/>
  <c r="J149" i="8"/>
  <c r="O110" i="8"/>
  <c r="N110" i="8"/>
  <c r="F381" i="8"/>
  <c r="G381" i="8"/>
  <c r="F501" i="8"/>
  <c r="G501" i="8"/>
  <c r="O227" i="8"/>
  <c r="N227" i="8"/>
  <c r="J224" i="8"/>
  <c r="K224" i="8"/>
  <c r="K299" i="8"/>
  <c r="J299" i="8"/>
  <c r="G41" i="8"/>
  <c r="F41" i="8"/>
  <c r="G264" i="8"/>
  <c r="F264" i="8"/>
  <c r="G80" i="8"/>
  <c r="F80" i="8"/>
  <c r="N159" i="8"/>
  <c r="O159" i="8"/>
  <c r="N182" i="8"/>
  <c r="O182" i="8"/>
  <c r="G11" i="8"/>
  <c r="F11" i="8"/>
  <c r="J152" i="8"/>
  <c r="K152" i="8"/>
  <c r="G5" i="8"/>
  <c r="F5" i="8"/>
  <c r="O72" i="8"/>
  <c r="N72" i="8"/>
  <c r="G103" i="8"/>
  <c r="F103" i="8"/>
  <c r="F317" i="8"/>
  <c r="G317" i="8"/>
  <c r="K92" i="8"/>
  <c r="J92" i="8"/>
  <c r="J5" i="8"/>
  <c r="K5" i="8"/>
  <c r="O294" i="8"/>
  <c r="N294" i="8"/>
  <c r="K244" i="8"/>
  <c r="J244" i="8"/>
  <c r="G167" i="8"/>
  <c r="F167" i="8"/>
  <c r="O128" i="8"/>
  <c r="N128" i="8"/>
  <c r="G200" i="8"/>
  <c r="F200" i="8"/>
  <c r="K7" i="8"/>
  <c r="J7" i="8"/>
  <c r="G305" i="8"/>
  <c r="F305" i="8"/>
  <c r="N345" i="8"/>
  <c r="O345" i="8"/>
  <c r="O329" i="8"/>
  <c r="N329" i="8"/>
  <c r="G259" i="8"/>
  <c r="F259" i="8"/>
  <c r="K201" i="8"/>
  <c r="J201" i="8"/>
  <c r="O77" i="8"/>
  <c r="N77" i="8"/>
  <c r="G255" i="8"/>
  <c r="F255" i="8"/>
  <c r="F361" i="8"/>
  <c r="G361" i="8"/>
  <c r="K281" i="8"/>
  <c r="J281" i="8"/>
  <c r="J103" i="8"/>
  <c r="K103" i="8"/>
  <c r="J26" i="8"/>
  <c r="K26" i="8"/>
  <c r="O106" i="8"/>
  <c r="N106" i="8"/>
  <c r="O152" i="8"/>
  <c r="N152" i="8"/>
  <c r="G50" i="8"/>
  <c r="F50" i="8"/>
  <c r="J230" i="8"/>
  <c r="K230" i="8"/>
  <c r="K317" i="8"/>
  <c r="J317" i="8"/>
  <c r="G311" i="8"/>
  <c r="F311" i="8"/>
  <c r="J109" i="8"/>
  <c r="K109" i="8"/>
  <c r="K10" i="8"/>
  <c r="J10" i="8"/>
  <c r="K207" i="8"/>
  <c r="J207" i="8"/>
  <c r="J95" i="8"/>
  <c r="K95" i="8"/>
  <c r="K62" i="8"/>
  <c r="J62" i="8"/>
  <c r="F98" i="8"/>
  <c r="G98" i="8"/>
  <c r="G287" i="8"/>
  <c r="F287" i="8"/>
  <c r="G271" i="8"/>
  <c r="F271" i="8"/>
  <c r="K13" i="8"/>
  <c r="J13" i="8"/>
  <c r="F278" i="8"/>
  <c r="G278" i="8"/>
  <c r="O56" i="8"/>
  <c r="N56" i="8"/>
  <c r="F22" i="8"/>
  <c r="G22" i="8"/>
  <c r="O93" i="8"/>
  <c r="N93" i="8"/>
  <c r="J161" i="8"/>
  <c r="K161" i="8"/>
  <c r="O144" i="8"/>
  <c r="N144" i="8"/>
  <c r="G344" i="8"/>
  <c r="F344" i="8"/>
  <c r="G520" i="8"/>
  <c r="F520" i="8"/>
  <c r="F258" i="8"/>
  <c r="G258" i="8"/>
  <c r="G60" i="8"/>
  <c r="F60" i="8"/>
  <c r="G512" i="8"/>
  <c r="F512" i="8"/>
  <c r="K327" i="8"/>
  <c r="J327" i="8"/>
  <c r="K30" i="8"/>
  <c r="J30" i="8"/>
  <c r="O154" i="8"/>
  <c r="N154" i="8"/>
  <c r="O46" i="8"/>
  <c r="N46" i="8"/>
  <c r="G120" i="8"/>
  <c r="F120" i="8"/>
  <c r="K354" i="8"/>
  <c r="J354" i="8"/>
  <c r="K497" i="8"/>
  <c r="J497" i="8"/>
  <c r="F257" i="8"/>
  <c r="G257" i="8"/>
  <c r="N194" i="8"/>
  <c r="O194" i="8"/>
  <c r="N326" i="8"/>
  <c r="O326" i="8"/>
  <c r="G155" i="8"/>
  <c r="F155" i="8"/>
  <c r="G179" i="8"/>
  <c r="F179" i="8"/>
  <c r="O350" i="8"/>
  <c r="N350" i="8"/>
  <c r="N135" i="8"/>
  <c r="O135" i="8"/>
  <c r="O190" i="8"/>
  <c r="N190" i="8"/>
  <c r="G99" i="8"/>
  <c r="F99" i="8"/>
  <c r="O53" i="8"/>
  <c r="N53" i="8"/>
  <c r="G82" i="8"/>
  <c r="F82" i="8"/>
  <c r="K280" i="8"/>
  <c r="J280" i="8"/>
  <c r="F214" i="8"/>
  <c r="G214" i="8"/>
  <c r="G249" i="8"/>
  <c r="F249" i="8"/>
  <c r="K86" i="8"/>
  <c r="J86" i="8"/>
  <c r="O102" i="8"/>
  <c r="N102" i="8"/>
  <c r="O34" i="8"/>
  <c r="N34" i="8"/>
  <c r="K511" i="8"/>
  <c r="J511" i="8"/>
  <c r="G198" i="8"/>
  <c r="F198" i="8"/>
  <c r="J80" i="8"/>
  <c r="K80" i="8"/>
  <c r="O127" i="8"/>
  <c r="N127" i="8"/>
  <c r="G7" i="8"/>
  <c r="F7" i="8"/>
  <c r="K345" i="8"/>
  <c r="J345" i="8"/>
  <c r="O6" i="8"/>
  <c r="N6" i="8"/>
  <c r="K106" i="8"/>
  <c r="J106" i="8"/>
  <c r="O322" i="8"/>
  <c r="N322" i="8"/>
  <c r="O278" i="8"/>
  <c r="N278" i="8"/>
  <c r="K93" i="8"/>
  <c r="J93" i="8"/>
  <c r="F283" i="8"/>
  <c r="G283" i="8"/>
  <c r="G353" i="8"/>
  <c r="F353" i="8"/>
  <c r="G325" i="8"/>
  <c r="F325" i="8"/>
  <c r="O20" i="8"/>
  <c r="N20" i="8"/>
  <c r="G280" i="8"/>
  <c r="F280" i="8"/>
  <c r="O249" i="8"/>
  <c r="N249" i="8"/>
  <c r="G49" i="8"/>
  <c r="F49" i="8"/>
  <c r="K468" i="8"/>
  <c r="J468" i="8"/>
  <c r="K285" i="8"/>
  <c r="J285" i="8"/>
  <c r="G330" i="8"/>
  <c r="F330" i="8"/>
  <c r="F153" i="8"/>
  <c r="G153" i="8"/>
  <c r="O129" i="8"/>
  <c r="N129" i="8"/>
  <c r="K172" i="8"/>
  <c r="J172" i="8"/>
  <c r="F100" i="8"/>
  <c r="G100" i="8"/>
  <c r="F327" i="8"/>
  <c r="G327" i="8"/>
  <c r="K45" i="8"/>
  <c r="J45" i="8"/>
  <c r="O332" i="8"/>
  <c r="N332" i="8"/>
  <c r="G191" i="8"/>
  <c r="F191" i="8"/>
  <c r="K64" i="8"/>
  <c r="J64" i="8"/>
  <c r="K28" i="8"/>
  <c r="J28" i="8"/>
  <c r="O299" i="8"/>
  <c r="N299" i="8"/>
  <c r="K368" i="8"/>
  <c r="J368" i="8"/>
  <c r="K250" i="8"/>
  <c r="J250" i="8"/>
  <c r="G270" i="8"/>
  <c r="F270" i="8"/>
  <c r="K243" i="8"/>
  <c r="J243" i="8"/>
  <c r="O307" i="8"/>
  <c r="N307" i="8"/>
  <c r="O281" i="8"/>
  <c r="N281" i="8"/>
  <c r="O323" i="8"/>
  <c r="N323" i="8"/>
  <c r="N14" i="8"/>
  <c r="O14" i="8"/>
  <c r="O317" i="8"/>
  <c r="N317" i="8"/>
  <c r="G301" i="8"/>
  <c r="F301" i="8"/>
  <c r="K83" i="8"/>
  <c r="J83" i="8"/>
  <c r="G129" i="8"/>
  <c r="F129" i="8"/>
  <c r="O52" i="8"/>
  <c r="N52" i="8"/>
  <c r="J19" i="8"/>
  <c r="K19" i="8"/>
  <c r="J510" i="8"/>
  <c r="K510" i="8"/>
  <c r="K416" i="8"/>
  <c r="J416" i="8"/>
  <c r="N13" i="8"/>
  <c r="O13" i="8"/>
  <c r="K85" i="8"/>
  <c r="J85" i="8"/>
  <c r="G172" i="8"/>
  <c r="F172" i="8"/>
  <c r="K308" i="8"/>
  <c r="J308" i="8"/>
  <c r="K100" i="8"/>
  <c r="J100" i="8"/>
  <c r="N5" i="8"/>
  <c r="O5" i="8"/>
  <c r="N118" i="8"/>
  <c r="O118" i="8"/>
  <c r="O260" i="8"/>
  <c r="N260" i="8"/>
  <c r="G273" i="8"/>
  <c r="F273" i="8"/>
  <c r="O87" i="8"/>
  <c r="N87" i="8"/>
  <c r="F485" i="8"/>
  <c r="G485" i="8"/>
  <c r="J142" i="8"/>
  <c r="K142" i="8"/>
  <c r="K275" i="8"/>
  <c r="J275" i="8"/>
  <c r="N69" i="8"/>
  <c r="O69" i="8"/>
  <c r="O45" i="8"/>
  <c r="N45" i="8"/>
  <c r="G39" i="8"/>
  <c r="F39" i="8"/>
  <c r="J406" i="8"/>
  <c r="K406" i="8"/>
  <c r="O353" i="8"/>
  <c r="N353" i="8"/>
  <c r="G326" i="8"/>
  <c r="F326" i="8"/>
  <c r="O239" i="8"/>
  <c r="N239" i="8"/>
  <c r="J325" i="8"/>
  <c r="K325" i="8"/>
  <c r="K348" i="8"/>
  <c r="J348" i="8"/>
  <c r="J137" i="8"/>
  <c r="K137" i="8"/>
  <c r="F328" i="8"/>
  <c r="G328" i="8"/>
  <c r="K302" i="8"/>
  <c r="J302" i="8"/>
  <c r="F135" i="8"/>
  <c r="G135" i="8"/>
  <c r="K191" i="8"/>
  <c r="J191" i="8"/>
  <c r="G190" i="8"/>
  <c r="F190" i="8"/>
  <c r="G306" i="8"/>
  <c r="F306" i="8"/>
  <c r="K53" i="8"/>
  <c r="J53" i="8"/>
  <c r="O235" i="8"/>
  <c r="N235" i="8"/>
  <c r="N274" i="8"/>
  <c r="O274" i="8"/>
  <c r="O94" i="8"/>
  <c r="N94" i="8"/>
  <c r="K249" i="8"/>
  <c r="J249" i="8"/>
  <c r="O289" i="8"/>
  <c r="N289" i="8"/>
  <c r="O86" i="8"/>
  <c r="N86" i="8"/>
  <c r="O64" i="8"/>
  <c r="N64" i="8"/>
  <c r="F102" i="8"/>
  <c r="G102" i="8"/>
  <c r="F34" i="8"/>
  <c r="G34" i="8"/>
  <c r="J227" i="8"/>
  <c r="K227" i="8"/>
  <c r="O337" i="8"/>
  <c r="N337" i="8"/>
  <c r="G237" i="8"/>
  <c r="F237" i="8"/>
  <c r="K198" i="8"/>
  <c r="J198" i="8"/>
  <c r="O264" i="8"/>
  <c r="N264" i="8"/>
  <c r="O4" i="8"/>
  <c r="N4" i="8"/>
  <c r="K3" i="8"/>
  <c r="J3" i="8"/>
  <c r="K71" i="8"/>
  <c r="J71" i="8"/>
  <c r="O11" i="8"/>
  <c r="N11" i="8"/>
  <c r="K555" i="8"/>
  <c r="J555" i="8"/>
  <c r="G48" i="8"/>
  <c r="F48" i="8"/>
  <c r="O276" i="8"/>
  <c r="N276" i="8"/>
  <c r="G247" i="8"/>
  <c r="F247" i="8"/>
  <c r="K307" i="8"/>
  <c r="J307" i="8"/>
  <c r="K77" i="8"/>
  <c r="J77" i="8"/>
  <c r="G186" i="8"/>
  <c r="F186" i="8"/>
  <c r="K341" i="8"/>
  <c r="J341" i="8"/>
  <c r="G216" i="8"/>
  <c r="F216" i="8"/>
  <c r="O265" i="8"/>
  <c r="N265" i="8"/>
  <c r="O272" i="8"/>
  <c r="N272" i="8"/>
  <c r="K165" i="8"/>
  <c r="J165" i="8"/>
  <c r="F128" i="8"/>
  <c r="G128" i="8"/>
  <c r="K199" i="8"/>
  <c r="J199" i="8"/>
  <c r="O210" i="8"/>
  <c r="N210" i="8"/>
  <c r="F24" i="8"/>
  <c r="G24" i="8"/>
  <c r="O166" i="8"/>
  <c r="N166" i="8"/>
  <c r="K266" i="8"/>
  <c r="J266" i="8"/>
  <c r="K148" i="8"/>
  <c r="J148" i="8"/>
  <c r="G567" i="8"/>
  <c r="F567" i="8"/>
  <c r="F151" i="8"/>
  <c r="G151" i="8"/>
  <c r="N184" i="8"/>
  <c r="O184" i="8"/>
  <c r="K153" i="8"/>
  <c r="J153" i="8"/>
  <c r="F10" i="8"/>
  <c r="G10" i="8"/>
  <c r="O92" i="8"/>
  <c r="N92" i="8"/>
  <c r="O320" i="8"/>
  <c r="N320" i="8"/>
  <c r="K305" i="8"/>
  <c r="J305" i="8"/>
  <c r="G97" i="8"/>
  <c r="F97" i="8"/>
  <c r="O148" i="8"/>
  <c r="N148" i="8"/>
  <c r="O201" i="8"/>
  <c r="N201" i="8"/>
  <c r="K255" i="8"/>
  <c r="J255" i="8"/>
  <c r="F427" i="8"/>
  <c r="G427" i="8"/>
  <c r="G184" i="8"/>
  <c r="F184" i="8"/>
  <c r="O103" i="8"/>
  <c r="N103" i="8"/>
  <c r="O312" i="8"/>
  <c r="N312" i="8"/>
  <c r="O73" i="8"/>
  <c r="N73" i="8"/>
  <c r="N50" i="8"/>
  <c r="O50" i="8"/>
  <c r="K558" i="8"/>
  <c r="J558" i="8"/>
  <c r="J253" i="8"/>
  <c r="K253" i="8"/>
  <c r="O29" i="8"/>
  <c r="N29" i="8"/>
  <c r="O109" i="8"/>
  <c r="N109" i="8"/>
  <c r="O207" i="8"/>
  <c r="N207" i="8"/>
  <c r="N341" i="8"/>
  <c r="O341" i="8"/>
  <c r="G92" i="8"/>
  <c r="F92" i="8"/>
  <c r="K228" i="8"/>
  <c r="J228" i="8"/>
  <c r="O287" i="8"/>
  <c r="N287" i="8"/>
  <c r="G309" i="8"/>
  <c r="F309" i="8"/>
  <c r="K271" i="8"/>
  <c r="J271" i="8"/>
  <c r="G13" i="8"/>
  <c r="F13" i="8"/>
  <c r="F168" i="8"/>
  <c r="G168" i="8"/>
  <c r="F211" i="8"/>
  <c r="G211" i="8"/>
  <c r="N133" i="8"/>
  <c r="O133" i="8"/>
  <c r="G56" i="8"/>
  <c r="F56" i="8"/>
  <c r="K22" i="8"/>
  <c r="J22" i="8"/>
  <c r="O216" i="8"/>
  <c r="N216" i="8"/>
  <c r="N139" i="8"/>
  <c r="O139" i="8"/>
  <c r="O171" i="8"/>
  <c r="N171" i="8"/>
  <c r="F87" i="8"/>
  <c r="G87" i="8"/>
  <c r="G144" i="8"/>
  <c r="F144" i="8"/>
  <c r="O196" i="8"/>
  <c r="N196" i="8"/>
  <c r="K258" i="8"/>
  <c r="J258" i="8"/>
  <c r="K124" i="8"/>
  <c r="J124" i="8"/>
  <c r="O193" i="8"/>
  <c r="N193" i="8"/>
  <c r="N146" i="8"/>
  <c r="O146" i="8"/>
  <c r="O327" i="8"/>
  <c r="N327" i="8"/>
  <c r="O30" i="8"/>
  <c r="N30" i="8"/>
  <c r="G154" i="8"/>
  <c r="F154" i="8"/>
  <c r="J79" i="8"/>
  <c r="K79" i="8"/>
  <c r="F46" i="8"/>
  <c r="G46" i="8"/>
  <c r="G213" i="8"/>
  <c r="F213" i="8"/>
  <c r="K257" i="8"/>
  <c r="J257" i="8"/>
  <c r="G108" i="8"/>
  <c r="F108" i="8"/>
  <c r="G239" i="8"/>
  <c r="F239" i="8"/>
  <c r="K204" i="8"/>
  <c r="J204" i="8"/>
  <c r="K158" i="8"/>
  <c r="J158" i="8"/>
  <c r="K328" i="8"/>
  <c r="J328" i="8"/>
  <c r="G332" i="8"/>
  <c r="F332" i="8"/>
  <c r="G350" i="8"/>
  <c r="F350" i="8"/>
  <c r="N212" i="8"/>
  <c r="O212" i="8"/>
  <c r="O302" i="8"/>
  <c r="N302" i="8"/>
  <c r="K134" i="8"/>
  <c r="J134" i="8"/>
  <c r="G189" i="8"/>
  <c r="F189" i="8"/>
  <c r="G235" i="8"/>
  <c r="F235" i="8"/>
  <c r="O280" i="8"/>
  <c r="N280" i="8"/>
  <c r="G125" i="8"/>
  <c r="F125" i="8"/>
  <c r="F187" i="8"/>
  <c r="G187" i="8"/>
  <c r="G101" i="8"/>
  <c r="F101" i="8"/>
  <c r="N197" i="8"/>
  <c r="O197" i="8"/>
  <c r="G126" i="8"/>
  <c r="F126" i="8"/>
  <c r="O165" i="8"/>
  <c r="N165" i="8"/>
  <c r="G337" i="8"/>
  <c r="F337" i="8"/>
  <c r="G127" i="8"/>
  <c r="F127" i="8"/>
  <c r="O71" i="8"/>
  <c r="N71" i="8"/>
  <c r="K11" i="8"/>
  <c r="J11" i="8"/>
  <c r="O334" i="8"/>
  <c r="N334" i="8"/>
  <c r="K60" i="8"/>
  <c r="J60" i="8"/>
  <c r="O179" i="8"/>
  <c r="N179" i="8"/>
  <c r="J65" i="8"/>
  <c r="K65" i="8"/>
  <c r="F199" i="8"/>
  <c r="G199" i="8"/>
  <c r="G6" i="8"/>
  <c r="F6" i="8"/>
  <c r="O301" i="8"/>
  <c r="N301" i="8"/>
  <c r="K523" i="8"/>
  <c r="J523" i="8"/>
  <c r="F72" i="8"/>
  <c r="G72" i="8"/>
  <c r="J155" i="8"/>
  <c r="K155" i="8"/>
  <c r="N125" i="8"/>
  <c r="O125" i="8"/>
  <c r="K472" i="8"/>
  <c r="J472" i="8"/>
  <c r="F3" i="8"/>
  <c r="G3" i="8"/>
  <c r="O244" i="8"/>
  <c r="N244" i="8"/>
  <c r="O336" i="8"/>
  <c r="N336" i="8"/>
  <c r="K113" i="8"/>
  <c r="J113" i="8"/>
  <c r="G74" i="8"/>
  <c r="F74" i="8"/>
  <c r="K208" i="8"/>
  <c r="J208" i="8"/>
  <c r="O221" i="8"/>
  <c r="N221" i="8"/>
  <c r="G58" i="8"/>
  <c r="F58" i="8"/>
  <c r="G203" i="8"/>
  <c r="F203" i="8"/>
  <c r="O285" i="8"/>
  <c r="N285" i="8"/>
  <c r="K391" i="8"/>
  <c r="J391" i="8"/>
  <c r="G15" i="8"/>
  <c r="F15" i="8"/>
  <c r="O211" i="8"/>
  <c r="N211" i="8"/>
  <c r="O143" i="8"/>
  <c r="N143" i="8"/>
  <c r="G307" i="8"/>
  <c r="F307" i="8"/>
  <c r="O266" i="8"/>
  <c r="N266" i="8"/>
  <c r="G192" i="8"/>
  <c r="F192" i="8"/>
  <c r="K259" i="8"/>
  <c r="J259" i="8"/>
  <c r="G245" i="8"/>
  <c r="F245" i="8"/>
  <c r="K151" i="8"/>
  <c r="J151" i="8"/>
  <c r="O25" i="8"/>
  <c r="N25" i="8"/>
  <c r="K267" i="8"/>
  <c r="J267" i="8"/>
  <c r="O167" i="8"/>
  <c r="N167" i="8"/>
  <c r="O113" i="8"/>
  <c r="N113" i="8"/>
  <c r="O250" i="8"/>
  <c r="N250" i="8"/>
  <c r="G36" i="8"/>
  <c r="F36" i="8"/>
  <c r="J74" i="8"/>
  <c r="K74" i="8"/>
  <c r="K270" i="8"/>
  <c r="J270" i="8"/>
  <c r="O269" i="8"/>
  <c r="N269" i="8"/>
  <c r="F208" i="8"/>
  <c r="G208" i="8"/>
  <c r="O305" i="8"/>
  <c r="N305" i="8"/>
  <c r="N54" i="8"/>
  <c r="O54" i="8"/>
  <c r="K24" i="8"/>
  <c r="J24" i="8"/>
  <c r="O243" i="8"/>
  <c r="N243" i="8"/>
  <c r="K221" i="8"/>
  <c r="J221" i="8"/>
  <c r="K58" i="8"/>
  <c r="J58" i="8"/>
  <c r="G148" i="8"/>
  <c r="F148" i="8"/>
  <c r="J203" i="8"/>
  <c r="K203" i="8"/>
  <c r="G323" i="8"/>
  <c r="F323" i="8"/>
  <c r="F25" i="8"/>
  <c r="G25" i="8"/>
  <c r="G106" i="8"/>
  <c r="F106" i="8"/>
  <c r="G277" i="8"/>
  <c r="F277" i="8"/>
  <c r="G310" i="8"/>
  <c r="F310" i="8"/>
  <c r="K59" i="8"/>
  <c r="J59" i="8"/>
  <c r="K301" i="8"/>
  <c r="J301" i="8"/>
  <c r="G185" i="8"/>
  <c r="F185" i="8"/>
  <c r="G29" i="8"/>
  <c r="F29" i="8"/>
  <c r="O10" i="8"/>
  <c r="N10" i="8"/>
  <c r="G252" i="8"/>
  <c r="F252" i="8"/>
  <c r="N83" i="8"/>
  <c r="O83" i="8"/>
  <c r="K44" i="8"/>
  <c r="J44" i="8"/>
  <c r="G130" i="8"/>
  <c r="F130" i="8"/>
  <c r="O15" i="8"/>
  <c r="N15" i="8"/>
  <c r="O178" i="8"/>
  <c r="N178" i="8"/>
  <c r="O19" i="8"/>
  <c r="N19" i="8"/>
  <c r="O62" i="8"/>
  <c r="N62" i="8"/>
  <c r="J168" i="8"/>
  <c r="K168" i="8"/>
  <c r="N85" i="8"/>
  <c r="O85" i="8"/>
  <c r="G12" i="8"/>
  <c r="F12" i="8"/>
  <c r="G303" i="8"/>
  <c r="F303" i="8"/>
  <c r="G139" i="8"/>
  <c r="F139" i="8"/>
  <c r="N100" i="8"/>
  <c r="O100" i="8"/>
  <c r="G119" i="8"/>
  <c r="F119" i="8"/>
  <c r="G118" i="8"/>
  <c r="F118" i="8"/>
  <c r="G260" i="8"/>
  <c r="F260" i="8"/>
  <c r="G8" i="8"/>
  <c r="F8" i="8"/>
  <c r="G66" i="8"/>
  <c r="F66" i="8"/>
  <c r="J196" i="8"/>
  <c r="K196" i="8"/>
  <c r="O275" i="8"/>
  <c r="N275" i="8"/>
  <c r="G124" i="8"/>
  <c r="F124" i="8"/>
  <c r="G238" i="8"/>
  <c r="F238" i="8"/>
  <c r="G69" i="8"/>
  <c r="F69" i="8"/>
  <c r="K75" i="8"/>
  <c r="J75" i="8"/>
  <c r="K46" i="8"/>
  <c r="J46" i="8"/>
  <c r="G295" i="8"/>
  <c r="F295" i="8"/>
  <c r="K353" i="8"/>
  <c r="J353" i="8"/>
  <c r="J326" i="8"/>
  <c r="K326" i="8"/>
  <c r="O348" i="8"/>
  <c r="N348" i="8"/>
  <c r="N76" i="8"/>
  <c r="O76" i="8"/>
  <c r="O137" i="8"/>
  <c r="N137" i="8"/>
  <c r="G441" i="8"/>
  <c r="F441" i="8"/>
  <c r="G212" i="8"/>
  <c r="F212" i="8"/>
  <c r="N191" i="8"/>
  <c r="O191" i="8"/>
  <c r="F105" i="8"/>
  <c r="G105" i="8"/>
  <c r="K306" i="8"/>
  <c r="J306" i="8"/>
  <c r="K90" i="8"/>
  <c r="J90" i="8"/>
  <c r="J189" i="8"/>
  <c r="K189" i="8"/>
  <c r="O82" i="8"/>
  <c r="N82" i="8"/>
  <c r="K235" i="8"/>
  <c r="J235" i="8"/>
  <c r="G274" i="8"/>
  <c r="F274" i="8"/>
  <c r="F94" i="8"/>
  <c r="G94" i="8"/>
  <c r="G289" i="8"/>
  <c r="F289" i="8"/>
  <c r="G234" i="8"/>
  <c r="F234" i="8"/>
  <c r="K232" i="8"/>
  <c r="J232" i="8"/>
  <c r="G197" i="8"/>
  <c r="F197" i="8"/>
  <c r="N28" i="8"/>
  <c r="O28" i="8"/>
  <c r="O318" i="8"/>
  <c r="N318" i="8"/>
  <c r="N198" i="8"/>
  <c r="O198" i="8"/>
  <c r="O3" i="8"/>
  <c r="N3" i="8"/>
  <c r="K51" i="8"/>
  <c r="J51" i="8"/>
  <c r="K23" i="8"/>
  <c r="J23" i="8"/>
  <c r="F33" i="8"/>
  <c r="G33" i="8"/>
  <c r="F244" i="8"/>
  <c r="G244" i="8"/>
  <c r="G254" i="8"/>
  <c r="F254" i="8"/>
  <c r="F288" i="8"/>
  <c r="G288" i="8"/>
  <c r="F45" i="8"/>
  <c r="G45" i="8"/>
  <c r="G519" i="8"/>
  <c r="F519" i="8"/>
  <c r="O183" i="8"/>
  <c r="N183" i="8"/>
  <c r="O140" i="8"/>
  <c r="N140" i="8"/>
  <c r="F243" i="8"/>
  <c r="G243" i="8"/>
  <c r="O145" i="8"/>
  <c r="N145" i="8"/>
  <c r="K177" i="8"/>
  <c r="J177" i="8"/>
  <c r="O261" i="8"/>
  <c r="N261" i="8"/>
  <c r="O259" i="8"/>
  <c r="N259" i="8"/>
  <c r="F38" i="8"/>
  <c r="G38" i="8"/>
  <c r="J245" i="8"/>
  <c r="K245" i="8"/>
  <c r="G491" i="8"/>
  <c r="F491" i="8"/>
  <c r="F603" i="8"/>
  <c r="G603" i="8"/>
  <c r="N151" i="8"/>
  <c r="O151" i="8"/>
  <c r="O304" i="8"/>
  <c r="N304" i="8"/>
  <c r="O223" i="8"/>
  <c r="N223" i="8"/>
  <c r="J184" i="8"/>
  <c r="K184" i="8"/>
  <c r="K141" i="8"/>
  <c r="J141" i="8"/>
  <c r="G312" i="8"/>
  <c r="F312" i="8"/>
  <c r="G73" i="8"/>
  <c r="F73" i="8"/>
  <c r="K50" i="8"/>
  <c r="J50" i="8"/>
  <c r="O253" i="8"/>
  <c r="N253" i="8"/>
  <c r="K310" i="8"/>
  <c r="J310" i="8"/>
  <c r="O59" i="8"/>
  <c r="N59" i="8"/>
  <c r="G109" i="8"/>
  <c r="F109" i="8"/>
  <c r="G207" i="8"/>
  <c r="F207" i="8"/>
  <c r="G44" i="8"/>
  <c r="F44" i="8"/>
  <c r="J129" i="8"/>
  <c r="K129" i="8"/>
  <c r="G150" i="8"/>
  <c r="F150" i="8"/>
  <c r="O228" i="8"/>
  <c r="N228" i="8"/>
  <c r="G391" i="8"/>
  <c r="F391" i="8"/>
  <c r="G333" i="8"/>
  <c r="F333" i="8"/>
  <c r="K309" i="8"/>
  <c r="J309" i="8"/>
  <c r="N271" i="8"/>
  <c r="O271" i="8"/>
  <c r="O284" i="8"/>
  <c r="N284" i="8"/>
  <c r="G133" i="8"/>
  <c r="F133" i="8"/>
  <c r="J56" i="8"/>
  <c r="K56" i="8"/>
  <c r="K176" i="8"/>
  <c r="J176" i="8"/>
  <c r="G408" i="8"/>
  <c r="F408" i="8"/>
  <c r="K216" i="8"/>
  <c r="J216" i="8"/>
  <c r="K303" i="8"/>
  <c r="J303" i="8"/>
  <c r="G171" i="8"/>
  <c r="F171" i="8"/>
  <c r="K87" i="8"/>
  <c r="J87" i="8"/>
  <c r="O258" i="8"/>
  <c r="N258" i="8"/>
  <c r="F173" i="8"/>
  <c r="G173" i="8"/>
  <c r="K268" i="8"/>
  <c r="J268" i="8"/>
  <c r="K193" i="8"/>
  <c r="J193" i="8"/>
  <c r="K146" i="8"/>
  <c r="J146" i="8"/>
  <c r="F30" i="8"/>
  <c r="G30" i="8"/>
  <c r="F75" i="8"/>
  <c r="G75" i="8"/>
  <c r="O79" i="8"/>
  <c r="N79" i="8"/>
  <c r="K162" i="8"/>
  <c r="J162" i="8"/>
  <c r="O39" i="8"/>
  <c r="N39" i="8"/>
  <c r="O213" i="8"/>
  <c r="N213" i="8"/>
  <c r="G319" i="8"/>
  <c r="F319" i="8"/>
  <c r="K295" i="8"/>
  <c r="J295" i="8"/>
  <c r="O257" i="8"/>
  <c r="N257" i="8"/>
  <c r="G156" i="8"/>
  <c r="F156" i="8"/>
  <c r="G158" i="8"/>
  <c r="F158" i="8"/>
  <c r="G116" i="8"/>
  <c r="F116" i="8"/>
  <c r="F561" i="8"/>
  <c r="G561" i="8"/>
  <c r="N328" i="8"/>
  <c r="O328" i="8"/>
  <c r="K332" i="8"/>
  <c r="J332" i="8"/>
  <c r="F251" i="8"/>
  <c r="G251" i="8"/>
  <c r="K180" i="8"/>
  <c r="J180" i="8"/>
  <c r="G90" i="8"/>
  <c r="F90" i="8"/>
  <c r="G111" i="8"/>
  <c r="F111" i="8"/>
  <c r="J94" i="8"/>
  <c r="K94" i="8"/>
  <c r="O202" i="8"/>
  <c r="N202" i="8"/>
  <c r="J125" i="8"/>
  <c r="K125" i="8"/>
  <c r="O234" i="8"/>
  <c r="N234" i="8"/>
  <c r="K187" i="8"/>
  <c r="J187" i="8"/>
  <c r="G64" i="8"/>
  <c r="F64" i="8"/>
  <c r="O101" i="8"/>
  <c r="N101" i="8"/>
  <c r="O242" i="8"/>
  <c r="N242" i="8"/>
  <c r="K126" i="8"/>
  <c r="J126" i="8"/>
  <c r="G28" i="8"/>
  <c r="F28" i="8"/>
  <c r="O47" i="8"/>
  <c r="N47" i="8"/>
  <c r="K480" i="8"/>
  <c r="J480" i="8"/>
  <c r="F165" i="8"/>
  <c r="G165" i="8"/>
  <c r="G318" i="8"/>
  <c r="F318" i="8"/>
  <c r="K237" i="8"/>
  <c r="J237" i="8"/>
  <c r="G206" i="8"/>
  <c r="F206" i="8"/>
  <c r="G4" i="8"/>
  <c r="F4" i="8"/>
  <c r="F71" i="8"/>
  <c r="G71" i="8"/>
  <c r="K535" i="8"/>
  <c r="J535" i="8"/>
  <c r="G37" i="8"/>
  <c r="F37" i="8"/>
  <c r="F201" i="8"/>
  <c r="G201" i="8"/>
  <c r="K114" i="8"/>
  <c r="J114" i="8"/>
  <c r="K122" i="8"/>
  <c r="J122" i="8"/>
  <c r="O229" i="8"/>
  <c r="N229" i="8"/>
  <c r="G281" i="8"/>
  <c r="F281" i="8"/>
  <c r="G275" i="8"/>
  <c r="F275" i="8"/>
  <c r="K143" i="8"/>
  <c r="J143" i="8"/>
  <c r="K97" i="8"/>
  <c r="J97" i="8"/>
  <c r="G221" i="8"/>
  <c r="F221" i="8"/>
  <c r="G70" i="8"/>
  <c r="F70" i="8"/>
  <c r="J246" i="8"/>
  <c r="K246" i="8"/>
  <c r="J533" i="8"/>
  <c r="K533" i="8"/>
  <c r="K360" i="8"/>
  <c r="J360" i="8"/>
  <c r="K277" i="8"/>
  <c r="J277" i="8"/>
  <c r="G253" i="8"/>
  <c r="F253" i="8"/>
  <c r="G349" i="8"/>
  <c r="F349" i="8"/>
  <c r="G96" i="8"/>
  <c r="F96" i="8"/>
  <c r="N185" i="8"/>
  <c r="O185" i="8"/>
  <c r="K29" i="8"/>
  <c r="J29" i="8"/>
  <c r="G573" i="8"/>
  <c r="F573" i="8"/>
  <c r="J252" i="8"/>
  <c r="K252" i="8"/>
  <c r="G83" i="8"/>
  <c r="F83" i="8"/>
  <c r="O175" i="8"/>
  <c r="N175" i="8"/>
  <c r="J130" i="8"/>
  <c r="K130" i="8"/>
  <c r="K15" i="8"/>
  <c r="J15" i="8"/>
  <c r="G178" i="8"/>
  <c r="F178" i="8"/>
  <c r="F19" i="8"/>
  <c r="G19" i="8"/>
  <c r="F138" i="8"/>
  <c r="G138" i="8"/>
  <c r="O150" i="8"/>
  <c r="N150" i="8"/>
  <c r="N309" i="8"/>
  <c r="O309" i="8"/>
  <c r="G170" i="8"/>
  <c r="F170" i="8"/>
  <c r="O168" i="8"/>
  <c r="N168" i="8"/>
  <c r="G85" i="8"/>
  <c r="F85" i="8"/>
  <c r="J12" i="8"/>
  <c r="K12" i="8"/>
  <c r="G594" i="8"/>
  <c r="F594" i="8"/>
  <c r="O351" i="8"/>
  <c r="N351" i="8"/>
  <c r="G81" i="8"/>
  <c r="F81" i="8"/>
  <c r="K119" i="8"/>
  <c r="J119" i="8"/>
  <c r="J118" i="8"/>
  <c r="K118" i="8"/>
  <c r="N8" i="8"/>
  <c r="O8" i="8"/>
  <c r="K171" i="8"/>
  <c r="J171" i="8"/>
  <c r="F215" i="8"/>
  <c r="G215" i="8"/>
  <c r="G196" i="8"/>
  <c r="F196" i="8"/>
  <c r="G346" i="8"/>
  <c r="F346" i="8"/>
  <c r="J238" i="8"/>
  <c r="K238" i="8"/>
  <c r="J69" i="8"/>
  <c r="K69" i="8"/>
  <c r="K343" i="8"/>
  <c r="J343" i="8"/>
  <c r="F79" i="8"/>
  <c r="G79" i="8"/>
  <c r="O295" i="8"/>
  <c r="N295" i="8"/>
  <c r="O108" i="8"/>
  <c r="N108" i="8"/>
  <c r="G147" i="8"/>
  <c r="F147" i="8"/>
  <c r="O204" i="8"/>
  <c r="N204" i="8"/>
  <c r="O158" i="8"/>
  <c r="N158" i="8"/>
  <c r="G76" i="8"/>
  <c r="F76" i="8"/>
  <c r="G137" i="8"/>
  <c r="F137" i="8"/>
  <c r="G313" i="8"/>
  <c r="F313" i="8"/>
  <c r="K212" i="8"/>
  <c r="J212" i="8"/>
  <c r="F180" i="8"/>
  <c r="G180" i="8"/>
  <c r="O134" i="8"/>
  <c r="N134" i="8"/>
  <c r="O67" i="8"/>
  <c r="N67" i="8"/>
  <c r="K105" i="8"/>
  <c r="J105" i="8"/>
  <c r="O306" i="8"/>
  <c r="N306" i="8"/>
  <c r="F338" i="8"/>
  <c r="G338" i="8"/>
  <c r="O189" i="8"/>
  <c r="N189" i="8"/>
  <c r="G188" i="8"/>
  <c r="F188" i="8"/>
  <c r="K274" i="8"/>
  <c r="J274" i="8"/>
  <c r="G553" i="8"/>
  <c r="F553" i="8"/>
  <c r="K289" i="8"/>
  <c r="J289" i="8"/>
  <c r="G282" i="8"/>
  <c r="F282" i="8"/>
  <c r="O187" i="8"/>
  <c r="N187" i="8"/>
  <c r="N35" i="8"/>
  <c r="O35" i="8"/>
  <c r="O126" i="8"/>
  <c r="N126" i="8"/>
  <c r="G163" i="8"/>
  <c r="F163" i="8"/>
  <c r="G354" i="8"/>
  <c r="F354" i="8"/>
  <c r="G47" i="8"/>
  <c r="F47" i="8"/>
  <c r="F314" i="8"/>
  <c r="G314" i="8"/>
  <c r="O237" i="8"/>
  <c r="N237" i="8"/>
  <c r="J217" i="8"/>
  <c r="K217" i="8"/>
  <c r="O23" i="8"/>
  <c r="N23" i="8"/>
  <c r="O88" i="8"/>
  <c r="N88" i="8"/>
  <c r="J33" i="8"/>
  <c r="K33" i="8"/>
  <c r="K429" i="8"/>
  <c r="J429" i="8"/>
  <c r="K287" i="8"/>
  <c r="J287" i="8"/>
  <c r="N142" i="8"/>
  <c r="O142" i="8"/>
  <c r="J400" i="8"/>
  <c r="K400" i="8"/>
  <c r="K14" i="8"/>
  <c r="J14" i="8"/>
  <c r="K52" i="8"/>
  <c r="J52" i="8"/>
  <c r="O286" i="8"/>
  <c r="N286" i="8"/>
  <c r="K260" i="8"/>
  <c r="J260" i="8"/>
  <c r="J239" i="8"/>
  <c r="K239" i="8"/>
  <c r="G340" i="8"/>
  <c r="F340" i="8"/>
  <c r="O84" i="8"/>
  <c r="N84" i="8"/>
  <c r="O262" i="8"/>
  <c r="N262" i="8"/>
  <c r="O24" i="8"/>
  <c r="N24" i="8"/>
  <c r="G123" i="8"/>
  <c r="F123" i="8"/>
  <c r="O203" i="8"/>
  <c r="N203" i="8"/>
  <c r="G362" i="8"/>
  <c r="F362" i="8"/>
  <c r="O220" i="8"/>
  <c r="N220" i="8"/>
  <c r="K25" i="8"/>
  <c r="J25" i="8"/>
  <c r="K336" i="8"/>
  <c r="J336" i="8"/>
  <c r="K324" i="8"/>
  <c r="J324" i="8"/>
  <c r="G113" i="8"/>
  <c r="F113" i="8"/>
  <c r="G61" i="8"/>
  <c r="F61" i="8"/>
  <c r="G54" i="8"/>
  <c r="F54" i="8"/>
  <c r="G177" i="8"/>
  <c r="F177" i="8"/>
  <c r="N97" i="8"/>
  <c r="O97" i="8"/>
  <c r="N241" i="8"/>
  <c r="O241" i="8"/>
  <c r="K70" i="8"/>
  <c r="J70" i="8"/>
  <c r="K192" i="8"/>
  <c r="J192" i="8"/>
  <c r="J40" i="8"/>
  <c r="K40" i="8"/>
  <c r="J38" i="8"/>
  <c r="K38" i="8"/>
  <c r="O245" i="8"/>
  <c r="N245" i="8"/>
  <c r="G115" i="8"/>
  <c r="F115" i="8"/>
  <c r="K604" i="8"/>
  <c r="J604" i="8"/>
  <c r="J395" i="8"/>
  <c r="K395" i="8"/>
  <c r="G304" i="8"/>
  <c r="F304" i="8"/>
  <c r="G223" i="8"/>
  <c r="F223" i="8"/>
  <c r="K316" i="8"/>
  <c r="J316" i="8"/>
  <c r="J312" i="8"/>
  <c r="K312" i="8"/>
  <c r="J585" i="8"/>
  <c r="K585" i="8"/>
  <c r="G566" i="8"/>
  <c r="F566" i="8"/>
  <c r="O310" i="8"/>
  <c r="N310" i="8"/>
  <c r="G59" i="8"/>
  <c r="F59" i="8"/>
  <c r="K96" i="8"/>
  <c r="J96" i="8"/>
  <c r="K382" i="8"/>
  <c r="J382" i="8"/>
  <c r="J218" i="8"/>
  <c r="K218" i="8"/>
  <c r="K138" i="8"/>
  <c r="J138" i="8"/>
  <c r="G228" i="8"/>
  <c r="F228" i="8"/>
  <c r="K170" i="8"/>
  <c r="J170" i="8"/>
  <c r="G284" i="8"/>
  <c r="F284" i="8"/>
  <c r="J133" i="8"/>
  <c r="K133" i="8"/>
  <c r="K292" i="8"/>
  <c r="J292" i="8"/>
  <c r="O12" i="8"/>
  <c r="N12" i="8"/>
  <c r="G395" i="8"/>
  <c r="F395" i="8"/>
  <c r="O303" i="8"/>
  <c r="N303" i="8"/>
  <c r="J139" i="8"/>
  <c r="K139" i="8"/>
  <c r="N119" i="8"/>
  <c r="O119" i="8"/>
  <c r="K205" i="8"/>
  <c r="J205" i="8"/>
  <c r="O66" i="8"/>
  <c r="N66" i="8"/>
  <c r="G465" i="8"/>
  <c r="F465" i="8"/>
  <c r="O181" i="8"/>
  <c r="N181" i="8"/>
  <c r="K173" i="8"/>
  <c r="J173" i="8"/>
  <c r="O268" i="8"/>
  <c r="N268" i="8"/>
  <c r="O124" i="8"/>
  <c r="N124" i="8"/>
  <c r="G193" i="8"/>
  <c r="F193" i="8"/>
  <c r="G164" i="8"/>
  <c r="F164" i="8"/>
  <c r="N162" i="8"/>
  <c r="O162" i="8"/>
  <c r="K39" i="8"/>
  <c r="J39" i="8"/>
  <c r="K91" i="8"/>
  <c r="J91" i="8"/>
  <c r="K213" i="8"/>
  <c r="J213" i="8"/>
  <c r="J319" i="8"/>
  <c r="K319" i="8"/>
  <c r="G195" i="8"/>
  <c r="F195" i="8"/>
  <c r="K156" i="8"/>
  <c r="J156" i="8"/>
  <c r="K31" i="8"/>
  <c r="J31" i="8"/>
  <c r="J147" i="8"/>
  <c r="K147" i="8"/>
  <c r="G204" i="8"/>
  <c r="F204" i="8"/>
  <c r="J116" i="8"/>
  <c r="K116" i="8"/>
  <c r="F222" i="8"/>
  <c r="G222" i="8"/>
  <c r="G527" i="8"/>
  <c r="F527" i="8"/>
  <c r="K251" i="8"/>
  <c r="J251" i="8"/>
  <c r="G134" i="8"/>
  <c r="F134" i="8"/>
  <c r="G67" i="8"/>
  <c r="F67" i="8"/>
  <c r="O105" i="8"/>
  <c r="N105" i="8"/>
  <c r="K338" i="8"/>
  <c r="J338" i="8"/>
  <c r="K111" i="8"/>
  <c r="J111" i="8"/>
  <c r="F580" i="8"/>
  <c r="G580" i="8"/>
  <c r="F202" i="8"/>
  <c r="G202" i="8"/>
  <c r="O315" i="8"/>
  <c r="N315" i="8"/>
  <c r="O232" i="8"/>
  <c r="N232" i="8"/>
  <c r="K101" i="8"/>
  <c r="J101" i="8"/>
  <c r="G242" i="8"/>
  <c r="F242" i="8"/>
  <c r="K461" i="8"/>
  <c r="J461" i="8"/>
  <c r="K314" i="8"/>
  <c r="J314" i="8"/>
  <c r="O43" i="8"/>
  <c r="N43" i="8"/>
  <c r="O206" i="8"/>
  <c r="N206" i="8"/>
  <c r="J4" i="8"/>
  <c r="K4" i="8"/>
  <c r="O51" i="8"/>
  <c r="N51" i="8"/>
  <c r="G23" i="8"/>
  <c r="F23" i="8"/>
  <c r="J136" i="8"/>
  <c r="K136" i="8"/>
  <c r="G26" i="8"/>
  <c r="F26" i="8"/>
  <c r="N290" i="8"/>
  <c r="O290" i="8"/>
  <c r="O22" i="8"/>
  <c r="N22" i="8"/>
  <c r="J154" i="8"/>
  <c r="K154" i="8"/>
  <c r="K135" i="8"/>
  <c r="J135" i="8"/>
  <c r="G143" i="8"/>
  <c r="F143" i="8"/>
  <c r="G266" i="8"/>
  <c r="F266" i="8"/>
  <c r="J599" i="8"/>
  <c r="K599" i="8"/>
  <c r="K157" i="8"/>
  <c r="J157" i="8"/>
  <c r="G308" i="8"/>
  <c r="F308" i="8"/>
  <c r="K561" i="8"/>
  <c r="J561" i="8"/>
  <c r="K18" i="8"/>
  <c r="J18" i="8"/>
  <c r="J32" i="8"/>
  <c r="K32" i="8"/>
  <c r="G55" i="8"/>
  <c r="F55" i="8"/>
  <c r="K190" i="8"/>
  <c r="J190" i="8"/>
  <c r="G183" i="8"/>
  <c r="F183" i="8"/>
  <c r="N149" i="8"/>
  <c r="O149" i="8"/>
  <c r="G227" i="8"/>
  <c r="F227" i="8"/>
  <c r="K337" i="8"/>
  <c r="J337" i="8"/>
  <c r="O267" i="8"/>
  <c r="N267" i="8"/>
  <c r="O208" i="8"/>
  <c r="N208" i="8"/>
  <c r="F331" i="8"/>
  <c r="G331" i="8"/>
  <c r="K36" i="8"/>
  <c r="J36" i="8"/>
  <c r="O61" i="8"/>
  <c r="N61" i="8"/>
  <c r="K54" i="8"/>
  <c r="J54" i="8"/>
  <c r="J123" i="8"/>
  <c r="K123" i="8"/>
  <c r="N70" i="8"/>
  <c r="O70" i="8"/>
  <c r="G220" i="8"/>
  <c r="F220" i="8"/>
  <c r="K300" i="8"/>
  <c r="J300" i="8"/>
  <c r="G63" i="8"/>
  <c r="F63" i="8"/>
  <c r="O246" i="8"/>
  <c r="N246" i="8"/>
  <c r="K73" i="8"/>
  <c r="J73" i="8"/>
  <c r="K322" i="8"/>
  <c r="J322" i="8"/>
  <c r="K349" i="8"/>
  <c r="J349" i="8"/>
  <c r="K225" i="8"/>
  <c r="J225" i="8"/>
  <c r="K185" i="8"/>
  <c r="J185" i="8"/>
  <c r="G334" i="8"/>
  <c r="F334" i="8"/>
  <c r="O252" i="8"/>
  <c r="N252" i="8"/>
  <c r="K240" i="8"/>
  <c r="J240" i="8"/>
  <c r="G175" i="8"/>
  <c r="F175" i="8"/>
  <c r="O130" i="8"/>
  <c r="N130" i="8"/>
  <c r="G219" i="8"/>
  <c r="F219" i="8"/>
  <c r="J178" i="8"/>
  <c r="K178" i="8"/>
  <c r="G231" i="8"/>
  <c r="F231" i="8"/>
  <c r="J150" i="8"/>
  <c r="K150" i="8"/>
  <c r="G531" i="8"/>
  <c r="F531" i="8"/>
  <c r="J333" i="8"/>
  <c r="K333" i="8"/>
  <c r="O209" i="8"/>
  <c r="N209" i="8"/>
  <c r="O176" i="8"/>
  <c r="N176" i="8"/>
  <c r="N263" i="8"/>
  <c r="O263" i="8"/>
  <c r="K296" i="8"/>
  <c r="J296" i="8"/>
  <c r="J81" i="8"/>
  <c r="K81" i="8"/>
  <c r="N205" i="8"/>
  <c r="O205" i="8"/>
  <c r="K8" i="8"/>
  <c r="J8" i="8"/>
  <c r="G89" i="8"/>
  <c r="F89" i="8"/>
  <c r="J215" i="8"/>
  <c r="K215" i="8"/>
  <c r="G342" i="8"/>
  <c r="F342" i="8"/>
  <c r="O238" i="8"/>
  <c r="N238" i="8"/>
  <c r="K226" i="8"/>
  <c r="J226" i="8"/>
  <c r="O343" i="8"/>
  <c r="N343" i="8"/>
  <c r="O75" i="8"/>
  <c r="N75" i="8"/>
  <c r="O122" i="8"/>
  <c r="N122" i="8"/>
  <c r="O164" i="8"/>
  <c r="N164" i="8"/>
  <c r="F162" i="8"/>
  <c r="G162" i="8"/>
  <c r="J381" i="8"/>
  <c r="K381" i="8"/>
  <c r="O91" i="8"/>
  <c r="N91" i="8"/>
  <c r="O319" i="8"/>
  <c r="N319" i="8"/>
  <c r="K108" i="8"/>
  <c r="J108" i="8"/>
  <c r="O147" i="8"/>
  <c r="N147" i="8"/>
  <c r="K78" i="8"/>
  <c r="J78" i="8"/>
  <c r="J76" i="8"/>
  <c r="K76" i="8"/>
  <c r="K313" i="8"/>
  <c r="J313" i="8"/>
  <c r="O251" i="8"/>
  <c r="N251" i="8"/>
  <c r="G21" i="8"/>
  <c r="F21" i="8"/>
  <c r="O180" i="8"/>
  <c r="N180" i="8"/>
  <c r="G298" i="8"/>
  <c r="F298" i="8"/>
  <c r="J169" i="8"/>
  <c r="K169" i="8"/>
  <c r="N90" i="8"/>
  <c r="O90" i="8"/>
  <c r="F17" i="8"/>
  <c r="G17" i="8"/>
  <c r="O297" i="8"/>
  <c r="N297" i="8"/>
  <c r="G564" i="8"/>
  <c r="F564" i="8"/>
  <c r="G321" i="8"/>
  <c r="F321" i="8"/>
  <c r="K282" i="8"/>
  <c r="J282" i="8"/>
  <c r="K234" i="8"/>
  <c r="J234" i="8"/>
  <c r="G232" i="8"/>
  <c r="F232" i="8"/>
  <c r="G35" i="8"/>
  <c r="F35" i="8"/>
  <c r="K242" i="8"/>
  <c r="J242" i="8"/>
  <c r="K163" i="8"/>
  <c r="J163" i="8"/>
  <c r="G490" i="8"/>
  <c r="F490" i="8"/>
  <c r="O224" i="8"/>
  <c r="N224" i="8"/>
  <c r="J47" i="8"/>
  <c r="K47" i="8"/>
  <c r="G43" i="8"/>
  <c r="F43" i="8"/>
  <c r="K206" i="8"/>
  <c r="J206" i="8"/>
  <c r="G159" i="8"/>
  <c r="F159" i="8"/>
  <c r="O217" i="8"/>
  <c r="N217" i="8"/>
  <c r="F51" i="8"/>
  <c r="G51" i="8"/>
  <c r="G182" i="8"/>
  <c r="F182" i="8"/>
  <c r="G88" i="8"/>
  <c r="F88" i="8"/>
  <c r="O33" i="8"/>
  <c r="N33" i="8"/>
  <c r="N200" i="8"/>
  <c r="O200" i="8"/>
  <c r="G95" i="8"/>
  <c r="F95" i="8"/>
  <c r="K211" i="8"/>
  <c r="J211" i="8"/>
  <c r="K194" i="8"/>
  <c r="J194" i="8"/>
  <c r="F16" i="8"/>
  <c r="G16" i="8"/>
  <c r="O270" i="8"/>
  <c r="N270" i="8"/>
  <c r="O273" i="8"/>
  <c r="N273" i="8"/>
  <c r="G20" i="8"/>
  <c r="F20" i="8"/>
  <c r="J167" i="8"/>
  <c r="K167" i="8"/>
  <c r="O58" i="8"/>
  <c r="N58" i="8"/>
  <c r="O74" i="8"/>
  <c r="N74" i="8"/>
  <c r="O324" i="8"/>
  <c r="N324" i="8"/>
  <c r="O339" i="8"/>
  <c r="N339" i="8"/>
  <c r="J269" i="8"/>
  <c r="K269" i="8"/>
  <c r="G262" i="8"/>
  <c r="F262" i="8"/>
  <c r="N177" i="8"/>
  <c r="O177" i="8"/>
  <c r="K261" i="8"/>
  <c r="J261" i="8"/>
  <c r="G457" i="8"/>
  <c r="F457" i="8"/>
  <c r="K223" i="8"/>
  <c r="J223" i="8"/>
  <c r="O277" i="8"/>
  <c r="N277" i="8"/>
  <c r="O291" i="8"/>
  <c r="N291" i="8"/>
  <c r="K331" i="8"/>
  <c r="J331" i="8"/>
  <c r="J61" i="8"/>
  <c r="K61" i="8"/>
  <c r="O174" i="8"/>
  <c r="N174" i="8"/>
  <c r="G261" i="8"/>
  <c r="F261" i="8"/>
  <c r="G241" i="8"/>
  <c r="F241" i="8"/>
  <c r="O107" i="8"/>
  <c r="N107" i="8"/>
  <c r="O40" i="8"/>
  <c r="N40" i="8"/>
  <c r="O38" i="8"/>
  <c r="N38" i="8"/>
  <c r="J121" i="8"/>
  <c r="K121" i="8"/>
  <c r="K220" i="8"/>
  <c r="J220" i="8"/>
  <c r="J347" i="8"/>
  <c r="K347" i="8"/>
  <c r="O300" i="8"/>
  <c r="N300" i="8"/>
  <c r="J304" i="8"/>
  <c r="K304" i="8"/>
  <c r="K27" i="8"/>
  <c r="J27" i="8"/>
  <c r="O316" i="8"/>
  <c r="N316" i="8"/>
  <c r="O141" i="8"/>
  <c r="N141" i="8"/>
  <c r="K63" i="8"/>
  <c r="J63" i="8"/>
  <c r="G246" i="8"/>
  <c r="F246" i="8"/>
  <c r="G377" i="8"/>
  <c r="F377" i="8"/>
  <c r="K486" i="8"/>
  <c r="J486" i="8"/>
  <c r="K334" i="8"/>
  <c r="J334" i="8"/>
  <c r="K457" i="8"/>
  <c r="J457" i="8"/>
  <c r="K160" i="8"/>
  <c r="J160" i="8"/>
  <c r="N218" i="8"/>
  <c r="O218" i="8"/>
  <c r="G429" i="8"/>
  <c r="F429" i="8"/>
  <c r="F508" i="8"/>
  <c r="G508" i="8"/>
  <c r="O333" i="8"/>
  <c r="N333" i="8"/>
  <c r="G290" i="8"/>
  <c r="F290" i="8"/>
  <c r="G209" i="8"/>
  <c r="F209" i="8"/>
  <c r="N170" i="8"/>
  <c r="O170" i="8"/>
  <c r="K9" i="8"/>
  <c r="J9" i="8"/>
  <c r="K284" i="8"/>
  <c r="J284" i="8"/>
  <c r="K132" i="8"/>
  <c r="J132" i="8"/>
  <c r="O292" i="8"/>
  <c r="N292" i="8"/>
  <c r="G176" i="8"/>
  <c r="F176" i="8"/>
  <c r="G131" i="8"/>
  <c r="F131" i="8"/>
  <c r="G42" i="8"/>
  <c r="F42" i="8"/>
  <c r="K89" i="8"/>
  <c r="J89" i="8"/>
  <c r="K66" i="8"/>
  <c r="J66" i="8"/>
  <c r="G104" i="8"/>
  <c r="F104" i="8"/>
  <c r="G181" i="8"/>
  <c r="F181" i="8"/>
  <c r="O173" i="8"/>
  <c r="N173" i="8"/>
  <c r="G268" i="8"/>
  <c r="F268" i="8"/>
  <c r="G18" i="8"/>
  <c r="F18" i="8"/>
  <c r="O346" i="8"/>
  <c r="N346" i="8"/>
  <c r="F369" i="8"/>
  <c r="G369" i="8"/>
  <c r="G276" i="8"/>
  <c r="F276" i="8"/>
  <c r="O32" i="8"/>
  <c r="N32" i="8"/>
  <c r="O116" i="8"/>
  <c r="N116" i="8"/>
  <c r="K222" i="8"/>
  <c r="J222" i="8"/>
  <c r="K596" i="8"/>
  <c r="J596" i="8"/>
  <c r="F352" i="8"/>
  <c r="G352" i="8"/>
  <c r="K16" i="8"/>
  <c r="J16" i="8"/>
  <c r="K21" i="8"/>
  <c r="J21" i="8"/>
  <c r="J67" i="8"/>
  <c r="K67" i="8"/>
  <c r="O338" i="8"/>
  <c r="N338" i="8"/>
  <c r="O188" i="8"/>
  <c r="N188" i="8"/>
  <c r="N111" i="8"/>
  <c r="O111" i="8"/>
  <c r="G297" i="8"/>
  <c r="F297" i="8"/>
  <c r="G536" i="8"/>
  <c r="F536" i="8"/>
  <c r="K202" i="8"/>
  <c r="J202" i="8"/>
  <c r="N233" i="8"/>
  <c r="O233" i="8"/>
  <c r="G315" i="8"/>
  <c r="F315" i="8"/>
  <c r="K68" i="8"/>
  <c r="J68" i="8"/>
  <c r="N314" i="8"/>
  <c r="O314" i="8"/>
  <c r="K318" i="8"/>
  <c r="J318" i="8"/>
  <c r="J41" i="8"/>
  <c r="K41" i="8"/>
  <c r="K293" i="8"/>
  <c r="J293" i="8"/>
  <c r="G27" i="8"/>
  <c r="F27" i="8"/>
  <c r="K279" i="8"/>
  <c r="J279" i="8"/>
  <c r="K248" i="8"/>
  <c r="J248" i="8"/>
  <c r="O57" i="8"/>
  <c r="N57" i="8"/>
  <c r="O311" i="8"/>
  <c r="N311" i="8"/>
  <c r="F142" i="8"/>
  <c r="G142" i="8"/>
  <c r="G336" i="8"/>
  <c r="F336" i="8"/>
  <c r="G291" i="8"/>
  <c r="F291" i="8"/>
  <c r="O36" i="8"/>
  <c r="N36" i="8"/>
  <c r="K291" i="8"/>
  <c r="J291" i="8"/>
  <c r="G84" i="8"/>
  <c r="F84" i="8"/>
  <c r="O136" i="8"/>
  <c r="N136" i="8"/>
  <c r="N248" i="8"/>
  <c r="O248" i="8"/>
  <c r="F324" i="8"/>
  <c r="G324" i="8"/>
  <c r="K37" i="8"/>
  <c r="J37" i="8"/>
  <c r="K247" i="8"/>
  <c r="J247" i="8"/>
  <c r="J84" i="8"/>
  <c r="K84" i="8"/>
  <c r="G136" i="8"/>
  <c r="F136" i="8"/>
  <c r="O123" i="8"/>
  <c r="N123" i="8"/>
  <c r="F107" i="8"/>
  <c r="G107" i="8"/>
  <c r="K424" i="8"/>
  <c r="J424" i="8"/>
  <c r="K186" i="8"/>
  <c r="J186" i="8"/>
  <c r="J593" i="8"/>
  <c r="K593" i="8"/>
  <c r="O230" i="8"/>
  <c r="N230" i="8"/>
  <c r="N349" i="8"/>
  <c r="O349" i="8"/>
  <c r="O96" i="8"/>
  <c r="N96" i="8"/>
  <c r="O279" i="8"/>
  <c r="N279" i="8"/>
  <c r="J175" i="8"/>
  <c r="K175" i="8"/>
  <c r="G218" i="8"/>
  <c r="F218" i="8"/>
  <c r="J231" i="8"/>
  <c r="K231" i="8"/>
  <c r="G263" i="8"/>
  <c r="F263" i="8"/>
  <c r="K351" i="8"/>
  <c r="J351" i="8"/>
  <c r="K335" i="8"/>
  <c r="J335" i="8"/>
  <c r="O81" i="8"/>
  <c r="N81" i="8"/>
  <c r="F161" i="8"/>
  <c r="G161" i="8"/>
  <c r="K42" i="8"/>
  <c r="J42" i="8"/>
  <c r="G205" i="8"/>
  <c r="F205" i="8"/>
  <c r="O283" i="8"/>
  <c r="N283" i="8"/>
  <c r="O215" i="8"/>
  <c r="N215" i="8"/>
  <c r="O344" i="8"/>
  <c r="N344" i="8"/>
  <c r="K104" i="8"/>
  <c r="J104" i="8"/>
  <c r="F367" i="8"/>
  <c r="G367" i="8"/>
  <c r="K342" i="8"/>
  <c r="J342" i="8"/>
  <c r="F343" i="8"/>
  <c r="G343" i="8"/>
  <c r="G122" i="8"/>
  <c r="F122" i="8"/>
  <c r="J164" i="8"/>
  <c r="K164" i="8"/>
  <c r="G91" i="8"/>
  <c r="F91" i="8"/>
  <c r="O195" i="8"/>
  <c r="N195" i="8"/>
  <c r="N156" i="8"/>
  <c r="O156" i="8"/>
  <c r="F31" i="8"/>
  <c r="G31" i="8"/>
  <c r="O256" i="8"/>
  <c r="N256" i="8"/>
  <c r="O78" i="8"/>
  <c r="N78" i="8"/>
  <c r="K229" i="8"/>
  <c r="J229" i="8"/>
  <c r="K352" i="8"/>
  <c r="J352" i="8"/>
  <c r="N313" i="8"/>
  <c r="O313" i="8"/>
  <c r="N21" i="8"/>
  <c r="O21" i="8"/>
  <c r="K298" i="8"/>
  <c r="J298" i="8"/>
  <c r="O99" i="8"/>
  <c r="N99" i="8"/>
  <c r="K183" i="8"/>
  <c r="J183" i="8"/>
  <c r="K17" i="8"/>
  <c r="J17" i="8"/>
  <c r="K214" i="8"/>
  <c r="J214" i="8"/>
  <c r="G294" i="8"/>
  <c r="F294" i="8"/>
  <c r="N321" i="8"/>
  <c r="O321" i="8"/>
  <c r="O282" i="8"/>
  <c r="N282" i="8"/>
  <c r="O65" i="8"/>
  <c r="N65" i="8"/>
  <c r="G233" i="8"/>
  <c r="F233" i="8"/>
  <c r="G140" i="8"/>
  <c r="F140" i="8"/>
  <c r="J35" i="8"/>
  <c r="K35" i="8"/>
  <c r="F149" i="8"/>
  <c r="G149" i="8"/>
  <c r="G110" i="8"/>
  <c r="F110" i="8"/>
  <c r="G224" i="8"/>
  <c r="F224" i="8"/>
  <c r="G299" i="8"/>
  <c r="F299" i="8"/>
  <c r="K43" i="8"/>
  <c r="J43" i="8"/>
  <c r="O80" i="8"/>
  <c r="N80" i="8"/>
  <c r="F217" i="8"/>
  <c r="G217" i="8"/>
  <c r="N49" i="8"/>
  <c r="O49" i="8"/>
  <c r="J182" i="8"/>
  <c r="K182" i="8"/>
  <c r="J88" i="8"/>
  <c r="K88" i="8"/>
  <c r="K573" i="8"/>
  <c r="J573" i="8"/>
  <c r="K128" i="8"/>
  <c r="J128" i="8"/>
  <c r="N255" i="8"/>
  <c r="O255" i="8"/>
  <c r="O98" i="8"/>
  <c r="N98" i="8"/>
  <c r="G132" i="8"/>
  <c r="F132" i="8"/>
  <c r="O161" i="8"/>
  <c r="N161" i="8"/>
  <c r="J344" i="8"/>
  <c r="K344" i="8"/>
  <c r="O120" i="8"/>
  <c r="N120" i="8"/>
  <c r="F272" i="8"/>
  <c r="G272" i="8"/>
  <c r="K99" i="8"/>
  <c r="J99" i="8"/>
  <c r="K127" i="8"/>
  <c r="J127" i="8"/>
  <c r="F250" i="8"/>
  <c r="G250" i="8"/>
  <c r="J210" i="8"/>
  <c r="K210" i="8"/>
  <c r="J166" i="8"/>
  <c r="K166" i="8"/>
  <c r="J329" i="8"/>
  <c r="K329" i="8"/>
  <c r="K323" i="8"/>
  <c r="J323" i="8"/>
  <c r="O44" i="8"/>
  <c r="N44" i="8"/>
  <c r="G62" i="8"/>
  <c r="F62" i="8"/>
  <c r="G335" i="8"/>
  <c r="F335" i="8"/>
  <c r="G348" i="8"/>
  <c r="F348" i="8"/>
  <c r="G302" i="8"/>
  <c r="F302" i="8"/>
  <c r="K82" i="8"/>
  <c r="J82" i="8"/>
  <c r="K197" i="8"/>
  <c r="J197" i="8"/>
  <c r="K264" i="8"/>
  <c r="J264" i="8"/>
  <c r="K49" i="8"/>
  <c r="J49" i="8"/>
  <c r="O340" i="8"/>
  <c r="N340" i="8"/>
  <c r="O192" i="8"/>
  <c r="N192" i="8"/>
  <c r="G269" i="8"/>
  <c r="F269" i="8"/>
  <c r="F267" i="8"/>
  <c r="G267" i="8"/>
  <c r="J340" i="8"/>
  <c r="K340" i="8"/>
  <c r="K117" i="8"/>
  <c r="J117" i="8"/>
  <c r="F236" i="8"/>
  <c r="G236" i="8"/>
  <c r="G339" i="8"/>
  <c r="F339" i="8"/>
  <c r="N7" i="8"/>
  <c r="O7" i="8"/>
  <c r="K236" i="8"/>
  <c r="J236" i="8"/>
  <c r="K262" i="8"/>
  <c r="J262" i="8"/>
  <c r="G57" i="8"/>
  <c r="F57" i="8"/>
  <c r="K6" i="8"/>
  <c r="J6" i="8"/>
  <c r="K254" i="8"/>
  <c r="J254" i="8"/>
  <c r="O115" i="8"/>
  <c r="N115" i="8"/>
  <c r="O347" i="8"/>
  <c r="N347" i="8"/>
  <c r="G300" i="8"/>
  <c r="F300" i="8"/>
  <c r="G141" i="8"/>
  <c r="F141" i="8"/>
  <c r="O63" i="8"/>
  <c r="N63" i="8"/>
  <c r="K330" i="8"/>
  <c r="J330" i="8"/>
  <c r="O114" i="8"/>
  <c r="N114" i="8"/>
  <c r="O160" i="8"/>
  <c r="N160" i="8"/>
  <c r="N240" i="8"/>
  <c r="O240" i="8"/>
  <c r="K288" i="8"/>
  <c r="J288" i="8"/>
  <c r="K219" i="8"/>
  <c r="J219" i="8"/>
  <c r="O138" i="8"/>
  <c r="N138" i="8"/>
  <c r="F157" i="8"/>
  <c r="G157" i="8"/>
  <c r="K48" i="8"/>
  <c r="J48" i="8"/>
  <c r="O9" i="8"/>
  <c r="N9" i="8"/>
  <c r="K131" i="8"/>
  <c r="J131" i="8"/>
  <c r="O296" i="8"/>
  <c r="N296" i="8"/>
  <c r="G265" i="8"/>
  <c r="F265" i="8"/>
  <c r="O331" i="8"/>
  <c r="N331" i="8"/>
  <c r="K200" i="8"/>
  <c r="J200" i="8"/>
  <c r="K339" i="8"/>
  <c r="J339" i="8"/>
  <c r="F117" i="8"/>
  <c r="G117" i="8"/>
  <c r="G174" i="8"/>
  <c r="F174" i="8"/>
  <c r="O293" i="8"/>
  <c r="N293" i="8"/>
  <c r="N254" i="8"/>
  <c r="O254" i="8"/>
  <c r="K241" i="8"/>
  <c r="J241" i="8"/>
  <c r="O121" i="8"/>
  <c r="N121" i="8"/>
  <c r="G285" i="8"/>
  <c r="F285" i="8"/>
  <c r="G152" i="8"/>
  <c r="F152" i="8"/>
  <c r="G322" i="8"/>
  <c r="F322" i="8"/>
  <c r="F114" i="8"/>
  <c r="G114" i="8"/>
  <c r="O225" i="8"/>
  <c r="N225" i="8"/>
  <c r="F145" i="8"/>
  <c r="G145" i="8"/>
  <c r="G160" i="8"/>
  <c r="F160" i="8"/>
  <c r="O288" i="8"/>
  <c r="N288" i="8"/>
  <c r="N95" i="8"/>
  <c r="O95" i="8"/>
  <c r="G286" i="8"/>
  <c r="F286" i="8"/>
  <c r="K290" i="8"/>
  <c r="J290" i="8"/>
  <c r="N132" i="8"/>
  <c r="O132" i="8"/>
  <c r="G292" i="8"/>
  <c r="F292" i="8"/>
  <c r="F93" i="8"/>
  <c r="G93" i="8"/>
  <c r="G351" i="8"/>
  <c r="F351" i="8"/>
  <c r="N335" i="8"/>
  <c r="O335" i="8"/>
  <c r="K283" i="8"/>
  <c r="J283" i="8"/>
  <c r="J72" i="8"/>
  <c r="K72" i="8"/>
  <c r="K346" i="8"/>
  <c r="J346" i="8"/>
  <c r="G226" i="8"/>
  <c r="F226" i="8"/>
  <c r="G112" i="8"/>
  <c r="F112" i="8"/>
  <c r="K120" i="8"/>
  <c r="J120" i="8"/>
  <c r="K501" i="8"/>
  <c r="J501" i="8"/>
  <c r="K272" i="8"/>
  <c r="J272" i="8"/>
  <c r="K276" i="8"/>
  <c r="J276" i="8"/>
  <c r="F194" i="8"/>
  <c r="G194" i="8"/>
  <c r="G32" i="8"/>
  <c r="F32" i="8"/>
  <c r="O31" i="8"/>
  <c r="N31" i="8"/>
  <c r="O325" i="8"/>
  <c r="N325" i="8"/>
  <c r="F229" i="8"/>
  <c r="G229" i="8"/>
  <c r="O222" i="8"/>
  <c r="N222" i="8"/>
  <c r="K179" i="8"/>
  <c r="J179" i="8"/>
  <c r="K55" i="8"/>
  <c r="J55" i="8"/>
  <c r="N16" i="8"/>
  <c r="O16" i="8"/>
  <c r="K20" i="8"/>
  <c r="J20" i="8"/>
  <c r="O298" i="8"/>
  <c r="N298" i="8"/>
  <c r="O169" i="8"/>
  <c r="N169" i="8"/>
  <c r="K188" i="8"/>
  <c r="J188" i="8"/>
  <c r="J297" i="8"/>
  <c r="K297" i="8"/>
  <c r="F65" i="8"/>
  <c r="G65" i="8"/>
  <c r="K233" i="8"/>
  <c r="J233" i="8"/>
  <c r="K315" i="8"/>
  <c r="J315" i="8"/>
  <c r="F68" i="8"/>
  <c r="G68" i="8"/>
  <c r="J110" i="8"/>
  <c r="K110" i="8"/>
  <c r="N163" i="8"/>
  <c r="O163" i="8"/>
  <c r="G535" i="8"/>
  <c r="F535" i="8"/>
  <c r="N41" i="8"/>
  <c r="O41" i="8"/>
  <c r="K159" i="8"/>
  <c r="J159" i="8"/>
  <c r="G433" i="8"/>
  <c r="F433"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tc={009800A3-0012-4796-80E5-008A005B00C9}</author>
    <author>tc={00710020-00AE-4F89-BE83-004D00BF00FE}</author>
    <author>tc={0052009F-00E2-4904-A305-0041000100A8}</author>
    <author>tc={000F004C-003A-4D45-A200-00780017002E}</author>
    <author>tc={00E600C3-0016-4AE8-8875-007300D60095}</author>
    <author>tc={006700D0-005E-4ABF-9AC2-003E001100D6}</author>
    <author>tc={002200B6-00FC-46F4-B446-005D0011005F}</author>
    <author>tc={00FD0068-000B-4C68-9425-00BF002E0014}</author>
    <author>tc={00C800B0-00EC-4EF2-8F46-002800DB00E1}</author>
    <author>tc={00AC0023-00F8-4F4D-AD77-002700EE00FD}</author>
    <author>tc={00910020-00C7-407D-B005-001000810009}</author>
    <author>tc={00CB005B-0053-4AEA-866D-00EB00DF00F5}</author>
  </authors>
  <commentList>
    <comment ref="O147" authorId="0" shapeId="0" xr:uid="{009800A3-0012-4796-80E5-008A005B00C9}">
      <text>
        <r>
          <rPr>
            <b/>
            <sz val="9"/>
            <rFont val="Tahoma"/>
          </rPr>
          <t xml:space="preserve"> :</t>
        </r>
        <r>
          <rPr>
            <sz val="9"/>
            <rFont val="Tahoma"/>
          </rPr>
          <t xml:space="preserve">
SIB BUREAUTIQUE:
Indice minimum de la fonction publique
</t>
        </r>
      </text>
    </comment>
    <comment ref="B199" authorId="1" shapeId="0" xr:uid="{00710020-00AE-4F89-BE83-004D00BF00FE}">
      <text>
        <r>
          <rPr>
            <b/>
            <sz val="9"/>
            <rFont val="Tahoma"/>
          </rPr>
          <t xml:space="preserve"> :</t>
        </r>
        <r>
          <rPr>
            <sz val="9"/>
            <rFont val="Tahoma"/>
          </rPr>
          <t xml:space="preserve">
SIB BUREAUTIQUE:
Seuil d'exonération de la contribution exceptionnelle de solidarité
</t>
        </r>
      </text>
    </comment>
    <comment ref="O199" authorId="2" shapeId="0" xr:uid="{0052009F-00E2-4904-A305-0041000100A8}">
      <text>
        <r>
          <rPr>
            <b/>
            <sz val="9"/>
            <rFont val="Tahoma"/>
          </rPr>
          <t xml:space="preserve"> :</t>
        </r>
        <r>
          <rPr>
            <sz val="9"/>
            <rFont val="Tahoma"/>
          </rPr>
          <t xml:space="preserve">
SIB BUREAUTIQUE:
Seuil d'exonération de la contribution exceptionnelle de solidarité
</t>
        </r>
      </text>
    </comment>
    <comment ref="B211" authorId="3" shapeId="0" xr:uid="{000F004C-003A-4D45-A200-00780017002E}">
      <text>
        <r>
          <rPr>
            <b/>
            <sz val="9"/>
            <rFont val="Tahoma"/>
          </rPr>
          <t xml:space="preserve"> :</t>
        </r>
        <r>
          <rPr>
            <sz val="9"/>
            <rFont val="Tahoma"/>
          </rPr>
          <t xml:space="preserve">
SIB BUREAUTIQUE:
Taux plancher de l'indemnité de résidence
</t>
        </r>
      </text>
    </comment>
    <comment ref="O211" authorId="4" shapeId="0" xr:uid="{00E600C3-0016-4AE8-8875-007300D60095}">
      <text>
        <r>
          <rPr>
            <b/>
            <sz val="9"/>
            <rFont val="Tahoma"/>
          </rPr>
          <t xml:space="preserve"> :</t>
        </r>
        <r>
          <rPr>
            <sz val="9"/>
            <rFont val="Tahoma"/>
          </rPr>
          <t xml:space="preserve">
SIB BUREAUTIQUE:
Taux plancher de l'indemnité de résidence
</t>
        </r>
      </text>
    </comment>
    <comment ref="B270" authorId="5" shapeId="0" xr:uid="{006700D0-005E-4ABF-9AC2-003E001100D6}">
      <text>
        <r>
          <rPr>
            <b/>
            <sz val="9"/>
            <rFont val="Tahoma"/>
          </rPr>
          <t>Administration centrale:</t>
        </r>
        <r>
          <rPr>
            <sz val="9"/>
            <rFont val="Tahoma"/>
          </rPr>
          <t xml:space="preserve">
Indice minimum de la fonction publique
</t>
        </r>
      </text>
    </comment>
    <comment ref="B427" authorId="6" shapeId="0" xr:uid="{002200B6-00FC-46F4-B446-005D0011005F}">
      <text>
        <r>
          <rPr>
            <b/>
            <sz val="9"/>
            <rFont val="Tahoma"/>
          </rPr>
          <t xml:space="preserve"> :</t>
        </r>
        <r>
          <rPr>
            <sz val="9"/>
            <rFont val="Tahoma"/>
          </rPr>
          <t xml:space="preserve">
SIB BUREAUTIQUE:
Taux plancher du SFT
</t>
        </r>
      </text>
    </comment>
    <comment ref="O427" authorId="7" shapeId="0" xr:uid="{00FD0068-000B-4C68-9425-00BF002E0014}">
      <text>
        <r>
          <rPr>
            <b/>
            <sz val="9"/>
            <rFont val="Tahoma"/>
          </rPr>
          <t xml:space="preserve"> :</t>
        </r>
        <r>
          <rPr>
            <sz val="9"/>
            <rFont val="Tahoma"/>
          </rPr>
          <t xml:space="preserve">
SIB BUREAUTIQUE:
Taux plancher du SFT
</t>
        </r>
      </text>
    </comment>
    <comment ref="B488" authorId="8" shapeId="0" xr:uid="{00C800B0-00EC-4EF2-8F46-002800DB00E1}">
      <text>
        <r>
          <rPr>
            <b/>
            <sz val="9"/>
            <rFont val="Tahoma"/>
          </rPr>
          <t xml:space="preserve"> :</t>
        </r>
        <r>
          <rPr>
            <sz val="9"/>
            <rFont val="Tahoma"/>
          </rPr>
          <t xml:space="preserve">
SIB BUREAUTIQUE:
Indice de calcul des indemnités du décret de 1956 et du capital décès
</t>
        </r>
      </text>
    </comment>
    <comment ref="O488" authorId="9" shapeId="0" xr:uid="{00AC0023-00F8-4F4D-AD77-002700EE00FD}">
      <text>
        <r>
          <rPr>
            <b/>
            <sz val="9"/>
            <rFont val="Tahoma"/>
          </rPr>
          <t xml:space="preserve"> :</t>
        </r>
        <r>
          <rPr>
            <sz val="9"/>
            <rFont val="Tahoma"/>
          </rPr>
          <t xml:space="preserve">
SIB BUREAUTIQUE:
Indice de calcul des indemnités du décret de 1956 et du capital décès
</t>
        </r>
      </text>
    </comment>
    <comment ref="B782" authorId="10" shapeId="0" xr:uid="{00910020-00C7-407D-B005-001000810009}">
      <text>
        <r>
          <rPr>
            <b/>
            <sz val="9"/>
            <rFont val="Tahoma"/>
          </rPr>
          <t xml:space="preserve"> :</t>
        </r>
        <r>
          <rPr>
            <sz val="9"/>
            <rFont val="Tahoma"/>
          </rPr>
          <t xml:space="preserve">
SIB BUREAUTIQUE:
Taux plafond du SFT
</t>
        </r>
      </text>
    </comment>
    <comment ref="O782" authorId="11" shapeId="0" xr:uid="{00CB005B-0053-4AEA-866D-00EB00DF00F5}">
      <text>
        <r>
          <rPr>
            <b/>
            <sz val="9"/>
            <rFont val="Tahoma"/>
          </rPr>
          <t xml:space="preserve"> :</t>
        </r>
        <r>
          <rPr>
            <sz val="9"/>
            <rFont val="Tahoma"/>
          </rPr>
          <t xml:space="preserve">
SIB BUREAUTIQUE:
Taux plafond du SFT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tc={006D00E9-0046-4770-BCF8-00950084002F}</author>
  </authors>
  <commentList>
    <comment ref="L9" authorId="0" shapeId="0" xr:uid="{006D00E9-0046-4770-BCF8-00950084002F}">
      <text>
        <r>
          <rPr>
            <b/>
            <sz val="9"/>
            <rFont val="Tahoma"/>
          </rPr>
          <t>Administration centrale:</t>
        </r>
        <r>
          <rPr>
            <sz val="9"/>
            <rFont val="Tahoma"/>
          </rPr>
          <t xml:space="preserve">
grille indiciaire: arrêté du 30 aout 1989 fixant l'échelonnement indiciaire applicable aux chargés d'enseignement. (toujours en vigueur)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tc={0012002E-004C-4F08-9268-002900100034}</author>
    <author>tc={00FB00DC-002F-4205-9221-000F003E00CD}</author>
    <author>tc={004A00C4-00B4-421B-9408-005900C7000E}</author>
  </authors>
  <commentList>
    <comment ref="F17" authorId="0" shapeId="0" xr:uid="{0012002E-004C-4F08-9268-002900100034}">
      <text>
        <r>
          <rPr>
            <b/>
            <sz val="9"/>
            <rFont val="Tahoma"/>
          </rPr>
          <t xml:space="preserve"> :</t>
        </r>
        <r>
          <rPr>
            <sz val="9"/>
            <rFont val="Tahoma"/>
          </rPr>
          <t xml:space="preserve">
Code 14
</t>
        </r>
      </text>
    </comment>
    <comment ref="F18" authorId="1" shapeId="0" xr:uid="{00FB00DC-002F-4205-9221-000F003E00CD}">
      <text>
        <r>
          <rPr>
            <b/>
            <sz val="9"/>
            <rFont val="Tahoma"/>
          </rPr>
          <t xml:space="preserve"> :</t>
        </r>
        <r>
          <rPr>
            <sz val="9"/>
            <rFont val="Tahoma"/>
          </rPr>
          <t xml:space="preserve">
Code 14
</t>
        </r>
      </text>
    </comment>
    <comment ref="F19" authorId="2" shapeId="0" xr:uid="{004A00C4-00B4-421B-9408-005900C7000E}">
      <text>
        <r>
          <rPr>
            <b/>
            <sz val="9"/>
            <rFont val="Tahoma"/>
          </rPr>
          <t xml:space="preserve"> :</t>
        </r>
        <r>
          <rPr>
            <sz val="9"/>
            <rFont val="Tahoma"/>
          </rPr>
          <t xml:space="preserve">
Code 14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tc={00D40015-0054-419F-9749-006B00590038}</author>
  </authors>
  <commentList>
    <comment ref="C18" authorId="0" shapeId="0" xr:uid="{00D40015-0054-419F-9749-006B00590038}">
      <text>
        <r>
          <rPr>
            <b/>
            <sz val="9"/>
            <rFont val="Tahoma"/>
          </rPr>
          <t xml:space="preserve"> :</t>
        </r>
        <r>
          <rPr>
            <sz val="9"/>
            <rFont val="Tahoma"/>
          </rPr>
          <t xml:space="preserve">
Le taux horaire de l'indemnité de vacation instituée par le décret du 19/08/1992 susvisé est fixé à 50/10 000 du traitement brut annuel afférent à l'indice 100 majoré (arrêté du 07.03.02 modifiant l'arrêté du 19.08.92 (JO du 15.03.02).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tc={0058007F-0083-428B-B7FA-0055003E0064}</author>
    <author>tc={00CC00C2-0080-41BE-8E05-00A3008E00C2}</author>
    <author>tc={000800AC-0089-4AD0-891C-00C5001B0047}</author>
  </authors>
  <commentList>
    <comment ref="B16" authorId="0" shapeId="0" xr:uid="{0058007F-0083-428B-B7FA-0055003E0064}">
      <text>
        <r>
          <rPr>
            <b/>
            <sz val="9"/>
            <rFont val="Tahoma"/>
          </rPr>
          <t xml:space="preserve"> :</t>
        </r>
        <r>
          <rPr>
            <sz val="9"/>
            <rFont val="Tahoma"/>
          </rPr>
          <t xml:space="preserve">
au 01.01.2009
</t>
        </r>
      </text>
    </comment>
    <comment ref="B24" authorId="1" shapeId="0" xr:uid="{00CC00C2-0080-41BE-8E05-00A3008E00C2}">
      <text>
        <r>
          <rPr>
            <b/>
            <sz val="9"/>
            <rFont val="Tahoma"/>
          </rPr>
          <t xml:space="preserve"> :</t>
        </r>
        <r>
          <rPr>
            <sz val="9"/>
            <rFont val="Tahoma"/>
          </rPr>
          <t xml:space="preserve">
fixé par arrêté au 01.09.2015.
</t>
        </r>
      </text>
    </comment>
    <comment ref="G29" authorId="2" shapeId="0" xr:uid="{000800AC-0089-4AD0-891C-00C5001B0047}">
      <text>
        <r>
          <rPr>
            <b/>
            <sz val="9"/>
            <rFont val="Tahoma"/>
          </rPr>
          <t>Administration centrale:</t>
        </r>
        <r>
          <rPr>
            <sz val="9"/>
            <rFont val="Tahoma"/>
          </rPr>
          <t xml:space="preserve">
Voir onglet "APPRENTIS"
</t>
        </r>
      </text>
    </comment>
  </commentList>
</comments>
</file>

<file path=xl/sharedStrings.xml><?xml version="1.0" encoding="utf-8"?>
<sst xmlns="http://schemas.openxmlformats.org/spreadsheetml/2006/main" count="2560" uniqueCount="1156">
  <si>
    <t>Divers : valeur point, relèvements indiciaires.</t>
  </si>
  <si>
    <t>Pension civile, Sécurité sociale, Indemnité de résidence, intérêt légal, S.F.T., S.M.I.C.</t>
  </si>
  <si>
    <t>Contribution au remboursement de la dette sociale.</t>
  </si>
  <si>
    <t>Barème des traitements.</t>
  </si>
  <si>
    <t>Barème des traitements : groupes hors échelle.</t>
  </si>
  <si>
    <t>Indemnités forfaitaires pour travaux supplémentaires.</t>
  </si>
  <si>
    <t xml:space="preserve">Indemnités horaires pour travaux supplémentaires  </t>
  </si>
  <si>
    <t>Tableau des heures supplémentaires d'enseignement, de suppléance et de surveillance.</t>
  </si>
  <si>
    <t>Heures supplémentaires des contractuels de l'enseignement public</t>
  </si>
  <si>
    <t>Rémunération travaux supplémentaires personnels enseignants du 1er degré.</t>
  </si>
  <si>
    <t>Heure supplémentaire des contractuels de l'enseignement privé</t>
  </si>
  <si>
    <t>Heure supplémentaire des contractuels du 1er degré de l'enseignement public</t>
  </si>
  <si>
    <t>Rémunération des personnes participant aux activité de formation d'apprentis ou de formation continue des adultes IR 0507</t>
  </si>
  <si>
    <t>Rémunération des personnes participant aux activités de formation d'apprentis.</t>
  </si>
  <si>
    <t>Rémunération des personnes participant aux activités de formation d'apprentis : GRETA</t>
  </si>
  <si>
    <t>Rémunération des personnes participant aux activités de formation continue des adultes.</t>
  </si>
  <si>
    <t>Rétribution de diverses actions dans le second degré.</t>
  </si>
  <si>
    <t>Indemnité de suivi et d'orientation des élèves.</t>
  </si>
  <si>
    <t>Indemnités diverses.</t>
  </si>
  <si>
    <t>Indemnités de sujétion spéciale de remplacement.</t>
  </si>
  <si>
    <t xml:space="preserve">Enseignement supérieur : primes </t>
  </si>
  <si>
    <t>Enseignement supérieur : cours complémentaires.</t>
  </si>
  <si>
    <t>Rémunération des intervenants : formation</t>
  </si>
  <si>
    <t>Rémunération des intervenants : concours</t>
  </si>
  <si>
    <t>Rémunération des intervenants : examens scolaires</t>
  </si>
  <si>
    <t>Rémunération des intervenants : examens supérieurs</t>
  </si>
  <si>
    <t>Cotisations et contributions Sécurité sociale.</t>
  </si>
  <si>
    <t>Cotisations Ircantec et capital décès.</t>
  </si>
  <si>
    <t>Cotisations retraite personnels enseignement privé.</t>
  </si>
  <si>
    <t>Taux des indemnités indexées.</t>
  </si>
  <si>
    <t>TRAITEMENTS</t>
  </si>
  <si>
    <t>Il est rappelé que les traitements de la Fonction Publique ont subi de façon générale les relèvements indiciaires suivants à compter des dates ci-dessous :</t>
  </si>
  <si>
    <t xml:space="preserve">* Valeur du point indiciaire à compter du 01.07.2023 : </t>
  </si>
  <si>
    <t xml:space="preserve">(Décret n°2023-519 du 28 juin 2023) </t>
  </si>
  <si>
    <t>* 1er JUILLET 2007 :</t>
  </si>
  <si>
    <t>3 points</t>
  </si>
  <si>
    <t>jusqu'à l'indice majoré 280</t>
  </si>
  <si>
    <t xml:space="preserve">   Indice minimum Fonction Publique  </t>
  </si>
  <si>
    <t>2 points</t>
  </si>
  <si>
    <t>pour l'indice 281</t>
  </si>
  <si>
    <t xml:space="preserve">A/c du 01.07.2023 - indice majoré :  </t>
  </si>
  <si>
    <t>brut :</t>
  </si>
  <si>
    <t>1 point</t>
  </si>
  <si>
    <t>pour l'indice 282</t>
  </si>
  <si>
    <t>* 1er MAI 2008 :</t>
  </si>
  <si>
    <t>5 points</t>
  </si>
  <si>
    <t>jusqu'à l'indice majoré 283</t>
  </si>
  <si>
    <t>4 points</t>
  </si>
  <si>
    <t>pour l'indice 284</t>
  </si>
  <si>
    <t>pour l'indice 285</t>
  </si>
  <si>
    <t>pour l'indice 286</t>
  </si>
  <si>
    <t>TABLEAU INDICATIF DES QUOTITES DE TRAITEMENT CORRESPONDANT</t>
  </si>
  <si>
    <t xml:space="preserve">1 point </t>
  </si>
  <si>
    <t>pour l'indice 287</t>
  </si>
  <si>
    <t>AUX QUOTITES DE SERVICE A TEMPS PARTIEL</t>
  </si>
  <si>
    <t>* 1er JUILLET 2008 :</t>
  </si>
  <si>
    <t xml:space="preserve">2 points </t>
  </si>
  <si>
    <t>jusqu'à l'indice majoré 288</t>
  </si>
  <si>
    <t>pour l'indice 289</t>
  </si>
  <si>
    <t>Quotités de service à temps partiel</t>
  </si>
  <si>
    <t>* 1er JUILLET 2009 :</t>
  </si>
  <si>
    <t>jusqu'à l'indice majoré 290</t>
  </si>
  <si>
    <t>pour l'indice majoré 291</t>
  </si>
  <si>
    <t>pour l'indice majoré 292</t>
  </si>
  <si>
    <t>pour l'indice majoré 293</t>
  </si>
  <si>
    <t>Quotités de traitement correspondants</t>
  </si>
  <si>
    <t>pour l'indice majoré 294</t>
  </si>
  <si>
    <t>* 1er JANVIER 2011 :</t>
  </si>
  <si>
    <t xml:space="preserve">3 points </t>
  </si>
  <si>
    <t>des indices majorés 292 à 295</t>
  </si>
  <si>
    <t>pour l'indice majoré 296</t>
  </si>
  <si>
    <t>pour les indices majorés 297 et 298</t>
  </si>
  <si>
    <t>* 1er JANVIER 2012 :</t>
  </si>
  <si>
    <t xml:space="preserve">7 points </t>
  </si>
  <si>
    <t>pour les indices 295 à 299</t>
  </si>
  <si>
    <t>6 points</t>
  </si>
  <si>
    <t>pour l'indice majoré 300</t>
  </si>
  <si>
    <t xml:space="preserve">TEXTES DE REFERENCE </t>
  </si>
  <si>
    <t>pour l'indice majoré 301</t>
  </si>
  <si>
    <t>- Articles L. 9 et L. 11 bis du code des pensions civiles et militaires de retraite</t>
  </si>
  <si>
    <t>pour l'indice majoré 302</t>
  </si>
  <si>
    <t>- Articles 37 à 40 de la loi n° 84-16 du 11.01.84 modifiée portant dispositions statutaires</t>
  </si>
  <si>
    <t>pour l'indice majoré 303</t>
  </si>
  <si>
    <t xml:space="preserve">  relatives à la fonction publique de l'Etat</t>
  </si>
  <si>
    <t>pour les indices 304 et 305</t>
  </si>
  <si>
    <t>- Décret n° 82-624 du 20.07.82 modifié fixant les modalités d'application pour les fonctionnaires</t>
  </si>
  <si>
    <t>pour l'indice majoré 306</t>
  </si>
  <si>
    <t xml:space="preserve">  de l'ordonnance n° 82-296 du 31.03.82 relative à l'exercice des fonctions à temps partiel</t>
  </si>
  <si>
    <t>* 1er JUILLET 2012 :</t>
  </si>
  <si>
    <t xml:space="preserve">6 points </t>
  </si>
  <si>
    <t>pour les indices 299 à 302</t>
  </si>
  <si>
    <t>- Décret n° 86-83 du 17.01.86 modifié relatif aux dispositions applicables aux agents non titulaires</t>
  </si>
  <si>
    <t xml:space="preserve">  de l'Etat pris pour l'application de l'article 7 de la loi n° 84-16 du 11 janvier 1984 modifiée portant</t>
  </si>
  <si>
    <t>pour l'indice majoré 304</t>
  </si>
  <si>
    <t xml:space="preserve">  dispositions statutaires relatives à la fonction publique de l'Etat</t>
  </si>
  <si>
    <t>pour l'indice majoré 305</t>
  </si>
  <si>
    <t>- Décret n° 94-874 du 07.10.94 fixant les dispositions communes applicables aux stagiaires</t>
  </si>
  <si>
    <t xml:space="preserve">  de l'Etat et de ses établissements publics</t>
  </si>
  <si>
    <t>pour l'indice majoré 307</t>
  </si>
  <si>
    <t>- Décret n° 2002-1072 du 07.08.02 relatif au temps partiel annualisé dans la fonction publique de l'Etat.</t>
  </si>
  <si>
    <t>* 1er JANVIER 2013 :</t>
  </si>
  <si>
    <t xml:space="preserve">pour les indices majorés 308 à 313 </t>
  </si>
  <si>
    <t>* 1er AVRIL 2021 :</t>
  </si>
  <si>
    <t>pour les indices majorés 330 à 333</t>
  </si>
  <si>
    <t>pour les indices majorés 334 et 335</t>
  </si>
  <si>
    <t>*1er JUILLET 2023</t>
  </si>
  <si>
    <t xml:space="preserve">8 points </t>
  </si>
  <si>
    <t>pour l'indice majoré 362</t>
  </si>
  <si>
    <t>pour l'indice majoré 363</t>
  </si>
  <si>
    <t>pour l'indice majoré 364</t>
  </si>
  <si>
    <t>pour l'indice majoré 365</t>
  </si>
  <si>
    <t xml:space="preserve">5 points </t>
  </si>
  <si>
    <t>pour l'indice majoré 366</t>
  </si>
  <si>
    <t>pour l'indice majoré 367</t>
  </si>
  <si>
    <t>pour l'indice majoré 368</t>
  </si>
  <si>
    <t>pour l'indice majoré 369</t>
  </si>
  <si>
    <t>pour l'indice majoré 370</t>
  </si>
  <si>
    <t>pour l'indice majoré 371</t>
  </si>
  <si>
    <t>*1er JANVIER 2024</t>
  </si>
  <si>
    <t>pour tous les indices majorés</t>
  </si>
  <si>
    <t>TRAITEMENTS (SUITE)</t>
  </si>
  <si>
    <t>PENSION CIVILE</t>
  </si>
  <si>
    <t>SUPPLEMENT FAMILIAL DE TRAITEMENT</t>
  </si>
  <si>
    <t>TAUX :</t>
  </si>
  <si>
    <t>11,10 % sur le total du traitement mensuel brut à compter du 01.01.2020</t>
  </si>
  <si>
    <t>Décret n° 85-1148 du 24 octobre 1985 modifié</t>
  </si>
  <si>
    <t>ELEMENT FIXE</t>
  </si>
  <si>
    <t>ELEMENT PROPORTIONNEL</t>
  </si>
  <si>
    <t>(décret n° 2014-1531 du 17.12.2014 - article 11)</t>
  </si>
  <si>
    <t>1 ENFANT</t>
  </si>
  <si>
    <t>2,29 €</t>
  </si>
  <si>
    <t>néant</t>
  </si>
  <si>
    <t>2 ENFANTS</t>
  </si>
  <si>
    <t>10,67 €</t>
  </si>
  <si>
    <t>3 % du traitement mensuel brut</t>
  </si>
  <si>
    <t>SECURITE SOCIALE</t>
  </si>
  <si>
    <t>3 ENFANTS</t>
  </si>
  <si>
    <t xml:space="preserve">8 %            "                       "       </t>
  </si>
  <si>
    <t>Enfant en plus</t>
  </si>
  <si>
    <t>4,57 €</t>
  </si>
  <si>
    <t xml:space="preserve">6 %            "                       "       </t>
  </si>
  <si>
    <t>Plafond mensuel :</t>
  </si>
  <si>
    <t>(à partir du 1er janvier 2025)</t>
  </si>
  <si>
    <t xml:space="preserve">(arrêté du 19 décembre 2024) </t>
  </si>
  <si>
    <t>Taux plancher : indice brut</t>
  </si>
  <si>
    <t>majoré</t>
  </si>
  <si>
    <t>Taux plafond   : indice brut</t>
  </si>
  <si>
    <t>TAUX : depuis le 01.01.1998 et afin de compenser la hausse de la contribution sociale généralisée, la cotisation d'assurance maladie est supprimée pour les traitements des fonctionnaires.</t>
  </si>
  <si>
    <t>INDEMNITE DE RESIDENCE</t>
  </si>
  <si>
    <t>Elle ne peut être inférieure à celle de</t>
  </si>
  <si>
    <t>l'indice brut</t>
  </si>
  <si>
    <t>l'indice majoré</t>
  </si>
  <si>
    <t>ZONE 1 :</t>
  </si>
  <si>
    <t>ZONE 2 :</t>
  </si>
  <si>
    <t>1 % du traitement mensuel brut</t>
  </si>
  <si>
    <t>ZONE 3 :</t>
  </si>
  <si>
    <t>0 % du traitement mensuel brut</t>
  </si>
  <si>
    <t>SALAIRE MINIMUM DE CROISSANCE</t>
  </si>
  <si>
    <t>(décret n° 85-1148 du 24 octobre 1985 modifié)</t>
  </si>
  <si>
    <t>Décret n° 2024-951 du 23 octobre 2024 portant relèvement du salaire minimum de croissance</t>
  </si>
  <si>
    <t>TAUX (au 01.11.2024) :</t>
  </si>
  <si>
    <t>S.M.I.C.</t>
  </si>
  <si>
    <t>INTERET LEGAL</t>
  </si>
  <si>
    <r>
      <t>MINIMUM GARANTI</t>
    </r>
    <r>
      <rPr>
        <sz val="8"/>
        <rFont val="Verdana"/>
      </rPr>
      <t xml:space="preserve"> </t>
    </r>
  </si>
  <si>
    <t>Pour le premier semestre 2025, le taux de l'intérêt légal est fixé :</t>
  </si>
  <si>
    <t>- Pour les créances des personnes physiques n'agissant pas pour des besoins professionnels</t>
  </si>
  <si>
    <t>- Pour tous les autres cas</t>
  </si>
  <si>
    <t>(Arrêté du 17 décembre 2024 relatif à la fixation du taux de l'intérêt légal)</t>
  </si>
  <si>
    <t xml:space="preserve">CONTRIBUTION AU REMBOURSEMENT DE LA DETTE SOCIALE </t>
  </si>
  <si>
    <t>(article 14 de l'ordonnance n° 96-50 du 24 janvier 1996 - J.O. du 25 janvier 1996)</t>
  </si>
  <si>
    <t>L'ordonnance n° 96-50 du 24 janvier 1996 modifiée a institué en son article 14 une contribution pour le remboursement de la dette sociale sur les revenus d'activité et de remplacement perçus à compter du 1er février 1996.</t>
  </si>
  <si>
    <t>Les URSSAF recueillent les déclarations et les paiements au titre de la CRDS - et des autres cotisations et contributions dues par l'Etat sur les rémunérations des agents titulaires et non titulaires au titre du régimé général de sécurité sociale - de la part des services des comptables publics pour ce qui concerne la paie sans ordonnancement préalable (PSOP) et des services ordonnateurs pour ce qui concerne la paie avec ordonnancement préalable (PAOP).</t>
  </si>
  <si>
    <r>
      <rPr>
        <b/>
        <sz val="8"/>
        <rFont val="Verdana"/>
      </rPr>
      <t>Personnes assujetties à la  CRDS</t>
    </r>
    <r>
      <rPr>
        <sz val="8"/>
        <rFont val="Verdana"/>
      </rPr>
      <t xml:space="preserve"> </t>
    </r>
    <r>
      <rPr>
        <b/>
        <sz val="8"/>
        <rFont val="Verdana"/>
      </rPr>
      <t>:</t>
    </r>
    <r>
      <rPr>
        <sz val="8"/>
        <rFont val="Verdana"/>
      </rPr>
      <t xml:space="preserve">  </t>
    </r>
  </si>
  <si>
    <t>Sont redevables de la CRDS les personnes physiques fiscalement domiciliées en France pour l'établissement de l'impôt sur le revenu et rattachées à un régime obligatoire français d'assurance maladie, ces conditions étant cumulatives.</t>
  </si>
  <si>
    <t xml:space="preserve">Assiette de la  CRDS : </t>
  </si>
  <si>
    <t>Pour ce qui concerne les revenus d'activité et de remplacement visés à l'article 14, sont notamment concernés les éléments qui entrent dans l'assiette de la contribution sociale généralisée (CSG). Parmi ces éléments, on distingue ceux sur lesquels la CRDS est prélevée après application d'un abattement forfaitaire de 3 % pour frais professionnels ou pour frais de recherche d'emploi, et ceux pour lesquels aucun abattement n'est prévu.</t>
  </si>
  <si>
    <t>La CRDS est calculée sur 98,25 % des éléments suivants : rémunérations brutes, indemnités, émoluments, allocations, pensions, avantages en nature ou en espèces, indemnités de licenciement ou de mise à la retraite, indemnités de cessation progressive d'activité, majorations et bonifications pour enfants....</t>
  </si>
  <si>
    <t>La CRDS est calculée sans abattement sur les indemnités journalières ou allocations versées par les organismes de sécurité sociale à l'occasion de la maladie, de la maternité ou de la paternité, des accidents du travail et des maladies professionnelles.</t>
  </si>
  <si>
    <t>En outre, l'article 14 prévoit que sont soumis à la CRDS (mais pas à la CSG), l'aide personnalisée au logement, l'allocation de logement, les prestations familiales (à l'exception de l'allocation d'éducation de l'enfant handicapé, l'allocation de parent isolé, l'allocation aux adultes handicapés), le revenu de solidarité active.</t>
  </si>
  <si>
    <t>Sont exonérés de la CRDS (et de la CSG) les salaires versés aux apprentis, les allocations de formation allouées aux stagiaires de la formation professionnelle, les rentes viagères et indemnités en capital servies aux victimes d'accident du travail ou de maladie professionnelle ou à leurs ayants-droit, les allocations de chômage et les pensions de retraite et d'invalidité dont le montant n'excède pas un certain seuil, les pensions alimentaires...</t>
  </si>
  <si>
    <t>La CRDS est prélevée à la source.</t>
  </si>
  <si>
    <r>
      <rPr>
        <b/>
        <sz val="8"/>
        <rFont val="Verdana"/>
      </rPr>
      <t>Taux de la CRDS :</t>
    </r>
    <r>
      <rPr>
        <sz val="8"/>
        <rFont val="Verdana"/>
      </rPr>
      <t xml:space="preserve"> il est de 0,5 %.</t>
    </r>
  </si>
  <si>
    <t>La CRDS s'élève à 0,5 % (article 19 de l'ordonnance du 24 janvier 1996).</t>
  </si>
  <si>
    <t xml:space="preserve">               </t>
  </si>
  <si>
    <t xml:space="preserve">              </t>
  </si>
  <si>
    <t>INDICES</t>
  </si>
  <si>
    <t>PENSION
CIVILE</t>
  </si>
  <si>
    <t>SUPPLEMENT FAMILIAL</t>
  </si>
  <si>
    <t>VALEUR POINT INDICIAIRE</t>
  </si>
  <si>
    <t>MAJ</t>
  </si>
  <si>
    <t>BRUT</t>
  </si>
  <si>
    <t>ANNUEL</t>
  </si>
  <si>
    <t xml:space="preserve">MENSUEL  </t>
  </si>
  <si>
    <t>ZONE 1 3%</t>
  </si>
  <si>
    <t>ZONE 2 1%</t>
  </si>
  <si>
    <t>PAR ENFANT
EN PLUS</t>
  </si>
  <si>
    <t>PENSION CIVILE (à/c du 01/01/2020)</t>
  </si>
  <si>
    <t>INDEMNITE DE RESIDENCE ZONE 1</t>
  </si>
  <si>
    <t>INDEMNITE DE RESIDENCE ZONE 2</t>
  </si>
  <si>
    <t>Barème de correspondance entre indices bruts et majorés pour les personnels régis par les décret n° 2021-1550 du 1er décembre 2021 portant statut particulier du corps des administrateurs de l'Etat et décret n° 2022-1453 du 23 novembre 2022 relatif aux conditions de classement, d'avancement et de rémunération applicables à certains emplois supérieurs de la fonction publique de l'Etat pour les traitements dont la valeur excède celle correspondant à l'indice brut 1027</t>
  </si>
  <si>
    <t>BAREME DES DIVERS ELEMENTS CONSTITUANT LA REMUNERATION</t>
  </si>
  <si>
    <t>AFFERENTE A CHACUN DES GROUPES HORS ECHELLE</t>
  </si>
  <si>
    <t>GROUPES</t>
  </si>
  <si>
    <t>et chevrons</t>
  </si>
  <si>
    <t>MENSUEL</t>
  </si>
  <si>
    <t>PAR ENFANT EN PLUS</t>
  </si>
  <si>
    <t>A</t>
  </si>
  <si>
    <t>I</t>
  </si>
  <si>
    <t>-</t>
  </si>
  <si>
    <t>II</t>
  </si>
  <si>
    <t>III</t>
  </si>
  <si>
    <t>B</t>
  </si>
  <si>
    <t xml:space="preserve">BB </t>
  </si>
  <si>
    <t>C</t>
  </si>
  <si>
    <t>D</t>
  </si>
  <si>
    <t>E</t>
  </si>
  <si>
    <t>F</t>
  </si>
  <si>
    <t>G</t>
  </si>
  <si>
    <t>INDEMNITES FORFAITAIRES POUR TRAVAUX SUPPLEMENTAIRES</t>
  </si>
  <si>
    <t>des personnels administratifs des services extérieurs (Code indemnité : 0676)</t>
  </si>
  <si>
    <t>Décret n° 2002-63 du 14.01.2002  - Arrêté du 12.05.2014</t>
  </si>
  <si>
    <t>CATEGORIES</t>
  </si>
  <si>
    <t xml:space="preserve">Taux moyens annuels </t>
  </si>
  <si>
    <t>Au 01.07.2023</t>
  </si>
  <si>
    <t>1ère catégorie  :</t>
  </si>
  <si>
    <t>2ème catégorie :</t>
  </si>
  <si>
    <t>3ème catégorie :</t>
  </si>
  <si>
    <t>INDEMNITE D'ADMINISTRATION ET DE TECHNICITE (Code indemnité : 0674)</t>
  </si>
  <si>
    <t>Décret n° 2002-61 du 14.01.2002 - Arrêté du 23.11.2004 - J.O. du 26.11.2004</t>
  </si>
  <si>
    <t>GRADES</t>
  </si>
  <si>
    <t>Taux de référence annuels</t>
  </si>
  <si>
    <t>Agents de catégorie C rémunérés en échelle 3</t>
  </si>
  <si>
    <t>Agents de catégorie C rémunérés en échelle 4</t>
  </si>
  <si>
    <t>Agents de catégorie C rémunérés en échelle 5</t>
  </si>
  <si>
    <t>Agents de catégorie C rémunérés en échelle 6</t>
  </si>
  <si>
    <t>Agents du 1er grade de la catégorie B</t>
  </si>
  <si>
    <t>Agents du 2e grade de la catégorie B</t>
  </si>
  <si>
    <t>Agents du 3e grade de la catégorie B</t>
  </si>
  <si>
    <t xml:space="preserve">INDEMNITES HORAIRES POUR TRAVAUX SUPPLEMENTAIRES </t>
  </si>
  <si>
    <t xml:space="preserve">des personnels administratifs des services extérieurs  </t>
  </si>
  <si>
    <t>D. n° 2002-60 du 14.01.2002 - J.O. du 15.01.2002</t>
  </si>
  <si>
    <t>Conformément à l'article 2 (I-3°) du décret sus-visé : "Un arrêté conjoint des ministres chargé du budget et de la fonction publique et du ministre intéressé fixe la liste des corps, grades, emplois et fonctions pour lesquelles les conditions énumérées au 1° et au 2° du I ci-dessus sont remplies". L'application des dispositions du décret sus-visé est donc subordonnée à la publication de cet arrêté.</t>
  </si>
  <si>
    <t xml:space="preserve">TRAITE- MENT BRUT ANNUEL </t>
  </si>
  <si>
    <t>ZONE RESIDENCE 1</t>
  </si>
  <si>
    <t>ZONE RESIDENCE 2</t>
  </si>
  <si>
    <t>ZONE RESIDENCE 3</t>
  </si>
  <si>
    <t>14 premières heures</t>
  </si>
  <si>
    <t>Au-delà des 14 premières heures</t>
  </si>
  <si>
    <t>Dimanche et jours fériés</t>
  </si>
  <si>
    <t>De nuit</t>
  </si>
  <si>
    <t xml:space="preserve">TABLEAU DES HEURES SUPPLEMENTAIRES-ANNEES D'ENSEIGNEMENT, DES HEURES SUPPLEMENTAIRES  </t>
  </si>
  <si>
    <t>EFFECTIVES D'ENSEIGNEMENT ET DES HEURES D'INTERROGATION</t>
  </si>
  <si>
    <t>du décret n° 50-1253 du 6 octobre 1950 modifié notamment par le décret n° 98-681 du 30 juillet 1998 - J.O. du 7 août 1998.</t>
  </si>
  <si>
    <r>
      <t>Valeurs au</t>
    </r>
    <r>
      <rPr>
        <b/>
        <sz val="9"/>
        <color indexed="2"/>
        <rFont val="Arial"/>
      </rPr>
      <t xml:space="preserve"> </t>
    </r>
    <r>
      <rPr>
        <b/>
        <sz val="9"/>
        <rFont val="Arial"/>
      </rPr>
      <t>01.01.2024</t>
    </r>
  </si>
  <si>
    <t xml:space="preserve">CATEGORIES (et Codes EPP)  </t>
  </si>
  <si>
    <t>Code-taux DCP</t>
  </si>
  <si>
    <t>Ind.inf.</t>
  </si>
  <si>
    <t>T  calcul.</t>
  </si>
  <si>
    <t>Ind.Sup.</t>
  </si>
  <si>
    <t>T calcul</t>
  </si>
  <si>
    <t>ORS</t>
  </si>
  <si>
    <t>H.S.A Taux normal</t>
  </si>
  <si>
    <t>H.S.A. Taux majoré de 20 % (5)</t>
  </si>
  <si>
    <t>H.S.E</t>
  </si>
  <si>
    <t>H. INT. (1)</t>
  </si>
  <si>
    <t xml:space="preserve">CATEGORIES (et codes EPP)  </t>
  </si>
  <si>
    <t>H.S.A. Taux majoré de 20 % (4)</t>
  </si>
  <si>
    <t>08</t>
  </si>
  <si>
    <t>Adjoints d'enseignement (5671)</t>
  </si>
  <si>
    <t>01</t>
  </si>
  <si>
    <t>09</t>
  </si>
  <si>
    <t>Professeurs de chaire supérieure</t>
  </si>
  <si>
    <t>10</t>
  </si>
  <si>
    <t>Chargés d'enseignement (5621)</t>
  </si>
  <si>
    <t>(5501)</t>
  </si>
  <si>
    <t>11</t>
  </si>
  <si>
    <t xml:space="preserve">PEGC classe exceptionnelle (5593)  </t>
  </si>
  <si>
    <t>Professeurs autres que de chaire supérieure donnant tout leur enseignement en CPGE</t>
  </si>
  <si>
    <t>PEGC hors-classe (5592)</t>
  </si>
  <si>
    <t>06</t>
  </si>
  <si>
    <t>07</t>
  </si>
  <si>
    <t>PEGC classe normale (5591)</t>
  </si>
  <si>
    <t>(2)</t>
  </si>
  <si>
    <t>Agrégés hors-classe (5511)</t>
  </si>
  <si>
    <t>02</t>
  </si>
  <si>
    <t>Agrégés classe exceptionnelle (5513)</t>
  </si>
  <si>
    <t>03</t>
  </si>
  <si>
    <r>
      <t xml:space="preserve">Instituteurs (6001) </t>
    </r>
    <r>
      <rPr>
        <b/>
        <sz val="8"/>
        <rFont val="Arial"/>
      </rPr>
      <t>(5)</t>
    </r>
  </si>
  <si>
    <t>04</t>
  </si>
  <si>
    <t>Agrégés classe normale (5512)</t>
  </si>
  <si>
    <t xml:space="preserve">Instituteurs (6001) </t>
  </si>
  <si>
    <t>et assimilés</t>
  </si>
  <si>
    <t>Instituteurs délégués à l'E.P.S. (6001)</t>
  </si>
  <si>
    <t>Certifiés HC (5532), PLP HC (5755) 
Certifiés CE (5534), PLP CE (5757)</t>
  </si>
  <si>
    <t>C.E. d'EPS classe exceptionnelle (5323) C.E. d'EPS H.C. (5322)</t>
  </si>
  <si>
    <t>C.E. d'EPS classe normale (5321)</t>
  </si>
  <si>
    <t>Certifiés H.C. (5532), professeurs d'EPS HC (5312) 
Certifiés CE (5534), professeurs d'EPS CE (5314)</t>
  </si>
  <si>
    <r>
      <t>Professeurs des écoles HC (6152)</t>
    </r>
    <r>
      <rPr>
        <b/>
        <sz val="8"/>
        <rFont val="Arial"/>
      </rPr>
      <t xml:space="preserve"> (6) 
</t>
    </r>
    <r>
      <rPr>
        <sz val="8"/>
        <rFont val="Arial"/>
      </rPr>
      <t>Professeurs des écoles classe exceptionnelle (6153)</t>
    </r>
  </si>
  <si>
    <t>Certifiés CN (5531) PLP CN (5754)</t>
  </si>
  <si>
    <t xml:space="preserve"> Certifies CN (5531)Professeurs d'EPS classe normale (5311)</t>
  </si>
  <si>
    <t xml:space="preserve">Professeurs des écoles HC (6152) 
Professeurs des écoles classe exceptionnelle (6153)
</t>
  </si>
  <si>
    <r>
      <rPr>
        <sz val="8"/>
        <rFont val="Arial"/>
      </rPr>
      <t xml:space="preserve">Professeurs attachés au laboratoire (5531) </t>
    </r>
    <r>
      <rPr>
        <b/>
        <sz val="8"/>
        <rFont val="Arial"/>
      </rPr>
      <t>(3)</t>
    </r>
  </si>
  <si>
    <t xml:space="preserve">Professeurs des écoles HC et délégués à l'EPS (6152)  
Professeurs des écoles CE et délégués à l'EPS (6153)  </t>
  </si>
  <si>
    <r>
      <rPr>
        <b/>
        <sz val="8"/>
        <rFont val="Arial"/>
      </rPr>
      <t xml:space="preserve">(1) </t>
    </r>
    <r>
      <rPr>
        <sz val="8"/>
        <rFont val="Arial"/>
      </rPr>
      <t>Les heures d'interrogation sont rétribuées en fonction des classes dans lesquelles elles ont été effectuées.</t>
    </r>
  </si>
  <si>
    <r>
      <rPr>
        <b/>
        <sz val="8"/>
        <rFont val="Arial"/>
      </rPr>
      <t>(2)</t>
    </r>
    <r>
      <rPr>
        <sz val="8"/>
        <rFont val="Arial"/>
      </rPr>
      <t xml:space="preserve"> Conformément à l'article 3 du décret n° 50-1253 du 6 octobre 1950 modifié, ces professeurs perçoivent des heures supplémentaires dont les taux sont calculés sur la base du traitement de professeur agrégé (5512) et du maximum de service réglementaire les concernant.    </t>
    </r>
  </si>
  <si>
    <r>
      <rPr>
        <b/>
        <sz val="8"/>
        <rFont val="Arial"/>
      </rPr>
      <t>(3)</t>
    </r>
    <r>
      <rPr>
        <sz val="8"/>
        <rFont val="Arial"/>
      </rPr>
      <t xml:space="preserve"> Ces enseignants appartiennent soit au corps des certifiés discipline sciences physiques, soit au corps des A.E. Pour ces derniers, le barème ne prévoit pas de code-taux DCP pour un service de 36 heures. </t>
    </r>
  </si>
  <si>
    <r>
      <rPr>
        <b/>
        <sz val="8"/>
        <rFont val="Arial"/>
      </rPr>
      <t>(4)</t>
    </r>
    <r>
      <rPr>
        <sz val="8"/>
        <rFont val="Arial"/>
      </rPr>
      <t xml:space="preserve"> Dans la limite </t>
    </r>
    <r>
      <rPr>
        <b/>
        <sz val="8"/>
        <rFont val="Arial"/>
      </rPr>
      <t>d'une heure supplémentaire</t>
    </r>
    <r>
      <rPr>
        <sz val="8"/>
        <rFont val="Arial"/>
      </rPr>
      <t xml:space="preserve"> excédant les maxima de services réglementaires, conformément à l'article 1</t>
    </r>
    <r>
      <rPr>
        <vertAlign val="superscript"/>
        <sz val="8"/>
        <rFont val="Arial"/>
      </rPr>
      <t>er</t>
    </r>
    <r>
      <rPr>
        <sz val="8"/>
        <rFont val="Arial"/>
      </rPr>
      <t xml:space="preserve"> du décret n° 99-824 du 17 septembre 1999 (J.O. du 21 septembre 1999).</t>
    </r>
  </si>
  <si>
    <t>(5) Pour les professeurs de collège d'enseignement général (PCEG) exerçant en collège dans des disciplines d'enseignement général.</t>
  </si>
  <si>
    <t>EFFECTIVES D'ENSEIGNEMENT ET DES HEURES D'INTERROGATION (suite)</t>
  </si>
  <si>
    <t xml:space="preserve">CATEGORIES (et codes EPP) </t>
  </si>
  <si>
    <r>
      <rPr>
        <sz val="8"/>
        <rFont val="Arial"/>
      </rPr>
      <t xml:space="preserve">Professeurs des écoles CN (6151) </t>
    </r>
    <r>
      <rPr>
        <b/>
        <sz val="8"/>
        <rFont val="Arial"/>
      </rPr>
      <t xml:space="preserve">(6) </t>
    </r>
  </si>
  <si>
    <t xml:space="preserve">Professeurs contractuels de 3e catégorie (7793) </t>
  </si>
  <si>
    <t xml:space="preserve">Professeurs des écoles CN (6151) </t>
  </si>
  <si>
    <t xml:space="preserve">Professeurs des écoles CN délégués à l'EPS (6151) </t>
  </si>
  <si>
    <t>Professeurs contractuels de 2e catégorie (7792)</t>
  </si>
  <si>
    <t>M.A. 1re catégorie (7761)</t>
  </si>
  <si>
    <t>Professeurs contractuels de 1re catégorie (7791)</t>
  </si>
  <si>
    <t>M.A. 2e catégorie (7762)</t>
  </si>
  <si>
    <t>M.A. 3e catégorie (7763)</t>
  </si>
  <si>
    <t>Professeurs contractuels hors catégorie (7790)</t>
  </si>
  <si>
    <t>M.A. 4e catégorie (7764)</t>
  </si>
  <si>
    <t xml:space="preserve">Les taux des heures supplémentaires des professeurs contractuels définies à l'article 2 du décret n°50-1253 du 6 octobre 1950 sont fixés par l'arrêté du 29 août 2016.
</t>
  </si>
  <si>
    <t xml:space="preserve">TABLEAU DES HEURES SUPPLEMENTAIRES-ANNEES DE SURVEILLANCE  </t>
  </si>
  <si>
    <t>ET DES HEURES SUPPLEMENTAIRES EFFECTIVES DE SURVEILLANCE</t>
  </si>
  <si>
    <t>du décret n° 50-1253 du 6 octobre 1950 modifié notamment par le décret n° 98-631 du 30 juillet 1998 - J.O. du 7 août 1998.</t>
  </si>
  <si>
    <t>PEGC (5591) (5592) (5593)</t>
  </si>
  <si>
    <t>M.I. (7861)/S.E. (7871)</t>
  </si>
  <si>
    <t>05</t>
  </si>
  <si>
    <t>N.B. Heures effectuées au titre des P.A.E. = 2/3 du taux de l'heure de suppléance éventuelle.</t>
  </si>
  <si>
    <t>(5) Dans la limite d'une heure supplémentaire excédant les maxima de services réglementaires, conformément à l'article 1er du décret n° 99-824 du 17 septembre 1999 (J.O. du 21 septembre 1999).</t>
  </si>
  <si>
    <r>
      <rPr>
        <b/>
        <sz val="8"/>
        <rFont val="Arial"/>
      </rPr>
      <t xml:space="preserve">(6) </t>
    </r>
    <r>
      <rPr>
        <sz val="8"/>
        <rFont val="Arial"/>
      </rPr>
      <t>Pour les professeurs de collège d'enseignement général (PCEG) exerçant en collège dans des disciplines d'enseignement général.</t>
    </r>
  </si>
  <si>
    <t>HS contractuels du public</t>
  </si>
  <si>
    <t>VPFP 01/02/2017</t>
  </si>
  <si>
    <t>Décret n°50-1253 du 6 octobre 1950</t>
  </si>
  <si>
    <t>VPFP 01/07/2022</t>
  </si>
  <si>
    <t>Arrêté du 29 août 2016</t>
  </si>
  <si>
    <t>Code IR</t>
  </si>
  <si>
    <t>LIBELLE</t>
  </si>
  <si>
    <t>code taux</t>
  </si>
  <si>
    <t>MONTANT</t>
  </si>
  <si>
    <t>MONTANT AU 01.07.2023</t>
  </si>
  <si>
    <t>REVALO</t>
  </si>
  <si>
    <t>verif</t>
  </si>
  <si>
    <t>HSA hors suppléances</t>
  </si>
  <si>
    <t>1ère cat. ORS 18h</t>
  </si>
  <si>
    <t>001</t>
  </si>
  <si>
    <t>1ère cat. ORS 20h</t>
  </si>
  <si>
    <t>002</t>
  </si>
  <si>
    <t>2ème cat. ORS 18h</t>
  </si>
  <si>
    <t>003</t>
  </si>
  <si>
    <t>2ème cat. ORS 20h</t>
  </si>
  <si>
    <t>004</t>
  </si>
  <si>
    <t>1ère cat. ORS 18h sauvegarde</t>
  </si>
  <si>
    <t>005</t>
  </si>
  <si>
    <t>1273,8</t>
  </si>
  <si>
    <t>1ère cat. ORS 20h sauvegarde</t>
  </si>
  <si>
    <t>006</t>
  </si>
  <si>
    <t>1146,42</t>
  </si>
  <si>
    <t>HC ORS 18h sauvegarde</t>
  </si>
  <si>
    <t>007</t>
  </si>
  <si>
    <t>1337,49</t>
  </si>
  <si>
    <t>HC ORS 20h sauvegarde</t>
  </si>
  <si>
    <t>008</t>
  </si>
  <si>
    <t>1203,75</t>
  </si>
  <si>
    <t>HSA suppléances</t>
  </si>
  <si>
    <t>HSE hors suppléances</t>
  </si>
  <si>
    <t>44,23</t>
  </si>
  <si>
    <t>39,81</t>
  </si>
  <si>
    <t>46,44</t>
  </si>
  <si>
    <t>41,8</t>
  </si>
  <si>
    <t>HSE suppléances</t>
  </si>
  <si>
    <t>HSA hors suppléances MLDS</t>
  </si>
  <si>
    <t>HSA suppléances MLDS</t>
  </si>
  <si>
    <t>HSE hors suppléances MLDS</t>
  </si>
  <si>
    <t>HSE suppléances MLDS</t>
  </si>
  <si>
    <t xml:space="preserve">Majo 1ère HSA hors suppl. </t>
  </si>
  <si>
    <t>254,76</t>
  </si>
  <si>
    <t>229,28</t>
  </si>
  <si>
    <t>267,5</t>
  </si>
  <si>
    <t>240,75</t>
  </si>
  <si>
    <t xml:space="preserve">Majo 1ère HSA suppl. </t>
  </si>
  <si>
    <t>Majo 1ère HSA hors suppl. MLDS</t>
  </si>
  <si>
    <t>Majo 1ère HSA suppl. MLDS</t>
  </si>
  <si>
    <t>HSE LV 1er degré</t>
  </si>
  <si>
    <t>HSE accompagnement éduc.</t>
  </si>
  <si>
    <t>HSE réussite scolaire</t>
  </si>
  <si>
    <t>HSE anglais au collège</t>
  </si>
  <si>
    <t>HSE anglais au lycée</t>
  </si>
  <si>
    <t>HSE accomp.indiv.lyc.</t>
  </si>
  <si>
    <t>HSE stage remise à niveau</t>
  </si>
  <si>
    <t>HSE RCD</t>
  </si>
  <si>
    <t>HSE RCD MLDS</t>
  </si>
  <si>
    <t xml:space="preserve">REMUNERATION DE CERTAINS TRAVAUX SUPPLEMENTAIRES  </t>
  </si>
  <si>
    <t>EFFECTUES PAR LES PERSONNELS ENSEIGNANTS DU PREMIER DEGRE</t>
  </si>
  <si>
    <t>EN DEHORS DE LEUR SERVICE NORMAL</t>
  </si>
  <si>
    <t>(Décret n° 66.787 du 14.10.1966 )</t>
  </si>
  <si>
    <t>(Circulaire n° 94-1498 du 07.10.1994)</t>
  </si>
  <si>
    <t>Valeurs au 01/01/2024</t>
  </si>
  <si>
    <t>CODE INDEMNITE : 0210</t>
  </si>
  <si>
    <t>INSTITUTEURS</t>
  </si>
  <si>
    <t>PROFESSEURS D'ECOLES</t>
  </si>
  <si>
    <t>CLASSE NORMALE</t>
  </si>
  <si>
    <t>HORS CLASSE</t>
  </si>
  <si>
    <t xml:space="preserve">CLASSE EXCEPTIONNELLE </t>
  </si>
  <si>
    <t xml:space="preserve">CODE </t>
  </si>
  <si>
    <t>TAUX</t>
  </si>
  <si>
    <t xml:space="preserve">TAUX </t>
  </si>
  <si>
    <t xml:space="preserve">TAUX  </t>
  </si>
  <si>
    <t>HORAIRE</t>
  </si>
  <si>
    <t>. Service d'enseignement</t>
  </si>
  <si>
    <t>. Cours professés dans les établissements pénitentiaires</t>
  </si>
  <si>
    <t>D. n° 71.685 du 18.08.71</t>
  </si>
  <si>
    <t>. Service d'enseignement effectué par des Instituteurs spécialisés (établi. natio. d'éduc. spéc. SES)</t>
  </si>
  <si>
    <t>C. n° 74.148 du 19.04.74</t>
  </si>
  <si>
    <t>. Heures de soutien aux élèves des écoles élémentaires (notamment ZEP)</t>
  </si>
  <si>
    <t>D. n° 88.1267 du 30.12.88</t>
  </si>
  <si>
    <t>CODE INDEMNITE : 2250</t>
  </si>
  <si>
    <t>. Service de surveillance</t>
  </si>
  <si>
    <t>. Service de surveillance effectué par des Instituteurs spécialisés (établi. natio. d'éduc. spéc. SES)</t>
  </si>
  <si>
    <t>HS contractuels du privé</t>
  </si>
  <si>
    <t>Décret n°2016-974 du 18 juillet 2016</t>
  </si>
  <si>
    <t>Codes abrogés au 01/09/2023</t>
  </si>
  <si>
    <t>Arrêté du 18 juillet 2016</t>
  </si>
  <si>
    <t>Montant</t>
  </si>
  <si>
    <t>Verif</t>
  </si>
  <si>
    <t>HS MA 1D ENS.PRIVE</t>
  </si>
  <si>
    <t>HS MA 1D REMISE A NIVEAU</t>
  </si>
  <si>
    <t xml:space="preserve">MA 1 - ORS 18 </t>
  </si>
  <si>
    <t>MA 1 - ORS 19</t>
  </si>
  <si>
    <t>MA 1 - ORS 20</t>
  </si>
  <si>
    <t>MA 1 - ORS 21</t>
  </si>
  <si>
    <t xml:space="preserve">MA 2 - ORS 18 </t>
  </si>
  <si>
    <t>MA 2 - ORS 19</t>
  </si>
  <si>
    <t>MA 2 - ORS 20</t>
  </si>
  <si>
    <t>MA 2 - ORS 21</t>
  </si>
  <si>
    <t>HSE MA 2D PRIVE TNE</t>
  </si>
  <si>
    <t>HS MA 1D TNE</t>
  </si>
  <si>
    <t>HS contractuels du 1er degré public</t>
  </si>
  <si>
    <t>Décret 66-787 du 14 octobre 1966 modifié</t>
  </si>
  <si>
    <t>Arrêté du 18 novembre 2020</t>
  </si>
  <si>
    <t>Code Taux</t>
  </si>
  <si>
    <t>Indemnités horaires d'enseignement</t>
  </si>
  <si>
    <t>Taux de référence contractuels 2ème catégorie</t>
  </si>
  <si>
    <t>Taux de référence contractuels 1ère catégorie</t>
  </si>
  <si>
    <t>Enseignement contractuels 2ème catégorie</t>
  </si>
  <si>
    <t>Enseignement contractuels 1ère catégorie</t>
  </si>
  <si>
    <t>Indemnités horaires d'enseignement non défiscalisées</t>
  </si>
  <si>
    <t>Etudes surveillées contractuels 2ème catégorie</t>
  </si>
  <si>
    <t>Etudes surveillées contractuels 1ère catégorie</t>
  </si>
  <si>
    <t>Surveillance contractuels 2ème catégorie</t>
  </si>
  <si>
    <t>Surveillance contractuels 1ère catégorie</t>
  </si>
  <si>
    <t>Indemnités horaires 1D TNE</t>
  </si>
  <si>
    <t xml:space="preserve">REMUNERATIONS DES PERSONNES REMPLISSANT LES FONCTIONS </t>
  </si>
  <si>
    <t>DE CHEF DE TRAVAUX ET PARTICIPANT, EN DEHORS DE LEURS OBLIGATIONS DE SERVICE,</t>
  </si>
  <si>
    <t>AUX ACTIVITES DE FORMATION D'APPRENTIS OU DE FORMATION CONTINUE DES ADULTES</t>
  </si>
  <si>
    <t>Décret n° 68-536 du 23 mai 1968 modifié</t>
  </si>
  <si>
    <t>CODE INDEMNITE : 0507</t>
  </si>
  <si>
    <t>NATURE DE L'ENSEIGNEMENT</t>
  </si>
  <si>
    <t>NIVEAU</t>
  </si>
  <si>
    <t>ASSIMILATION</t>
  </si>
  <si>
    <t>CODE TAUX</t>
  </si>
  <si>
    <t>TAUX HORAIRE</t>
  </si>
  <si>
    <t>GENERAL</t>
  </si>
  <si>
    <t>V - V bis -VI</t>
  </si>
  <si>
    <t>Professeur de L.P. assurant un enseignement dans les disciplines littéraires et scientifiques ainsi qu'un enseignement professionnel théorique</t>
  </si>
  <si>
    <t>ou</t>
  </si>
  <si>
    <t xml:space="preserve">IV a - IV b  </t>
  </si>
  <si>
    <t xml:space="preserve">Professeur certifié  </t>
  </si>
  <si>
    <t>TECHNIQUE THEORIQUE</t>
  </si>
  <si>
    <t>IV c</t>
  </si>
  <si>
    <t>REMUNERATION DES PERSONNELS ENSEIGNANTS ASSURANT L'EXECUTION DES CONVENTIONS PORTANT CREATION D'UN CENTRE DE FORMATION D'APPRENTIS</t>
  </si>
  <si>
    <t>Décret n° 79-916 du 17 octobre 1979 - Arrêté du 20 juin 2000 - J.O. du 18 juillet 2000</t>
  </si>
  <si>
    <t>Nature de l'enseignement</t>
  </si>
  <si>
    <t>TAUX DE REMUNERATION DE L'HEURE EFFECTIVE</t>
  </si>
  <si>
    <t>NIVEAUX *</t>
  </si>
  <si>
    <t>TAUX HORAIRE 
AU 01.07.2016</t>
  </si>
  <si>
    <t>TAUX HORAIRE
A/C DU 01.02.2017</t>
  </si>
  <si>
    <t>TAUX HORAIRE
A/C DU 01.07.2022</t>
  </si>
  <si>
    <t>TAUX HORAIRE
A/C DU 01.07.2023</t>
  </si>
  <si>
    <r>
      <t xml:space="preserve">3
</t>
    </r>
    <r>
      <rPr>
        <sz val="12"/>
        <rFont val="Arial"/>
      </rPr>
      <t xml:space="preserve"> (anciennement VI et V)</t>
    </r>
  </si>
  <si>
    <r>
      <t xml:space="preserve">4
</t>
    </r>
    <r>
      <rPr>
        <sz val="12"/>
        <rFont val="Arial"/>
      </rPr>
      <t xml:space="preserve"> (anciennement IV)</t>
    </r>
  </si>
  <si>
    <t>OU</t>
  </si>
  <si>
    <t>009</t>
  </si>
  <si>
    <r>
      <t xml:space="preserve">5
</t>
    </r>
    <r>
      <rPr>
        <sz val="12"/>
        <rFont val="Arial"/>
      </rPr>
      <t xml:space="preserve"> (anciennement III)</t>
    </r>
    <r>
      <rPr>
        <b/>
        <sz val="12"/>
        <rFont val="Arial"/>
      </rPr>
      <t xml:space="preserve"> </t>
    </r>
  </si>
  <si>
    <t>TECHNIQUE</t>
  </si>
  <si>
    <t>010</t>
  </si>
  <si>
    <t xml:space="preserve">* Décret 2019-14 du 8 janvier 2019 relatif au cadre national des certifications professionnelles </t>
  </si>
  <si>
    <t xml:space="preserve">INDEMNITE FORFAITAIRE ANNUELLE </t>
  </si>
  <si>
    <t>Décret n° 79-916 du 17 octobre 1979 - Arrêté du 20 juin 2000 - J.O. du 18 juillet 2000 article 3</t>
  </si>
  <si>
    <t xml:space="preserve">CHEF ETABLISSEMENT </t>
  </si>
  <si>
    <t xml:space="preserve">MONTANT ANNUEL </t>
  </si>
  <si>
    <t>Nombre d'apprentis</t>
  </si>
  <si>
    <t xml:space="preserve">Inférieur à 50 </t>
  </si>
  <si>
    <t xml:space="preserve">de 50 à 200 </t>
  </si>
  <si>
    <t xml:space="preserve">de 201 à 350 </t>
  </si>
  <si>
    <t xml:space="preserve">de 351 à 500 </t>
  </si>
  <si>
    <t xml:space="preserve">de 501 à 650 </t>
  </si>
  <si>
    <t xml:space="preserve">de 651 à 800  </t>
  </si>
  <si>
    <t>de 801 à 950</t>
  </si>
  <si>
    <t>supérieur à 951</t>
  </si>
  <si>
    <t>ADJOINT -GESTIONNAIRE- AGENT COMPTABLE</t>
  </si>
  <si>
    <t xml:space="preserve">inférieur à 50 </t>
  </si>
  <si>
    <t>INDEMNITE DE SUIVI DES APPRENTIS</t>
  </si>
  <si>
    <t>Décret n° 99-703 du 3 août 1999 - Arrêté du 3 août 1999 - J.O. du 8 août 1999</t>
  </si>
  <si>
    <t>CODE INDEMNITE : 0582</t>
  </si>
  <si>
    <t>Indemnité de suivi des apprentis 
attribuée aux personnels enseignants du second degré</t>
  </si>
  <si>
    <t>TAUX ANNUEL</t>
  </si>
  <si>
    <t>AU 01.02.2017</t>
  </si>
  <si>
    <t>AU 01.07.2022</t>
  </si>
  <si>
    <t>AU 01.07.2023</t>
  </si>
  <si>
    <t>AU 01.09.2023</t>
  </si>
  <si>
    <t>VACATIONS ALLOUEES AUX PERSONNELS NON ENSEIGNANTS APPORTANT LEUR CONCOURS AU FONCTIONNEMENT DES GROUPEMENTS D'ETABLISSEMENTS, DES CENTRES DE FORMATION D'APPRENTIS OUVERTS DANS LES ETABLISSEMENTS PUBLICS LOCAUX D'ENSEIGNEMENT OU A L'EXECUTION DE CERTAINES CONVENTIONS</t>
  </si>
  <si>
    <t>Valeur du point au 01.07.05</t>
  </si>
  <si>
    <t>Valeur du point au 01.11.05</t>
  </si>
  <si>
    <t>Valeur du point au 01.07.06</t>
  </si>
  <si>
    <t>Valeur du point au 01.02.07</t>
  </si>
  <si>
    <t>(décret n° 2004-986 du 16.09.2004 - Arrêté du 16.09.2004)</t>
  </si>
  <si>
    <t>Valeur du point au 01.03.08</t>
  </si>
  <si>
    <t>Valeur du point au 01.10.08</t>
  </si>
  <si>
    <t>Valeur du point au 01.07.09</t>
  </si>
  <si>
    <t>Valeur du point au 01.10.09</t>
  </si>
  <si>
    <t>PERSONNES TITULAIRES DE LA FONCTION PUBLIQUE</t>
  </si>
  <si>
    <t>TAUX HORAIRE AU 01.07.2022</t>
  </si>
  <si>
    <t>TAUX HORAIRE AU 01.07.2023</t>
  </si>
  <si>
    <t>Valeur du point au 01.07.10</t>
  </si>
  <si>
    <t>Valeur du point au 01.07.16</t>
  </si>
  <si>
    <t>Catégorie C</t>
  </si>
  <si>
    <t>Valeur du point au 01.02.17</t>
  </si>
  <si>
    <t>Catégorie B</t>
  </si>
  <si>
    <t>Valeur du point au 01.07.22</t>
  </si>
  <si>
    <t>Catégorie A</t>
  </si>
  <si>
    <t>Valeur du point au 01.07.23</t>
  </si>
  <si>
    <t>PERSONNES ETRANGERES A L'ADMINISTRATION</t>
  </si>
  <si>
    <t>Le taux horaire des vacations est revalorisé dans les mêmes conditions que le SMIC</t>
  </si>
  <si>
    <t>Taux du SMIC au 1er janvier 2012</t>
  </si>
  <si>
    <t>Taux du SMIC au 1er juillet 2012</t>
  </si>
  <si>
    <t>Taux du SMIC au 1er janvier 2013</t>
  </si>
  <si>
    <t>Taux du SMIC au 1er janvier 2014</t>
  </si>
  <si>
    <t>Taux du SMIC au 1er janvier 2015</t>
  </si>
  <si>
    <t>Taux du SMIC au 1er janvier 2016</t>
  </si>
  <si>
    <t>Taux du SMIC au 1er janvier 2017</t>
  </si>
  <si>
    <t>Taux du SMIC au 1er janvier 2018</t>
  </si>
  <si>
    <t>Taux du SMIC au 1er janvier 2019</t>
  </si>
  <si>
    <t>Taux du SMIC au 1er janvier 2021</t>
  </si>
  <si>
    <t>Taux du SMIC au 1er janvier 2022</t>
  </si>
  <si>
    <t>Taux du SMIC au 1er mai 2022</t>
  </si>
  <si>
    <t>Taux du SMIC au 1er août 2022</t>
  </si>
  <si>
    <t>Taux du SMIC au 1er janvier 2023</t>
  </si>
  <si>
    <t>Taux du SMIC au 1er mai 2023</t>
  </si>
  <si>
    <t>Taux du SMIC au 1er janvier 2024</t>
  </si>
  <si>
    <t>Taux du SMIC au 1er novembre 2024</t>
  </si>
  <si>
    <t>REMUNERATION DES PERSONNES PARTICIPANT AUX ACTIVITES DE FORMATION CONTINUE DES ADULTES</t>
  </si>
  <si>
    <t>Valeurs au 01.07.2023</t>
  </si>
  <si>
    <t xml:space="preserve">Décret n° 93-438 du 24 mars 1993 - Arrêté du 24 mars 1993 </t>
  </si>
  <si>
    <t>CODE INDEMNITE : 0453</t>
  </si>
  <si>
    <t>TAUX DE BASE</t>
  </si>
  <si>
    <t>TAUX DE BASE MAJORE DE 25 %</t>
  </si>
  <si>
    <t>TAUX DE BASE MAJORE DE 50 %</t>
  </si>
  <si>
    <t>(article 4 dudit décret)</t>
  </si>
  <si>
    <t>(article 5 dudit décret)</t>
  </si>
  <si>
    <t>CODES TAUX</t>
  </si>
  <si>
    <r>
      <rPr>
        <b/>
        <sz val="11"/>
        <color theme="1"/>
        <rFont val="Arial"/>
      </rPr>
      <t xml:space="preserve">3 </t>
    </r>
    <r>
      <rPr>
        <sz val="8"/>
        <color theme="1"/>
        <rFont val="Arial"/>
      </rPr>
      <t>(anciennement VI et V)</t>
    </r>
  </si>
  <si>
    <r>
      <t xml:space="preserve"> </t>
    </r>
    <r>
      <rPr>
        <b/>
        <sz val="11"/>
        <color theme="1"/>
        <rFont val="Arial"/>
      </rPr>
      <t xml:space="preserve">4 </t>
    </r>
    <r>
      <rPr>
        <sz val="8"/>
        <color theme="1"/>
        <rFont val="Arial"/>
      </rPr>
      <t>(anciennement IV)</t>
    </r>
  </si>
  <si>
    <r>
      <rPr>
        <b/>
        <sz val="11"/>
        <color theme="1"/>
        <rFont val="Arial"/>
      </rPr>
      <t xml:space="preserve">5 </t>
    </r>
    <r>
      <rPr>
        <sz val="8"/>
        <color theme="1"/>
        <rFont val="Arial"/>
      </rPr>
      <t>(anciennement III)</t>
    </r>
  </si>
  <si>
    <r>
      <rPr>
        <b/>
        <sz val="11"/>
        <color theme="1"/>
        <rFont val="Arial"/>
      </rPr>
      <t>6</t>
    </r>
    <r>
      <rPr>
        <b/>
        <sz val="8"/>
        <color theme="1"/>
        <rFont val="Arial"/>
      </rPr>
      <t xml:space="preserve"> </t>
    </r>
    <r>
      <rPr>
        <sz val="8"/>
        <color theme="1"/>
        <rFont val="Arial"/>
      </rPr>
      <t>(anciennement II)</t>
    </r>
  </si>
  <si>
    <r>
      <rPr>
        <b/>
        <sz val="11"/>
        <color theme="1"/>
        <rFont val="Arial"/>
      </rPr>
      <t>7/8</t>
    </r>
    <r>
      <rPr>
        <b/>
        <sz val="9"/>
        <color theme="1"/>
        <rFont val="Arial"/>
      </rPr>
      <t xml:space="preserve"> </t>
    </r>
    <r>
      <rPr>
        <sz val="8"/>
        <color theme="1"/>
        <rFont val="Arial"/>
      </rPr>
      <t>(anciennement I)</t>
    </r>
  </si>
  <si>
    <t xml:space="preserve">Indemnité pour charges particulières attribuée à certains personnels enseignants qui accomplissent tout ou partie de leur service en formation continue des adultes </t>
  </si>
  <si>
    <t>D. n° 93.437 du 24.03.93</t>
  </si>
  <si>
    <t>MONTANT MOYEN ANNUEL</t>
  </si>
  <si>
    <t>A. du 24.03.93</t>
  </si>
  <si>
    <t xml:space="preserve">J.O. du 26.03.93 </t>
  </si>
  <si>
    <t>CODE INDEMNITE : 0452</t>
  </si>
  <si>
    <t>Indemnité de sujétions d'exercice attribuée aux personnels enseignants qui accomplissent tout ou partie de leur service en formation continue des adultes</t>
  </si>
  <si>
    <t>D. n° 93.436 du 24.03.93</t>
  </si>
  <si>
    <t>MONTANT ANNUEL</t>
  </si>
  <si>
    <t>J.O. du 26.03.93</t>
  </si>
  <si>
    <t>CODE INDEMNITE : 0451</t>
  </si>
  <si>
    <t>Montant maximum de l'indemnité attribuée aux chefs d'établissement, chefs d'établissement adjoint et adjoints gestionnaire sans responsabilité comptable</t>
  </si>
  <si>
    <t>Décret n° 2018-1174 du 18.12.2018</t>
  </si>
  <si>
    <t>Arrêté du 18.12.2018</t>
  </si>
  <si>
    <t>MAXIMUM</t>
  </si>
  <si>
    <t>CODE INDEMNITE : 2240</t>
  </si>
  <si>
    <t>J.O. du 20.12.18</t>
  </si>
  <si>
    <t>RETRIBUTION DE DIVERSES ACTIONS DANS LE SECOND DEGRE</t>
  </si>
  <si>
    <t>ACTIONS</t>
  </si>
  <si>
    <t>CATEGORIES DE BENEFICIAIRES</t>
  </si>
  <si>
    <t>MODES DE RETRIBUTIONS</t>
  </si>
  <si>
    <t>IMPUTATION, TYPE DE DOTATION</t>
  </si>
  <si>
    <t>MODALITE DE PAIEMENT</t>
  </si>
  <si>
    <t>- Personnels enseignants</t>
  </si>
  <si>
    <r>
      <rPr>
        <sz val="8"/>
        <rFont val="Arial"/>
      </rPr>
      <t xml:space="preserve">- </t>
    </r>
    <r>
      <rPr>
        <b/>
        <sz val="8"/>
        <rFont val="Arial"/>
      </rPr>
      <t>HEURES A TAUX SPECIFIQUES</t>
    </r>
    <r>
      <rPr>
        <sz val="8"/>
        <rFont val="Arial"/>
      </rPr>
      <t xml:space="preserve">  </t>
    </r>
  </si>
  <si>
    <t>Programme 0141</t>
  </si>
  <si>
    <t>paiement dans la paye sans ordonnancement préalable</t>
  </si>
  <si>
    <t>PEDAGOGIQUES</t>
  </si>
  <si>
    <t xml:space="preserve">  du 2nd degré</t>
  </si>
  <si>
    <t xml:space="preserve">taux 2/3 de l'HSE, soit pour un certifié à 18 heures :  </t>
  </si>
  <si>
    <t>Compte PCE : B8</t>
  </si>
  <si>
    <t>DANS LE</t>
  </si>
  <si>
    <t xml:space="preserve"> au 01/01/2024</t>
  </si>
  <si>
    <t>dotation spécifique</t>
  </si>
  <si>
    <t>SECOND DEGRE</t>
  </si>
  <si>
    <t>décret n° 50-1253 du 6 octobre 1950 modifié</t>
  </si>
  <si>
    <t>code IR 0208 pour les</t>
  </si>
  <si>
    <t>AU TITRE DES PAE</t>
  </si>
  <si>
    <t>décret n° 64-852 du 13 août 1964</t>
  </si>
  <si>
    <t>heures à taux spécifiques</t>
  </si>
  <si>
    <t>mouvement 22</t>
  </si>
  <si>
    <t>RETRIBUTION DE DIVERSES ACTIONS DANS LE SECOND DEGRE (suite)</t>
  </si>
  <si>
    <r>
      <rPr>
        <sz val="8"/>
        <rFont val="Arial"/>
      </rPr>
      <t xml:space="preserve">- </t>
    </r>
    <r>
      <rPr>
        <b/>
        <sz val="8"/>
        <rFont val="Arial"/>
      </rPr>
      <t>VACATION</t>
    </r>
    <r>
      <rPr>
        <sz val="8"/>
        <rFont val="Arial"/>
      </rPr>
      <t xml:space="preserve"> à taux spécifique </t>
    </r>
  </si>
  <si>
    <t xml:space="preserve">ACTIVITES  </t>
  </si>
  <si>
    <t>- Personnels d'éducation</t>
  </si>
  <si>
    <t>au 01/07/2023</t>
  </si>
  <si>
    <t>Compte PCE : E5</t>
  </si>
  <si>
    <t>PERI-EDUCATIVES</t>
  </si>
  <si>
    <t>- Personnels de</t>
  </si>
  <si>
    <t>décret n° 90-807 du 11 septembre 1990</t>
  </si>
  <si>
    <t>code IR 0379</t>
  </si>
  <si>
    <t xml:space="preserve">  documentation</t>
  </si>
  <si>
    <t>arrêté du 11 septembre 1990 - RLR 212-4</t>
  </si>
  <si>
    <r>
      <rPr>
        <sz val="8"/>
        <rFont val="Arial"/>
      </rPr>
      <t xml:space="preserve">- </t>
    </r>
    <r>
      <rPr>
        <b/>
        <sz val="8"/>
        <rFont val="Arial"/>
      </rPr>
      <t>VACATION</t>
    </r>
  </si>
  <si>
    <t>mandatement par les agents comptables de l'établissement support</t>
  </si>
  <si>
    <t>Compte PCE : YS</t>
  </si>
  <si>
    <t>- Fonctionnaires</t>
  </si>
  <si>
    <t xml:space="preserve">ACTIONS "ECOLE </t>
  </si>
  <si>
    <t>OUVERTE"</t>
  </si>
  <si>
    <t>- Non fonctionnaires</t>
  </si>
  <si>
    <t>dispositif interministériel conventionnel (fonds provenant</t>
  </si>
  <si>
    <t>de diverses institutions telles que CDC, FAS,...)</t>
  </si>
  <si>
    <t>référence du taux de la vacation : décret n° 92-820 du 19.08.92</t>
  </si>
  <si>
    <t xml:space="preserve">Arrêté du 19.08.92 modifié par l'arrêté du 07.03.02 (JO du 15.03.02) </t>
  </si>
  <si>
    <t>ETUDES DIRIGEES</t>
  </si>
  <si>
    <t>Décret n° 96-80 du 30/01/96 modifié par décret n° 2009-81 du 21/01/2009 - arrêté du 30/01/96 modifié</t>
  </si>
  <si>
    <r>
      <rPr>
        <sz val="8"/>
        <rFont val="Arial"/>
      </rPr>
      <t xml:space="preserve">- </t>
    </r>
    <r>
      <rPr>
        <b/>
        <sz val="8"/>
        <rFont val="Arial"/>
      </rPr>
      <t xml:space="preserve">HEURES SUPPLEMENTAIRES </t>
    </r>
  </si>
  <si>
    <t>taux de l'HSE, soit pour un certifié CN à 18 heures :</t>
  </si>
  <si>
    <t>circulaire n° 95-285 du 21/12/1995 - B.O. n° 1 du 04/01/96</t>
  </si>
  <si>
    <t>code IR 0215</t>
  </si>
  <si>
    <t>- Conseillers principaux d'éducation et enseignants chargés de fonction de documentation et d'information</t>
  </si>
  <si>
    <r>
      <rPr>
        <sz val="8"/>
        <rFont val="Arial"/>
      </rPr>
      <t xml:space="preserve">- </t>
    </r>
    <r>
      <rPr>
        <b/>
        <sz val="8"/>
        <rFont val="Arial"/>
      </rPr>
      <t xml:space="preserve">VACATION </t>
    </r>
  </si>
  <si>
    <t>Taux 002</t>
  </si>
  <si>
    <t>Programme 0230</t>
  </si>
  <si>
    <t>Compte PCE : YT</t>
  </si>
  <si>
    <t>code IR 0510</t>
  </si>
  <si>
    <t>- Autres personnes</t>
  </si>
  <si>
    <t>Taux 001</t>
  </si>
  <si>
    <t xml:space="preserve">ACCOMPAGNEMENT EDUCATIF </t>
  </si>
  <si>
    <r>
      <rPr>
        <sz val="8"/>
        <rFont val="Arial"/>
      </rPr>
      <t xml:space="preserve">- </t>
    </r>
    <r>
      <rPr>
        <b/>
        <sz val="8"/>
        <rFont val="Arial"/>
      </rPr>
      <t>HEURES SUPPLEMENTAIRES</t>
    </r>
    <r>
      <rPr>
        <sz val="8"/>
        <rFont val="Arial"/>
      </rPr>
      <t xml:space="preserve"> </t>
    </r>
  </si>
  <si>
    <t>Aide aux devoirs et aux leçons, pratique sportive, pratique artistique et culturelle</t>
  </si>
  <si>
    <t>1er DEGRE</t>
  </si>
  <si>
    <t>taux de l'HSE, soit pour un professeur d'école de classe normale</t>
  </si>
  <si>
    <t>décret n° 66-787 du 14.10.1966</t>
  </si>
  <si>
    <t>code IR 1401</t>
  </si>
  <si>
    <t>2d DEGRE PUBLIC ET PRIVE</t>
  </si>
  <si>
    <t>Programme 0230 (public)</t>
  </si>
  <si>
    <t>Programme 0139 (privé)</t>
  </si>
  <si>
    <t>code IR 1402 (public)</t>
  </si>
  <si>
    <t>code IR 1403 (privé)</t>
  </si>
  <si>
    <t>Dispositif expérimental de réussite scolaire au lycée</t>
  </si>
  <si>
    <t>code IR 1717</t>
  </si>
  <si>
    <t>code IR 1512</t>
  </si>
  <si>
    <t>Renforcement de l'apprentissage de l'anglais oral</t>
  </si>
  <si>
    <t>Collège : Programme 0230</t>
  </si>
  <si>
    <t>code IR 1718 - Compte PCE B8</t>
  </si>
  <si>
    <t>Lycée : Programme 0141</t>
  </si>
  <si>
    <t>code IR 1719 - Compte PCE B8</t>
  </si>
  <si>
    <t>code IR 1552</t>
  </si>
  <si>
    <t>code IR 1553</t>
  </si>
  <si>
    <t>INDEMNITE DE FONCTIONS, DE RESPONSABILITES ET DE RESULTATS DES PERSONNELS DE DIRECTION DES ETABLISSEMENTS D'ENSEIGNEMENT OU DE FORMATION</t>
  </si>
  <si>
    <t>Décret n° 2012-933 du 01.08.2012 - Arrêté du 01.08.2012</t>
  </si>
  <si>
    <t>PART FONCTIONNELLE (versement mensuel)</t>
  </si>
  <si>
    <t>CODE INDEMNITE : 1730</t>
  </si>
  <si>
    <t>FONCTION</t>
  </si>
  <si>
    <t>CATEGORIE DE L'ETABLISSEMENT</t>
  </si>
  <si>
    <t>MONTANT ANNUEL AU 01.01.2022</t>
  </si>
  <si>
    <t>Chef d'établissement</t>
  </si>
  <si>
    <t>4e exceptionnelle</t>
  </si>
  <si>
    <t>Chef d'établissement adjoint</t>
  </si>
  <si>
    <t>Chef d'établissement Directeur d'une unité pédagogique régionale des services pénitentiaires</t>
  </si>
  <si>
    <t xml:space="preserve">4e  </t>
  </si>
  <si>
    <t>Chef d'établissement adjoint Directeur d'une unité pédagogique régionale des services pénitentiaires</t>
  </si>
  <si>
    <t>1re, 2e et 3e</t>
  </si>
  <si>
    <t>Directeur d'établissement régional d'enseignement adapté Directeur d'école régionale du premier degré</t>
  </si>
  <si>
    <t>Directeur adjoint chargé de section d'enseignement général et professionnel adapté</t>
  </si>
  <si>
    <t>COMPLEMENT FONCTIONNEL (versement mensuel)</t>
  </si>
  <si>
    <t>CODE INDEMNITE : 1731</t>
  </si>
  <si>
    <t>MONTANT ANNUEL AU 01.09.2012</t>
  </si>
  <si>
    <t>Direction administrative et pédagogique</t>
  </si>
  <si>
    <t xml:space="preserve">1re  </t>
  </si>
  <si>
    <t>2ème</t>
  </si>
  <si>
    <t>3ème</t>
  </si>
  <si>
    <t>4ème</t>
  </si>
  <si>
    <t>Direction administrative uniquement</t>
  </si>
  <si>
    <t xml:space="preserve">                       PART RESULTAT</t>
  </si>
  <si>
    <t>CODE INDEMNITE : 1732</t>
  </si>
  <si>
    <t>Montant de référence au 01.09.2023 (versement triennal)</t>
  </si>
  <si>
    <t>Montant de référence au 01.09.2023 (versement annualisé)</t>
  </si>
  <si>
    <t>INDEMNITE DE SUIVI ET D'ORIENTATION DES ELEVES</t>
  </si>
  <si>
    <t>Décret n° 93.55 du 15.01.1993 modifié - Arrêté Ministériel du 20.08.2021 modifiant l'arrêté du 15.01.1993 - RLR 212-4</t>
  </si>
  <si>
    <t>A/c du 01.07.2023</t>
  </si>
  <si>
    <t>A/c du 01.09.2023</t>
  </si>
  <si>
    <t>Part fixe</t>
  </si>
  <si>
    <t>CODE INDEMNITE : 0364</t>
  </si>
  <si>
    <t>(ou 462 stagiaires)</t>
  </si>
  <si>
    <t>Part modulable</t>
  </si>
  <si>
    <t>. divisions de 6ème, 5ème et 4ème des collèges et des lycées professionnels</t>
  </si>
  <si>
    <t>(Professeurs Principaux)</t>
  </si>
  <si>
    <t>. divisions de 3ème des collèges et des lycées professionnels</t>
  </si>
  <si>
    <t>CODE INDEMNITE : 1228</t>
  </si>
  <si>
    <t>. divisions de 1ère et 2ème année de CAP des lycées professionnels</t>
  </si>
  <si>
    <t>. divisions de 2nde des lycées d'enseignement général et technologique</t>
  </si>
  <si>
    <t xml:space="preserve">. autres divisions des lycées professionnels </t>
  </si>
  <si>
    <t xml:space="preserve">. divisions de 2nde, 1re et terminale de baccalauréats professionnels en </t>
  </si>
  <si>
    <t xml:space="preserve">  trois ans </t>
  </si>
  <si>
    <t xml:space="preserve">. divisions de 1ère et terminale des lycées d'enseignement général et </t>
  </si>
  <si>
    <t xml:space="preserve"> technologique</t>
  </si>
  <si>
    <t>INDEMNITE DE PROFESSEUR REFERENT DE GROUPES D'ELEVES (PRE)</t>
  </si>
  <si>
    <t>(PRE)</t>
  </si>
  <si>
    <t>. divisions de 1ère et de terminale des lycées d'enseignement général et technologique</t>
  </si>
  <si>
    <t>CODE INDEMNITE : 2363</t>
  </si>
  <si>
    <t>INDEMNITE DE PROFESSEUR PRINCIPAL</t>
  </si>
  <si>
    <t>Décret n° 71.884 du 02.11.1971 - RLR 212-4</t>
  </si>
  <si>
    <t xml:space="preserve">Professeurs agrégés  </t>
  </si>
  <si>
    <t xml:space="preserve">exerçant dans une division qui </t>
  </si>
  <si>
    <t>(Taux fixe et non revalorisable tant que ce taux demeurera supérieur</t>
  </si>
  <si>
    <t>ouvrait droit à cette indemnité</t>
  </si>
  <si>
    <t xml:space="preserve">  au taux de la part modulable)</t>
  </si>
  <si>
    <t>CODE INDEMNITE : 1227</t>
  </si>
  <si>
    <t xml:space="preserve">INDEMNITE DE SUIVI ET D'ACCOMPAGNEMENT DES ELEVES </t>
  </si>
  <si>
    <t>Décret n° 2013-790 du 30.08.2013- Arrêté du 19 juillet 2023 modifiant l'arrêté du 30 août 2013</t>
  </si>
  <si>
    <t>Enseignants du premier degré</t>
  </si>
  <si>
    <t xml:space="preserve">exerçant dans les écoles maternelles </t>
  </si>
  <si>
    <t>revalorisation de l'indemnité de suivi et d'accompagnement (ISAE)</t>
  </si>
  <si>
    <t>et élémentaires</t>
  </si>
  <si>
    <t xml:space="preserve"> à compter du 01/09/2023</t>
  </si>
  <si>
    <t>CODE INDEMNITE : 1914</t>
  </si>
  <si>
    <t>INDEMNITES DIVERSES</t>
  </si>
  <si>
    <t xml:space="preserve">
Indemnité spéciale en faveur des instituteurs et professeurs des écoles affectés au CNED et dans les classes relais relevant d'un collège.</t>
  </si>
  <si>
    <t>Décret n° 89.826 du 9 novembre 1989 modifié</t>
  </si>
  <si>
    <t>Arrêté du 9 novembre 1989</t>
  </si>
  <si>
    <t>CODE INDEMNITE : 0147</t>
  </si>
  <si>
    <t xml:space="preserve">Indemnité forfaitaire en faveur des instituteurs et professeurs des écoles affectés dans les EREA, les ESMS et dans les SGPA, aux directeurs adjoints chargés de SEGPA et aux instituteurs et professeurs des écoles en ULIS collège et ULIS lycée </t>
  </si>
  <si>
    <t xml:space="preserve">Décret n° 2017-964 du 10 mai 2017 - Arrêté du 10 mai 2017 </t>
  </si>
  <si>
    <t>CODE INDEMNITE : 1994</t>
  </si>
  <si>
    <t>Indemnité de responsabilité en faveur des personnels enseignants exerçant les fonctions de directeur délégué aux formations professionnelles et technologiques</t>
  </si>
  <si>
    <t>Responsabilité effective de sections comportant :</t>
  </si>
  <si>
    <t>Décret n°2015-1523</t>
  </si>
  <si>
    <t>A/c du</t>
  </si>
  <si>
    <t>plus de 1000 élèves</t>
  </si>
  <si>
    <t>de 400 à 1000 élèves</t>
  </si>
  <si>
    <t>moins de 400 élèves</t>
  </si>
  <si>
    <t>et</t>
  </si>
  <si>
    <t>CODE TAUX : 01</t>
  </si>
  <si>
    <t>CODE TAUX : 02</t>
  </si>
  <si>
    <t>CODE TAUX : 03</t>
  </si>
  <si>
    <t>Arrêté du 24.11.2015 modifié</t>
  </si>
  <si>
    <t>01.09.2023</t>
  </si>
  <si>
    <t>Annuel</t>
  </si>
  <si>
    <t xml:space="preserve"> </t>
  </si>
  <si>
    <t>CODE INDEMNITE : 0230</t>
  </si>
  <si>
    <t>Indemnité de sujétion spéciale aux personnels exerçant les fonctions de conseiller en formation continue (pour les personnels nommés dans les fonctions de CFC avant 1982, se référer à la circulaire n° 82-40 du 08.01.1982 et utiliser le code indemnité IR 284)</t>
  </si>
  <si>
    <t>Décret n° 90.165 du 20.02.90</t>
  </si>
  <si>
    <t>Arrêté du 20.02.1990</t>
  </si>
  <si>
    <t>CODE INDEMNITE : 0323</t>
  </si>
  <si>
    <t>INDEMNITES DIVERSES (SUITE)</t>
  </si>
  <si>
    <t>Indemnité de fonctions particulières à certains professeurs des écoles</t>
  </si>
  <si>
    <t>Décret n° 91.236 du 28 février 1991</t>
  </si>
  <si>
    <t>Arrêté du 28 février 1991</t>
  </si>
  <si>
    <t>CODE INDEMNITE : 0408</t>
  </si>
  <si>
    <t>indemnité de sujétions particulières en faveur des personnels exerçant des fonctions de documentation ou d'information dans un lycée, un lycée professionnel ou un collège.</t>
  </si>
  <si>
    <t>Décrets n° 91.467 du 14 mai 1991</t>
  </si>
  <si>
    <t>Arrêté du 18 juillet 2018 (Taux annuel)</t>
  </si>
  <si>
    <t>CODE INDEMNITE : 0413</t>
  </si>
  <si>
    <t>Indemnité forfaitaire aux conseillers principaux et conseillers d'éducation</t>
  </si>
  <si>
    <t>D. n°2015-1523 du 24.11.2015</t>
  </si>
  <si>
    <t>Arrêté du 24.11.2015 (Taux annuel)</t>
  </si>
  <si>
    <t>CODE INDEMNITE : 0414</t>
  </si>
  <si>
    <t>J.O. du 17 mai 1991</t>
  </si>
  <si>
    <t>Indemnité de fonctions particulières allouée aux personnels enseignants des classes préparatoires aux grandes écoles</t>
  </si>
  <si>
    <t>Décret n° 99.886 du 19 octobre 1999</t>
  </si>
  <si>
    <t>Arrêté du 19 octobre 1999</t>
  </si>
  <si>
    <t>J.O. du 22 octobre 1999</t>
  </si>
  <si>
    <t xml:space="preserve">CODE INDEMNITE : 0597 </t>
  </si>
  <si>
    <t xml:space="preserve">Indemnité de fonctions allouée aux personnels enseignants du premier degré </t>
  </si>
  <si>
    <t>Décret n° 2014-1016 du 8 septembre 2014</t>
  </si>
  <si>
    <t>exerçant les fonctions de maître formateur</t>
  </si>
  <si>
    <t>Arrêté du 8 septembre 2014</t>
  </si>
  <si>
    <t>chargés du tutorat des enseignants stagiaires</t>
  </si>
  <si>
    <t>J.O. du 10 septembre 2014</t>
  </si>
  <si>
    <t>CODE INDEMNITE : 1844</t>
  </si>
  <si>
    <t xml:space="preserve">INDEMNITE DE SUJETIONS SPECIALES DE REMPLACEMENT AUX PERSONNELS ASSURANT DES REMPLACEMENTS DANS LE 1er ET LE 2ème DEGRE </t>
  </si>
  <si>
    <t xml:space="preserve">Décret n° 2022-1189 du 27.08.22  - Décret 89.825 du 09.11.1989 mod.  -  Arrêté du 27.08.22-   Date d'effet : 01.01.22 </t>
  </si>
  <si>
    <t>A - PERSONNELS RATTACHES AUX BRIGADES DEPARTEMENTALES</t>
  </si>
  <si>
    <t xml:space="preserve">     PERSONNELS ENSEIGNANTS TITULAIRES EXERCANT DANS LE SECOND DEGRE</t>
  </si>
  <si>
    <t>CODE INDEMNITE : 0702</t>
  </si>
  <si>
    <t>DISTANCE ENTRE L'ECOLE OU L'ETABLISSEMENT</t>
  </si>
  <si>
    <t>TAUX DE L'INDEMNITE JOURNALIERE DE REMPLACEMENT</t>
  </si>
  <si>
    <t>DE RATTACHEMENT ET L'ECOLE OU L'ETABLIS-</t>
  </si>
  <si>
    <t>Au 01.02.2017</t>
  </si>
  <si>
    <t>Au 01.01.2022</t>
  </si>
  <si>
    <t>SEMENT OU S'EFFECTUE LE REMPLACEMENT</t>
  </si>
  <si>
    <t xml:space="preserve">  Moins de 10 km</t>
  </si>
  <si>
    <t>01 ou 02 (*)</t>
  </si>
  <si>
    <t>De   10 à   19 km</t>
  </si>
  <si>
    <t>03 ou 04 (*)</t>
  </si>
  <si>
    <t>De   20 à   29 km</t>
  </si>
  <si>
    <t>05 ou 06 (*)</t>
  </si>
  <si>
    <t>De   30 à   39 km</t>
  </si>
  <si>
    <t>07 ou 08 (*)</t>
  </si>
  <si>
    <t>De   40 à   49 km</t>
  </si>
  <si>
    <t>09 ou 10 (*)</t>
  </si>
  <si>
    <t>De   50 à   59 km</t>
  </si>
  <si>
    <t>De   60 à   80 km</t>
  </si>
  <si>
    <t>De   81 à 100 km</t>
  </si>
  <si>
    <t>De 101 à 120 km</t>
  </si>
  <si>
    <t>De 121 à 140 km</t>
  </si>
  <si>
    <t>De 141 à 160 km</t>
  </si>
  <si>
    <t>De 161 à 180 km</t>
  </si>
  <si>
    <t>B - PERSONNELS RATTACHES AUX ZONES D'INTERVENTIONS LOCALISEES (1)</t>
  </si>
  <si>
    <t>Moins de 10 km</t>
  </si>
  <si>
    <t>11 ou 12 (*)</t>
  </si>
  <si>
    <t>De 10 à 19 km</t>
  </si>
  <si>
    <t>13 ou 14 (*)</t>
  </si>
  <si>
    <t>20 km et plus</t>
  </si>
  <si>
    <t>15 ou 16 (*)</t>
  </si>
  <si>
    <t>(*) La codification en double correspond à l'ancienne distinction entre les taux applicables au premier mois de remplacement et aux mois suivants (article 3 du décret n° 77-87 du 26.01.1977 qui a été abrogée par le décret n° 89-825 du 09.11.1989). Toutefois, cette codification demeure toujours en vigueur même si elle renvoie à des taux uniques (cf. note DGF 5 n° 93-0137 du 10.02.1993).</t>
  </si>
  <si>
    <t>(1) En cas d'intervention dans une école située à 30 kms ou plus de son école de rattachement, l'indemnité est versée au taux prévu pour les instituteurs rattachés aux brigades départementales.</t>
  </si>
  <si>
    <t>PRIMES ENSEIGNEMENT SUPERIEUR</t>
  </si>
  <si>
    <t>TAUX au 1er juillet 2023</t>
  </si>
  <si>
    <r>
      <rPr>
        <b/>
        <sz val="10"/>
        <rFont val="Arial"/>
      </rPr>
      <t xml:space="preserve">PRIME DE RECHERCHE ET D'ENSEIGNEMENT SUPERIEUR     </t>
    </r>
    <r>
      <rPr>
        <b/>
        <sz val="10"/>
        <color rgb="FF336666"/>
        <rFont val="Arial"/>
      </rPr>
      <t xml:space="preserve">          CODE INDEMNITE 0361</t>
    </r>
  </si>
  <si>
    <t>Décret 89.775 du 23.10.1989, Arrêté du 17.11.2010 - J.O. du 09.12.2010
Arrêté du 26 février 2021 fixant le montant annuel des attributions individuelles de la prime de recherche et d'enseignement supérieur instituée par le décret n° 89-775 du 23 octobre 1989 relatif à la prime de recherche et d'enseignement supérieur des personnels de l'enseignement supérieur relevant du ministère chargé de l'enseignement supérieur</t>
  </si>
  <si>
    <t>Bénéficiaire de la prime de recherche et d'enseignement supérieur</t>
  </si>
  <si>
    <r>
      <rPr>
        <b/>
        <sz val="10"/>
        <rFont val="Arial"/>
      </rPr>
      <t xml:space="preserve">PRIME D'ENSEIGNEMENT SUPERIEUR                                            </t>
    </r>
    <r>
      <rPr>
        <b/>
        <sz val="10"/>
        <color rgb="FF336666"/>
        <rFont val="Arial"/>
      </rPr>
      <t xml:space="preserve">  CODE INDEMNITE 0361</t>
    </r>
  </si>
  <si>
    <t>Décret 89.776 du 23.10.1989, Arrêté du 03.12.2021 - J.O. du 5.12.2021</t>
  </si>
  <si>
    <r>
      <rPr>
        <b/>
        <sz val="10"/>
        <rFont val="Arial"/>
      </rPr>
      <t xml:space="preserve">PRIME D'ENCADREMENT DOCTORAL ET DE RECHERCHE (ex-prime d'excellence scientifique)
                                                                                                         </t>
    </r>
    <r>
      <rPr>
        <b/>
        <sz val="10"/>
        <color rgb="FF336666"/>
        <rFont val="Arial"/>
      </rPr>
      <t>CODE INDEMNITE 1581</t>
    </r>
  </si>
  <si>
    <t>Décret n° 2009-851 du 8 juillet 2009 modifié par le décret n° 2014-557 du 28 mai 2014 
Arrêté du 20.01. 2010 fixant la liste des distinctions scientifiques ouvrant droit à la prime d'excellence scientifique attribuée à certains personnels de l'enseignement supérieur et de la recherche - J.O. du 28.01.2010
Arrêté du 30.11.2009 - J.O. du 09.12.2009</t>
  </si>
  <si>
    <t>Taux annuel minimum aux membres seniors de l'Institut Universitaire de France</t>
  </si>
  <si>
    <t>Taux annuel minimum aux membres juniors de l'Institut Universitaire de France</t>
  </si>
  <si>
    <t>Taux annuel maximum aux personnels en délégation auprès de l'Institut Universitaire de France</t>
  </si>
  <si>
    <t>Taux annuel maximum aux personnels lauréats d'une distinction scientifique ou apportant une contribution exceptionnelle à la recherche</t>
  </si>
  <si>
    <t>Taux annuel plafond</t>
  </si>
  <si>
    <t>Taux annuel plancher</t>
  </si>
  <si>
    <r>
      <t xml:space="preserve">PRIME DE RESPONSABILITE PEDAGOGIQUE                                     </t>
    </r>
    <r>
      <rPr>
        <b/>
        <sz val="10"/>
        <color rgb="FF336666"/>
        <rFont val="Arial"/>
      </rPr>
      <t xml:space="preserve">CODE INDEMNITE 0596
</t>
    </r>
    <r>
      <rPr>
        <sz val="9"/>
        <rFont val="Arial"/>
      </rPr>
      <t xml:space="preserve">Décret n°99-855 du 4.10.1999 
Décret n°83-1175 du 23.12.1983 
</t>
    </r>
    <r>
      <rPr>
        <b/>
        <sz val="9"/>
        <rFont val="Arial"/>
      </rPr>
      <t xml:space="preserve">
</t>
    </r>
  </si>
  <si>
    <t xml:space="preserve">96 x 43,5 =  4 176 € (max)
12 x 43,5 = 522 € (min) </t>
  </si>
  <si>
    <r>
      <t xml:space="preserve">Au titre du 1er al. de l'art 1er du décret du 12.01.1990 : 19 291,73 €
</t>
    </r>
    <r>
      <rPr>
        <i/>
        <sz val="10"/>
        <rFont val="Arial"/>
      </rPr>
      <t xml:space="preserve">Majoration de 50% quand passage aux RCE et de 20% du montant de la prime majoré en fonction de la réalisation d’objectifs et des résultats d’indicateurs fixés et notifiés en début d’année par le ministère
</t>
    </r>
    <r>
      <rPr>
        <sz val="10"/>
        <rFont val="Arial"/>
      </rPr>
      <t xml:space="preserve">Au titre du 2ème al. de l'art. 1er du même décret : 7 682,78 € 
</t>
    </r>
    <r>
      <rPr>
        <i/>
        <sz val="10"/>
        <rFont val="Arial"/>
      </rPr>
      <t xml:space="preserve">Majoration de 25% quand passage aux RCE
</t>
    </r>
    <r>
      <rPr>
        <sz val="10"/>
        <rFont val="Arial"/>
      </rPr>
      <t>Au titre du 3ème al. de l'art. 1er du même décret : 9 603,48 €
Au titre du 4ème al. de l'art. 1er du même décret : 28 937,60 €
Au titre du 5ème al. de l'art. 1er du même décret : Enseignants-chercheurs avec fonctions spécifiques (cf. Arrêté du 17.11. 2010 publié au J.O. du 9.12.2010) : 9 933,35 €</t>
    </r>
  </si>
  <si>
    <r>
      <t xml:space="preserve">PRIME D'ADMINISTRATION                                                               </t>
    </r>
    <r>
      <rPr>
        <b/>
        <sz val="10"/>
        <color rgb="FF336666"/>
        <rFont val="Arial"/>
      </rPr>
      <t xml:space="preserve">CODE INDEMNITE 0407
</t>
    </r>
    <r>
      <rPr>
        <sz val="9"/>
        <rFont val="Arial"/>
      </rPr>
      <t>Décret n°90-50 du 12.01.1990 modifié
Arrêté du 13.09.1990 modifié
BO n°25 du 13-07-2017</t>
    </r>
  </si>
  <si>
    <t>COURS COMPLEMENTAIRES</t>
  </si>
  <si>
    <t xml:space="preserve">Décret n° 83.1175 du 23.12.83 modifié notamment par décret n° 88-994 du 18.10.88 </t>
  </si>
  <si>
    <t>Arrêté du 06.11.1989</t>
  </si>
  <si>
    <t>Taux applicables à compter du 01.07.2023</t>
  </si>
  <si>
    <t>Nature des enseignements complémentaires</t>
  </si>
  <si>
    <t>Cours de capacité</t>
  </si>
  <si>
    <t>Dispositions générales</t>
  </si>
  <si>
    <t xml:space="preserve"> des disciplines juridiques, politiques,</t>
  </si>
  <si>
    <t xml:space="preserve"> économiques et de gestion</t>
  </si>
  <si>
    <t>Taux de l'indemnité pour une heure effective</t>
  </si>
  <si>
    <t>Cours</t>
  </si>
  <si>
    <t>Travaux dirigés</t>
  </si>
  <si>
    <t>Travaux pratiques</t>
  </si>
  <si>
    <r>
      <rPr>
        <sz val="10"/>
        <rFont val="Arial"/>
      </rPr>
      <t>La rémunération des personnes qui assurent une activité d'enseignement en vertu d'un contrat conclu conformément aux dispositions des articles 3 et 4 du décret n° 83-1175 du 23 décembre 1983 susvisé ne peut être supérieure à  :</t>
    </r>
    <r>
      <rPr>
        <b/>
        <sz val="10"/>
        <rFont val="Arial"/>
      </rPr>
      <t xml:space="preserve"> </t>
    </r>
  </si>
  <si>
    <t>par année universitaire</t>
  </si>
  <si>
    <t>et à :</t>
  </si>
  <si>
    <t>par séance, la durée des séances étant de une heure au moins</t>
  </si>
  <si>
    <t>et de une heure trente au plus.</t>
  </si>
  <si>
    <t>REMUNERATION DES INTERVENANTS PARTICIPANT, A TITRE D'ACTIVITE ACCESSOIRE,
A DES ACTIVITES DE FORMATION ET DE RECRUTEMENT</t>
  </si>
  <si>
    <t>(Décret n° 2010-235 du 5 mars 2010)</t>
  </si>
  <si>
    <t>Les modalités et taux de rémunération pour ces activités sont fixés par l'arrêté du 7 mai 2012</t>
  </si>
  <si>
    <t>Activités rémunérées</t>
  </si>
  <si>
    <t>Rémunération</t>
  </si>
  <si>
    <t>Formation en présence et/ou à distance y compris préparation aux concours, examens ou certifications professionnels</t>
  </si>
  <si>
    <t>Sensibilisation et initiation</t>
  </si>
  <si>
    <t>Par heure</t>
  </si>
  <si>
    <t>de 25 € à 40 €</t>
  </si>
  <si>
    <t>Approfondissement</t>
  </si>
  <si>
    <t>de 30 € à 80 €</t>
  </si>
  <si>
    <t>Expertise</t>
  </si>
  <si>
    <t>de 35 € à 90 €</t>
  </si>
  <si>
    <t>Conférences occasionnelles</t>
  </si>
  <si>
    <t>de 40 € à 100 €</t>
  </si>
  <si>
    <t>Conférences exceptionnelles</t>
  </si>
  <si>
    <t>de 100 € à 175 €</t>
  </si>
  <si>
    <t>Ingénierie pédagogique</t>
  </si>
  <si>
    <t>Participation à l’élaboration de programmes et ressources pédagogiques</t>
  </si>
  <si>
    <t>Au forfait</t>
  </si>
  <si>
    <t>de 30 € à 300 €</t>
  </si>
  <si>
    <t>Evaluation pédagogique y compris préparation aux concours, examens ou certifications professionnels</t>
  </si>
  <si>
    <t>Conception de sujets d’évaluation</t>
  </si>
  <si>
    <t>Par sujet</t>
  </si>
  <si>
    <t>de 10 € à 32 €</t>
  </si>
  <si>
    <t>Evaluation orale</t>
  </si>
  <si>
    <t>de 10 € à 40 €</t>
  </si>
  <si>
    <t>Correction de travaux écrits</t>
  </si>
  <si>
    <t>par document ou copie</t>
  </si>
  <si>
    <t>de 1 € à 6 €</t>
  </si>
  <si>
    <t>Accompagnement pédagogique</t>
  </si>
  <si>
    <t>Accompagnement individualisé, dont tutorat, et encadrement de stage</t>
  </si>
  <si>
    <t>Forfait par projet individuel ou collectif</t>
  </si>
  <si>
    <t>de 100 € à 800 €</t>
  </si>
  <si>
    <t>La rémunération horaire peut être fractionnée en fonction de la durée effective de la formation. 
Les montants prévus pour les conférences exceptionnelles ne peuvent être versés qu’aux personnalités n’appartenant pas au ministère chargé de l’éducation nationale, reconnues en raison de leur expertise qui se caractérise notamment par leur notoriété ou leur expérience.
Le montant de la rémunération des activités de formation est déterminé par le service ou l’établissement responsable de leur organisation, dans la limite du budget prévu à cet effet. Il est établi en fonction du niveau d’expertise des intervenants ou du public destinataire, de la charge et de la difficulté du travail, notamment au vu du nombre de stagiaires et du nombre de jours de la formation, et des sujétions liées à la mise en oeuvre du projet pédagogique.
A titre exceptionnel, les montants maximaux peuvent être majorés par un pourcentage compris entre 0 et 25 pour tenir compte de la difficulté et de la rareté de la matière enseignée.</t>
  </si>
  <si>
    <t>REMUNERATION DES INTERVENANTS PARTICIPANT, A TITRE D'ACTIVITE ACCESSOIRE, A DES ACTIVITES DE FORMATION ET DE RECRUTEMENT
(décret n° 2010-235 du 5 mars 2010)</t>
  </si>
  <si>
    <t xml:space="preserve">Les modalités et taux de rémunération pour ces activités sont fixés par l'arrêté du 16 octobre 2024 modifiant l'arrêté du 7 mai 2012 </t>
  </si>
  <si>
    <t>Taux A1</t>
  </si>
  <si>
    <t>Taux A2</t>
  </si>
  <si>
    <t>Taux B</t>
  </si>
  <si>
    <t>Taux C</t>
  </si>
  <si>
    <t>Taux D1</t>
  </si>
  <si>
    <t>Taux D2</t>
  </si>
  <si>
    <t>Taux D3</t>
  </si>
  <si>
    <t>Activités rémunénérées</t>
  </si>
  <si>
    <t>Corps des professeurs agrégés, des inspecteurs de l'éducation nationale, des inspecteurs d’académie - inspecteurs pédagogiques régionaux, des inspecteurs généraux de l'éducation, du sport et de la recherche, des personnels de direction, des conservateurs des bibliothèques et des ingénieurs de recherche du ministère chargé de l’enseignement supérieur</t>
  </si>
  <si>
    <t>Autres corps de catégorie A</t>
  </si>
  <si>
    <t>Corps de catégorie B</t>
  </si>
  <si>
    <t>Corps de catégorie C</t>
  </si>
  <si>
    <t>certification complémentaire dans certains secteurs disciplinaires</t>
  </si>
  <si>
    <t>Certificat de professionnalisation en matière de lutte contre le décrochage scolaire
CAPPEI *
CAFFA *
CAFIPEMF *</t>
  </si>
  <si>
    <t>DDEAS *</t>
  </si>
  <si>
    <t>Correction copies</t>
  </si>
  <si>
    <t>9 € par copie</t>
  </si>
  <si>
    <t>7 € par copie</t>
  </si>
  <si>
    <t>3 € par copie</t>
  </si>
  <si>
    <t>2 € par copie</t>
  </si>
  <si>
    <t>4,94 € (1)</t>
  </si>
  <si>
    <t>Examen de dossier soumis à notation</t>
  </si>
  <si>
    <t>6 € par copie</t>
  </si>
  <si>
    <t xml:space="preserve">Epreuve orale </t>
  </si>
  <si>
    <t>45 € par heure</t>
  </si>
  <si>
    <t>30 € par heure</t>
  </si>
  <si>
    <t>17 € par heure</t>
  </si>
  <si>
    <t>12 € par heure</t>
  </si>
  <si>
    <t>32,94 € (2)</t>
  </si>
  <si>
    <t>Epreuve pratique</t>
  </si>
  <si>
    <t>10 € par heure</t>
  </si>
  <si>
    <t>Lecture du mémoire</t>
  </si>
  <si>
    <t>Entretien recrutement sans concours</t>
  </si>
  <si>
    <t>Conception des sujets (hors concours ingénieurs et personnels techniques de recherche et de formation)</t>
  </si>
  <si>
    <t xml:space="preserve">1000 € par épreuve écrite </t>
  </si>
  <si>
    <t>1000 € par épreuve écrite d'admissibilité</t>
  </si>
  <si>
    <t>250 € par épreuve écrite d'admissibilité</t>
  </si>
  <si>
    <t>150 € par épreuve écrite d'admissibilité</t>
  </si>
  <si>
    <r>
      <t xml:space="preserve">Présidence (hors concours enseignant du 1er degré et ingénieurs et personnels techniques de recherche et de formation) </t>
    </r>
    <r>
      <rPr>
        <sz val="9"/>
        <color indexed="2"/>
        <rFont val="Arial"/>
      </rPr>
      <t>(3)</t>
    </r>
  </si>
  <si>
    <t>Montant forfaitaire défini en fonction du nombre de postes offerts aux concours nationaux
Moins de 25 : 2 000 €
Entre 25 et 49 : 3 000 €
Entre 50 et 99 : 4 000 €
Entre 100 et 199 : 5 000 €
Entre 200 et plus : 6 000 €</t>
  </si>
  <si>
    <t>Montant forfaitaire
Concours nationaux : 2 000 €
Concours déconcentrés : 500 €</t>
  </si>
  <si>
    <t>Aide au déroulement des épreuves apportée à titre exceptionnel par les personnels en dépassement des obligations réglementaires de service</t>
  </si>
  <si>
    <t>15 € par heure</t>
  </si>
  <si>
    <t>30 € par heure effectuée de nuit (entre 22h et 7h)</t>
  </si>
  <si>
    <t>25 € par heure le week-end et les jours fériés</t>
  </si>
  <si>
    <t>Aide extérieure apportée par les agents publics retraités et les personnes extérieures à l’administration</t>
  </si>
  <si>
    <t xml:space="preserve">Taux horaire du SMIC par heure (11,88 € au 01/11/2024) </t>
  </si>
  <si>
    <t>* CAPPEI = Certificat d'aptitude professionnelle aux pratiques de l'éducation inclusive et à la formation professionnelle spécialisée</t>
  </si>
  <si>
    <t>* CAFFA = Certificat d'aptitude aux fonctions de formateur académique</t>
  </si>
  <si>
    <t xml:space="preserve">* CAFIPEMF = Certificat d'aptitude aux fonctions d'instituteur ou de professeur des écoles maître formateur </t>
  </si>
  <si>
    <t>* DDEAS = Diplôme de directeur d'établissement d'éducation adaptée  et spécialisée</t>
  </si>
  <si>
    <r>
      <t>(1)</t>
    </r>
    <r>
      <rPr>
        <sz val="9"/>
        <rFont val="Arial"/>
      </rPr>
      <t xml:space="preserve"> la rémunération de copies est partagée entre 3 correcteurs </t>
    </r>
  </si>
  <si>
    <r>
      <t>(2)</t>
    </r>
    <r>
      <rPr>
        <sz val="9"/>
        <rFont val="Arial"/>
      </rPr>
      <t xml:space="preserve"> limiter la rémunération à 3h pour le certificat de professionnalisation en matière de lutte contre le décrochage scolaire et le CAPPEI, à 4h30 pour le CAFIPEMF</t>
    </r>
  </si>
  <si>
    <r>
      <t>(3)</t>
    </r>
    <r>
      <rPr>
        <sz val="9"/>
        <rFont val="Arial"/>
      </rPr>
      <t xml:space="preserve"> Par dérogation, afin de tenir compte du niveau de difficulté et des contraintes liés à la présidence de certains jurys de concours, le montant forfaitaire prévu pour l'indemnisation des activités de présidence peut faire l'objet d'une majoration de 25 % maximum.</t>
    </r>
  </si>
  <si>
    <t>REMUNERATION DES INTERVENANTS PARTICIPANT, A TITRE D'ACTIVITE ACCESSOIRE, A DES ACTIVITES DE FORMATION ET DE RECRUTEMENT (décret n° 2010-235 du 5 mars 2010)</t>
  </si>
  <si>
    <t xml:space="preserve">Les modalités et taux de rémunération pour ces activités sont fixés par l'arrêté du 13 avril 2012  </t>
  </si>
  <si>
    <t>Taux 1</t>
  </si>
  <si>
    <t>Taux 2</t>
  </si>
  <si>
    <t>Taux 3</t>
  </si>
  <si>
    <t>Taux 4</t>
  </si>
  <si>
    <t>Taux 5</t>
  </si>
  <si>
    <t>CAP, BEP, certificat de formation générale, diplôme national du brevet, mention complémentaire V, B2i adultes, diplôme d'études en langue française, certificat de préposé au tir, brevet initiation aéronautique</t>
  </si>
  <si>
    <t>BP, mention complémentaire IV, diplômes de techniciens prothésiste-orthésiste et podo-orthésiste, brevet métier des arts, brevet artistique techniques du cirque, diplôme d'Etat moniteur éducateur</t>
  </si>
  <si>
    <t>Concours généraux des lycées et métiers, brevet de technicien, diplôme de technicien des métiers du spectacle</t>
  </si>
  <si>
    <t>Diplôme de compétence en langues, certificat d'aptitude à l'enseignement aéronautique</t>
  </si>
  <si>
    <t>Bac</t>
  </si>
  <si>
    <t>Correction de copies</t>
  </si>
  <si>
    <t>0,75 € par copie</t>
  </si>
  <si>
    <t xml:space="preserve">1,1€ par copie </t>
  </si>
  <si>
    <t>1,73 € par copie</t>
  </si>
  <si>
    <t>2,47 € par copie</t>
  </si>
  <si>
    <t>5 € par copie</t>
  </si>
  <si>
    <t>Epreuve orale ou pratique</t>
  </si>
  <si>
    <t>4,11 € par heure</t>
  </si>
  <si>
    <t>5,49 € par heure</t>
  </si>
  <si>
    <t>9,6 € par heure</t>
  </si>
  <si>
    <t>13,72 € par heure</t>
  </si>
  <si>
    <t>Epreuve orale facultative ou épreuve ponctuelle EPS</t>
  </si>
  <si>
    <t>75% du taux horaire de l'épreuve orale ou pratique</t>
  </si>
  <si>
    <t>Validation des acquis de l'expérience (VAE)</t>
  </si>
  <si>
    <t>Forfait par demande de VAE et par examinateur : taux horaire de l'épreuve orale * coefficient de 0,5 à 3</t>
  </si>
  <si>
    <t xml:space="preserve">La modulation est effectuée par l'autorité académique et tient compte des difficultés liées à l'instruction de la demande de VAE </t>
  </si>
  <si>
    <t>REMUNERATION DES INTERVENANTS PARTICIPANT, A TITRE D'ACTIVITE ACCESSOIRE, A DES ACTIVITES DE FORMATION ET DE RECRUTEMENT 
(décret n° 2010-235 du 5 mars 2010)</t>
  </si>
  <si>
    <t>Les modalités et taux de rémunération pour ces activités sont fixés par l'arrêté du 9 août 2012</t>
  </si>
  <si>
    <t xml:space="preserve">Diplôme supérieur de comptabilité et de gestion </t>
  </si>
  <si>
    <t>Diplôme d'expertise comptable</t>
  </si>
  <si>
    <t>Autres diplômes, titres ou certifications professionnelles  &gt; à 1ère année de 2ème cycle d'enseignement supérieur (&gt;bac+3)</t>
  </si>
  <si>
    <t>Diplôme de comptabilité et de gestion</t>
  </si>
  <si>
    <t>Institut universitaire de France</t>
  </si>
  <si>
    <t>Autres diplômes, titres ou certifications professionnelles  délivrées au cours du 1er cycle d'enseignement supérieur (≤bac+3)</t>
  </si>
  <si>
    <t>4 € par copie</t>
  </si>
  <si>
    <t>2,3 € par copie</t>
  </si>
  <si>
    <t>Audition des candidats, épreuve orale, épreuve pratique</t>
  </si>
  <si>
    <t>33 € par heure</t>
  </si>
  <si>
    <t>14 € par heure</t>
  </si>
  <si>
    <t>Agrément préalable du sujet de mémoire du diplôme supérieur de comptabilité et de gestion</t>
  </si>
  <si>
    <t>Analyse préalable et soutenance du mémoire du diplôme d’expertise comptable</t>
  </si>
  <si>
    <t>265 € par candidat</t>
  </si>
  <si>
    <t>75 € par avis</t>
  </si>
  <si>
    <t>Eaboration des rapports</t>
  </si>
  <si>
    <t xml:space="preserve">45 € par rapport </t>
  </si>
  <si>
    <t xml:space="preserve">La modulation est effectuée par par l’autorité chargée de la nomination des jurys en fonction des difficultés liées à l’instruction de la demande de VAE </t>
  </si>
  <si>
    <t xml:space="preserve">COTISATIONS et CONTRIBUTIONS SECURITE SOCIALE </t>
  </si>
  <si>
    <t>Montants en vigueur au 1er janvier 2024</t>
  </si>
  <si>
    <t>PART INTERESSE</t>
  </si>
  <si>
    <t>PART EMPLOYEUR</t>
  </si>
  <si>
    <t>% sur les</t>
  </si>
  <si>
    <t>% sur la</t>
  </si>
  <si>
    <t>salaires</t>
  </si>
  <si>
    <t>totalité</t>
  </si>
  <si>
    <t>% total</t>
  </si>
  <si>
    <t>totalité des</t>
  </si>
  <si>
    <t>plafonnés</t>
  </si>
  <si>
    <t>des salaires</t>
  </si>
  <si>
    <t>I - Régime spécial</t>
  </si>
  <si>
    <t>(Fonctionnaires)</t>
  </si>
  <si>
    <t>Maladie</t>
  </si>
  <si>
    <t>II - Régime général</t>
  </si>
  <si>
    <t>(Auxiliaires)</t>
  </si>
  <si>
    <t xml:space="preserve">Vieillesse </t>
  </si>
  <si>
    <t>FNAL &lt;50 salariés</t>
  </si>
  <si>
    <t>FNAL à partir de 50 salariés</t>
  </si>
  <si>
    <t>0,50**</t>
  </si>
  <si>
    <t>TOTAL :</t>
  </si>
  <si>
    <t>Allocations  familiales</t>
  </si>
  <si>
    <t>Contribution solidarité autonomie</t>
  </si>
  <si>
    <r>
      <rPr>
        <b/>
        <sz val="8"/>
        <rFont val="Verdana"/>
      </rPr>
      <t>Base : Traitement + bonifications indiciaires -</t>
    </r>
    <r>
      <rPr>
        <b/>
        <sz val="8"/>
        <color indexed="2"/>
        <rFont val="Verdana"/>
      </rPr>
      <t xml:space="preserve"> </t>
    </r>
    <r>
      <rPr>
        <b/>
        <sz val="8"/>
        <rFont val="Verdana"/>
      </rPr>
      <t>Taux</t>
    </r>
    <r>
      <rPr>
        <b/>
        <sz val="8"/>
        <color indexed="2"/>
        <rFont val="Verdana"/>
      </rPr>
      <t xml:space="preserve"> </t>
    </r>
    <r>
      <rPr>
        <b/>
        <sz val="8"/>
        <rFont val="Verdana"/>
      </rPr>
      <t>employeur</t>
    </r>
    <r>
      <rPr>
        <b/>
        <sz val="8"/>
        <color indexed="2"/>
        <rFont val="Verdana"/>
      </rPr>
      <t xml:space="preserve"> </t>
    </r>
    <r>
      <rPr>
        <b/>
        <sz val="8"/>
        <rFont val="Verdana"/>
      </rPr>
      <t>:</t>
    </r>
    <r>
      <rPr>
        <b/>
        <sz val="8"/>
        <color indexed="2"/>
        <rFont val="Verdana"/>
      </rPr>
      <t xml:space="preserve">  </t>
    </r>
    <r>
      <rPr>
        <b/>
        <sz val="8"/>
        <rFont val="Verdana"/>
      </rPr>
      <t>0,30 %</t>
    </r>
  </si>
  <si>
    <t xml:space="preserve"> Contribution Sociale Généralisée (C.S.G.)  </t>
  </si>
  <si>
    <t>Base : Totalité des rémunérations x 98,25 % - Taux intéressé :  9,20 %</t>
  </si>
  <si>
    <t>Taux intéressé :  9,20 % (6,80 % déductible et 2,40 % non déductible)</t>
  </si>
  <si>
    <t>Remboursement de la dette sociale (R.D.S.)</t>
  </si>
  <si>
    <t>Base : Totalité des rémunérations x 98,25 % - Taux intéressé :  0,50 %</t>
  </si>
  <si>
    <t>Remarque : pour les départements du Haut-Rhin, du Bas-Rhin et de la Moselle, le taux de la cotisation assurance maladie supplémentaire spécifique est réduit à 1,30 % au 1er avril 2022 soit au total 0,75 % + 1,30% = 2,05 %.</t>
  </si>
  <si>
    <t>** Le taux de la contribution FNAL versée par les employeurs de moins de 50 salariés est de 0,10 % sur les rémunérations plafonnées.
Pour les employeurs ayant au moins 50 salariés ou plus, le taux de la contribution FNAL est de 0,50 % sur la totalité des rémunérations</t>
  </si>
  <si>
    <t xml:space="preserve">COTISATIONS : IRCANTEC </t>
  </si>
  <si>
    <t>(depuis le 1er janvier 2017)</t>
  </si>
  <si>
    <t>(article 7 IV du décret n° 70-1277 du 23 décembre 1970 modifié et article 9 bis de l'arrêté du 30 décembre 1970 modifié)</t>
  </si>
  <si>
    <t>TRANCHE A</t>
  </si>
  <si>
    <t>TRANCHE B</t>
  </si>
  <si>
    <t>Plafond Sécurité Sociale</t>
  </si>
  <si>
    <t>Au dessus du plafond</t>
  </si>
  <si>
    <t>Taux des cotisations à verser pour la retraite</t>
  </si>
  <si>
    <t>CAPITAL DECES</t>
  </si>
  <si>
    <t>Majoration pour enfant du capital-décès prévue par l'article D712-21 du Code de la Sécurité Sociale</t>
  </si>
  <si>
    <r>
      <t xml:space="preserve"> Trois centièmes du traitement annuel brut soumis à retenue pour pension afférent à l'</t>
    </r>
    <r>
      <rPr>
        <b/>
        <sz val="10"/>
        <rFont val="MS Sans Serif"/>
      </rPr>
      <t>indice brut 585</t>
    </r>
    <r>
      <rPr>
        <sz val="10"/>
        <rFont val="MS Sans Serif"/>
      </rPr>
      <t xml:space="preserve"> (indice majoré 499 au 01/01/2024) soit 884,33 €.</t>
    </r>
  </si>
  <si>
    <t>Formule de calcul : (5 907,34*499/100)*0,03</t>
  </si>
  <si>
    <t>COTISATIONS : RETRAITE DES PERSONNELS DE L'ENSEIGNEMENT PRIVE</t>
  </si>
  <si>
    <t>Articles L911-1 et suivants du Code de la Sécurité Sociale et R914-92 et suivants du Code de l'Education</t>
  </si>
  <si>
    <t>LIBELLE DE LA COTISATION</t>
  </si>
  <si>
    <t>ASSIETTE</t>
  </si>
  <si>
    <t xml:space="preserve">PART ETAT  </t>
  </si>
  <si>
    <t>PART SALARIALE</t>
  </si>
  <si>
    <t xml:space="preserve">AGIRC ARRCO    </t>
  </si>
  <si>
    <r>
      <t xml:space="preserve">Tranche 1 </t>
    </r>
    <r>
      <rPr>
        <b/>
        <sz val="8"/>
        <rFont val="Arial"/>
      </rPr>
      <t>(dans la limite du plafond de la sécurité sociale)</t>
    </r>
  </si>
  <si>
    <t>Tranche 2 (dans la limite de 8 plafonds de la sécurité sociale)</t>
  </si>
  <si>
    <t>CEG (contribution d'équilibre général)</t>
  </si>
  <si>
    <t>CET (contribution d'équilibre technique)</t>
  </si>
  <si>
    <t>Rémunération brute (tous les salariés dont le salaire est supérieur au plafond de la sécurité sociale)</t>
  </si>
  <si>
    <t>(dans la limite de huit fois
le plafond de la sécurité sociale)</t>
  </si>
  <si>
    <t>(Cf. https://www.pleiade.education.fr / Rubrique "Cotisations" / Fiche n° 6)</t>
  </si>
  <si>
    <r>
      <t>TAUX DES INDEMNITES INDEXEES</t>
    </r>
    <r>
      <rPr>
        <sz val="12"/>
        <rFont val="Arial"/>
      </rPr>
      <t xml:space="preserve"> </t>
    </r>
  </si>
  <si>
    <t>Valeur du point au 01.07.2023 :</t>
  </si>
  <si>
    <t>Valeur du point au 01.07.2022 :</t>
  </si>
  <si>
    <t>Valeur du point au 01.02.2017 :</t>
  </si>
  <si>
    <t>Valeur du point au 01.07.2016 :</t>
  </si>
  <si>
    <t>INDEMNITES</t>
  </si>
  <si>
    <t>TAUX EN EUROS</t>
  </si>
  <si>
    <t>CODE</t>
  </si>
  <si>
    <t>INDEMNITE</t>
  </si>
  <si>
    <t>IND. PROF. PPAL</t>
  </si>
  <si>
    <t>ISOE PART MODULABLE</t>
  </si>
  <si>
    <t>1228</t>
  </si>
  <si>
    <t>Division 6, 5, 4</t>
  </si>
  <si>
    <t>Division 3</t>
  </si>
  <si>
    <t>Division 1re et 2e année BEP</t>
  </si>
  <si>
    <t>Division 2de lycée</t>
  </si>
  <si>
    <t>Division 1re terminale</t>
  </si>
  <si>
    <t>Bac pro en 3 ans</t>
  </si>
  <si>
    <t>Autres divisions LP</t>
  </si>
  <si>
    <t xml:space="preserve">ISOE PART MODULABLE PROF REFERENT </t>
  </si>
  <si>
    <t>2363</t>
  </si>
  <si>
    <t>ISOE PART FIXE</t>
  </si>
  <si>
    <t>0364</t>
  </si>
  <si>
    <t>IND. SPEC. DIRECTEURS SES EREA</t>
  </si>
  <si>
    <t>0147</t>
  </si>
  <si>
    <t xml:space="preserve">IND. SUIVI APPRENTIS </t>
  </si>
  <si>
    <t>0582</t>
  </si>
  <si>
    <t>IND. SUJETION SP. CFC</t>
  </si>
  <si>
    <t xml:space="preserve">Indemnité non indexée </t>
  </si>
  <si>
    <t>0323</t>
  </si>
  <si>
    <t>IND. FONCT. PART. PROF. ECOLES</t>
  </si>
  <si>
    <t>0408</t>
  </si>
  <si>
    <t>IND. FORFAITAIRE CPE</t>
  </si>
  <si>
    <t>0414</t>
  </si>
  <si>
    <t>IND SUJETION PART. PERS. ORIENT.</t>
  </si>
  <si>
    <t>0413</t>
  </si>
  <si>
    <t>IND. ACT. PERI-EDUCATIVES</t>
  </si>
  <si>
    <t>0379</t>
  </si>
  <si>
    <t>IND. FONCTIONS PART. CPGE</t>
  </si>
  <si>
    <t>0597</t>
  </si>
  <si>
    <t>IND. SUJ. SPEC. ZEP</t>
  </si>
  <si>
    <t>Indemnité fermée</t>
  </si>
  <si>
    <t>0403</t>
  </si>
  <si>
    <t>APPRENTIS VI et V</t>
  </si>
  <si>
    <t>0507</t>
  </si>
  <si>
    <t>APPRENTIS IV</t>
  </si>
  <si>
    <t>APPRENTIS III</t>
  </si>
  <si>
    <t>Indemnité forfaitaire annuelle décret 79-916 du 17/10/1979 article 3</t>
  </si>
  <si>
    <t>moins de 50 apprentis</t>
  </si>
  <si>
    <t>de 50 à 200 apprentis</t>
  </si>
  <si>
    <t>de 201 à 350 apprentis</t>
  </si>
  <si>
    <t>de 351 à 500 apprentis</t>
  </si>
  <si>
    <t>de 501 à 650 apprentis</t>
  </si>
  <si>
    <t>de 651 à 800 apprentis</t>
  </si>
  <si>
    <t>de 801 à 950 apprentis</t>
  </si>
  <si>
    <t>supérieur à 951 apprentis</t>
  </si>
  <si>
    <t>Adjoint-gestionnaire / Agent comptable</t>
  </si>
  <si>
    <t>Niveaux VI et V - Indemnité horaire</t>
  </si>
  <si>
    <t>0453</t>
  </si>
  <si>
    <t>Niveau IV        - activités FC adultes</t>
  </si>
  <si>
    <t>Niveau III</t>
  </si>
  <si>
    <t xml:space="preserve">Niveau II </t>
  </si>
  <si>
    <t>Niveau I</t>
  </si>
  <si>
    <t>IND. SUJ. EXERCICE FC</t>
  </si>
  <si>
    <t>0451</t>
  </si>
  <si>
    <t>IND. CHARGES PART. (taux moyen)</t>
  </si>
  <si>
    <t>0452</t>
  </si>
  <si>
    <t>MONTANT MAXIMUM IND. CE</t>
  </si>
  <si>
    <t>Indemnités de sujétions spéciales</t>
  </si>
  <si>
    <t>abrogé 0433</t>
  </si>
  <si>
    <t>12</t>
  </si>
  <si>
    <t>13</t>
  </si>
  <si>
    <t>14</t>
  </si>
  <si>
    <t>Indemnité de responsabilité de direction d'établissement</t>
  </si>
  <si>
    <t>Indemnité de sujétions spéciales de remplacement aux personnels assurant des remplacements dans le 1er et le 2e degré</t>
  </si>
  <si>
    <t>Indemnité non indexée 
Décret n° 2022-1189 du 27 août 2022</t>
  </si>
  <si>
    <t>01 ou 02</t>
  </si>
  <si>
    <t>03 ou 04</t>
  </si>
  <si>
    <t>05 ou 06</t>
  </si>
  <si>
    <t>07 ou 08</t>
  </si>
  <si>
    <t>09 ou 10</t>
  </si>
  <si>
    <t>Par tranche supplémentaire de 20 kms</t>
  </si>
  <si>
    <t>Indemnités forfaitaires pour travaux supplémentaires</t>
  </si>
  <si>
    <t>1re catégorie</t>
  </si>
  <si>
    <t>2e catégorie</t>
  </si>
  <si>
    <t>3e catégorie</t>
  </si>
  <si>
    <t>Echelle 3</t>
  </si>
  <si>
    <t>Echelle 4</t>
  </si>
  <si>
    <t>Echelle 5</t>
  </si>
  <si>
    <t>Echelle 6</t>
  </si>
  <si>
    <t>1er grade B</t>
  </si>
  <si>
    <t>2e grade B</t>
  </si>
  <si>
    <t>3e grade B</t>
  </si>
  <si>
    <t>Vacations allouées aux personnels non enseignants apportant leur concours au fonctionnement des groupements d'établissements, des centres de formation d'apprentis ouverts dans les établissements publics locaux d'enseignement ou à l'exécution de certaines conventions</t>
  </si>
  <si>
    <t>catégorie C</t>
  </si>
  <si>
    <t>catégorie B</t>
  </si>
  <si>
    <t>catégorie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</si>
</sst>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8" formatCode="#,##0.00\ &quot;€&quot;;[Red]\-#,##0.00\ &quot;€&quot;"/>
    <numFmt numFmtId="44" formatCode="_-* #,##0.00\ &quot;€&quot;_-;\-* #,##0.00\ &quot;€&quot;_-;_-* &quot;-&quot;??\ &quot;€&quot;_-;_-@_-"/>
    <numFmt numFmtId="164" formatCode="_-* #,##0.00\ [$€-1]_-;\-* #,##0.00\ [$€-1]_-;_-* \-??\ [$€-1]_-"/>
    <numFmt numFmtId="165" formatCode="#,##0.00&quot; F&quot;;[Red]\-#,##0.00&quot; F&quot;"/>
    <numFmt numFmtId="166" formatCode="#,##0.00\ [$€-1]"/>
    <numFmt numFmtId="167" formatCode="#,##0.0000\ [$€-1]"/>
    <numFmt numFmtId="168" formatCode="0\ %"/>
    <numFmt numFmtId="169" formatCode="0.0%"/>
    <numFmt numFmtId="170" formatCode="#,##0.00&quot; F&quot;;\-#,##0.00&quot; F&quot;"/>
    <numFmt numFmtId="171" formatCode="#,##0.00\ [$€-1];\-#,##0.00\ [$€-1]"/>
    <numFmt numFmtId="172" formatCode="#,##0\ [$€-1];\-#,##0\ [$€-1]"/>
    <numFmt numFmtId="173" formatCode="0.00\ %"/>
    <numFmt numFmtId="174" formatCode="0.0000"/>
    <numFmt numFmtId="175" formatCode="#,##0.00_ ;\-#,##0.00\ "/>
    <numFmt numFmtId="176" formatCode="#,##0&quot; F&quot;;\-#,##0&quot; F&quot;"/>
    <numFmt numFmtId="177" formatCode="#,##0.00000000"/>
    <numFmt numFmtId="178" formatCode="0.0"/>
    <numFmt numFmtId="179" formatCode="00"/>
    <numFmt numFmtId="180" formatCode="#,##0.00&quot; €&quot;"/>
    <numFmt numFmtId="181" formatCode="#,##0&quot; €&quot;"/>
    <numFmt numFmtId="182" formatCode="#,##0.000"/>
    <numFmt numFmtId="183" formatCode="#,##0.0000"/>
  </numFmts>
  <fonts count="81" x14ac:knownFonts="1">
    <font>
      <sz val="10"/>
      <color theme="1"/>
      <name val="MS Sans Serif"/>
    </font>
    <font>
      <sz val="10"/>
      <name val="MS Sans Serif"/>
    </font>
    <font>
      <u/>
      <sz val="10"/>
      <color indexed="4"/>
      <name val="MS Sans Serif"/>
    </font>
    <font>
      <sz val="10"/>
      <name val="Arial"/>
    </font>
    <font>
      <sz val="10"/>
      <name val="Times New Roman"/>
    </font>
    <font>
      <b/>
      <sz val="20"/>
      <name val="Times New Roman"/>
    </font>
    <font>
      <b/>
      <sz val="14"/>
      <name val="Times New Roman"/>
    </font>
    <font>
      <sz val="11"/>
      <name val="Verdana"/>
    </font>
    <font>
      <b/>
      <sz val="11"/>
      <name val="Verdana"/>
    </font>
    <font>
      <u/>
      <sz val="11"/>
      <color indexed="4"/>
      <name val="Verdana"/>
    </font>
    <font>
      <sz val="10"/>
      <name val="Verdana"/>
    </font>
    <font>
      <b/>
      <sz val="8"/>
      <name val="Verdana"/>
    </font>
    <font>
      <sz val="8"/>
      <name val="Verdana"/>
    </font>
    <font>
      <b/>
      <sz val="7"/>
      <name val="Verdana"/>
    </font>
    <font>
      <sz val="7"/>
      <name val="Verdana"/>
    </font>
    <font>
      <i/>
      <sz val="8"/>
      <name val="Verdana"/>
    </font>
    <font>
      <sz val="9"/>
      <name val="Verdana"/>
    </font>
    <font>
      <b/>
      <sz val="9"/>
      <name val="Verdana"/>
    </font>
    <font>
      <b/>
      <sz val="12"/>
      <name val="Verdana"/>
    </font>
    <font>
      <u/>
      <sz val="8"/>
      <color indexed="4"/>
      <name val="Verdana"/>
    </font>
    <font>
      <b/>
      <sz val="10"/>
      <name val="Verdana"/>
    </font>
    <font>
      <b/>
      <sz val="8"/>
      <name val="Times New Roman"/>
    </font>
    <font>
      <b/>
      <sz val="9"/>
      <name val="Arial"/>
    </font>
    <font>
      <sz val="9"/>
      <name val="Arial"/>
    </font>
    <font>
      <b/>
      <sz val="14"/>
      <name val="Arial"/>
    </font>
    <font>
      <b/>
      <sz val="12"/>
      <name val="Arial"/>
    </font>
    <font>
      <b/>
      <sz val="10"/>
      <name val="Arial"/>
    </font>
    <font>
      <sz val="8.5"/>
      <name val="Arial"/>
    </font>
    <font>
      <b/>
      <sz val="8.5"/>
      <name val="Arial"/>
    </font>
    <font>
      <b/>
      <sz val="8.5"/>
      <color indexed="64"/>
      <name val="Arial"/>
    </font>
    <font>
      <sz val="8.5"/>
      <color indexed="64"/>
      <name val="Arial"/>
    </font>
    <font>
      <sz val="8"/>
      <name val="Arial"/>
    </font>
    <font>
      <b/>
      <sz val="11"/>
      <name val="Arial"/>
    </font>
    <font>
      <b/>
      <sz val="8"/>
      <name val="Arial"/>
    </font>
    <font>
      <sz val="7"/>
      <name val="Arial"/>
    </font>
    <font>
      <sz val="11"/>
      <name val="Arial"/>
    </font>
    <font>
      <b/>
      <sz val="9"/>
      <color indexed="4"/>
      <name val="Arial"/>
    </font>
    <font>
      <sz val="9"/>
      <color theme="1"/>
      <name val="Arial"/>
    </font>
    <font>
      <sz val="10"/>
      <color theme="1"/>
      <name val="Arial"/>
    </font>
    <font>
      <b/>
      <sz val="9"/>
      <color theme="1"/>
      <name val="Arial"/>
    </font>
    <font>
      <sz val="9"/>
      <color indexed="2"/>
      <name val="Arial"/>
    </font>
    <font>
      <b/>
      <sz val="12"/>
      <name val="Times New Roman"/>
    </font>
    <font>
      <b/>
      <sz val="11"/>
      <color rgb="FF336666"/>
      <name val="Arial"/>
    </font>
    <font>
      <sz val="10"/>
      <color indexed="2"/>
      <name val="Times New Roman"/>
    </font>
    <font>
      <sz val="10"/>
      <color indexed="2"/>
      <name val="MS Sans Serif"/>
    </font>
    <font>
      <sz val="12"/>
      <name val="Arial"/>
    </font>
    <font>
      <b/>
      <u/>
      <sz val="12"/>
      <name val="Times New Roman"/>
    </font>
    <font>
      <sz val="8"/>
      <name val="Times New Roman"/>
    </font>
    <font>
      <b/>
      <sz val="10"/>
      <name val="Times New Roman"/>
    </font>
    <font>
      <sz val="11"/>
      <name val="Times New Roman"/>
    </font>
    <font>
      <sz val="11"/>
      <color indexed="64"/>
      <name val="Arial"/>
    </font>
    <font>
      <b/>
      <sz val="13"/>
      <name val="Arial"/>
    </font>
    <font>
      <b/>
      <sz val="12"/>
      <color theme="1"/>
      <name val="Arial"/>
    </font>
    <font>
      <sz val="8"/>
      <color theme="1"/>
      <name val="Arial"/>
    </font>
    <font>
      <b/>
      <u/>
      <sz val="9"/>
      <name val="Arial"/>
    </font>
    <font>
      <sz val="8.5"/>
      <name val="Times New Roman"/>
    </font>
    <font>
      <b/>
      <sz val="8"/>
      <color indexed="2"/>
      <name val="Arial"/>
    </font>
    <font>
      <b/>
      <sz val="8.5"/>
      <name val="Times New Roman"/>
    </font>
    <font>
      <b/>
      <sz val="11"/>
      <color indexed="2"/>
      <name val="Arial"/>
    </font>
    <font>
      <sz val="12"/>
      <color indexed="2"/>
      <name val="Arial"/>
    </font>
    <font>
      <b/>
      <sz val="12"/>
      <color rgb="FF336666"/>
      <name val="Arial"/>
    </font>
    <font>
      <b/>
      <sz val="10"/>
      <color indexed="2"/>
      <name val="Arial"/>
    </font>
    <font>
      <b/>
      <i/>
      <sz val="8"/>
      <name val="Arial"/>
    </font>
    <font>
      <b/>
      <i/>
      <sz val="12"/>
      <name val="Arial"/>
    </font>
    <font>
      <b/>
      <i/>
      <sz val="9"/>
      <name val="Arial"/>
    </font>
    <font>
      <b/>
      <i/>
      <sz val="10"/>
      <name val="Arial"/>
    </font>
    <font>
      <sz val="8"/>
      <color indexed="64"/>
      <name val="Verdana"/>
    </font>
    <font>
      <b/>
      <sz val="13.5"/>
      <name val="Arial"/>
    </font>
    <font>
      <b/>
      <sz val="10"/>
      <color theme="0" tint="-0.249977111117893"/>
      <name val="Arial"/>
    </font>
    <font>
      <sz val="10"/>
      <color theme="0" tint="-0.34998626667073579"/>
      <name val="Arial"/>
    </font>
    <font>
      <sz val="10"/>
      <color indexed="2"/>
      <name val="Arial"/>
    </font>
    <font>
      <b/>
      <sz val="9"/>
      <color indexed="2"/>
      <name val="Arial"/>
    </font>
    <font>
      <vertAlign val="superscript"/>
      <sz val="8"/>
      <name val="Arial"/>
    </font>
    <font>
      <b/>
      <sz val="11"/>
      <color theme="1"/>
      <name val="Arial"/>
    </font>
    <font>
      <b/>
      <sz val="8"/>
      <color theme="1"/>
      <name val="Arial"/>
    </font>
    <font>
      <b/>
      <sz val="10"/>
      <color rgb="FF336666"/>
      <name val="Arial"/>
    </font>
    <font>
      <i/>
      <sz val="10"/>
      <name val="Arial"/>
    </font>
    <font>
      <b/>
      <sz val="8"/>
      <color indexed="2"/>
      <name val="Verdana"/>
    </font>
    <font>
      <b/>
      <sz val="10"/>
      <name val="MS Sans Serif"/>
    </font>
    <font>
      <b/>
      <sz val="9"/>
      <name val="Tahoma"/>
    </font>
    <font>
      <sz val="9"/>
      <name val="Tahoma"/>
    </font>
  </fonts>
  <fills count="15">
    <fill>
      <patternFill patternType="none"/>
    </fill>
    <fill>
      <patternFill patternType="gray125"/>
    </fill>
    <fill>
      <patternFill patternType="solid">
        <fgColor indexed="65"/>
        <bgColor indexed="26"/>
      </patternFill>
    </fill>
    <fill>
      <patternFill patternType="solid">
        <fgColor indexed="5"/>
        <bgColor indexed="5"/>
      </patternFill>
    </fill>
    <fill>
      <patternFill patternType="solid">
        <fgColor indexed="22"/>
        <bgColor rgb="FFBFBFBF"/>
      </patternFill>
    </fill>
    <fill>
      <patternFill patternType="solid">
        <fgColor indexed="42"/>
        <bgColor indexed="27"/>
      </patternFill>
    </fill>
    <fill>
      <patternFill patternType="solid">
        <fgColor rgb="FF999999"/>
        <bgColor indexed="23"/>
      </patternFill>
    </fill>
    <fill>
      <patternFill patternType="solid">
        <fgColor theme="0"/>
        <bgColor indexed="23"/>
      </patternFill>
    </fill>
    <fill>
      <patternFill patternType="solid">
        <fgColor theme="0" tint="-0.34998626667073579"/>
        <bgColor indexed="65"/>
      </patternFill>
    </fill>
    <fill>
      <patternFill patternType="solid">
        <fgColor theme="0" tint="-0.14999847407452621"/>
        <bgColor indexed="65"/>
      </patternFill>
    </fill>
    <fill>
      <patternFill patternType="solid">
        <fgColor rgb="FFBFBFBF"/>
        <bgColor indexed="22"/>
      </patternFill>
    </fill>
    <fill>
      <patternFill patternType="solid">
        <fgColor rgb="FFF9F9F9"/>
      </patternFill>
    </fill>
    <fill>
      <patternFill patternType="solid">
        <fgColor indexed="5"/>
      </patternFill>
    </fill>
    <fill>
      <patternFill patternType="solid">
        <fgColor rgb="FFC0C0FF"/>
        <bgColor indexed="22"/>
      </patternFill>
    </fill>
    <fill>
      <patternFill patternType="solid">
        <fgColor theme="0" tint="-0.249977111117893"/>
        <bgColor indexed="65"/>
      </patternFill>
    </fill>
  </fills>
  <borders count="20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bottom style="medium">
        <color auto="1"/>
      </bottom>
      <diagonal/>
    </border>
    <border>
      <left/>
      <right style="medium">
        <color indexed="64"/>
      </right>
      <top/>
      <bottom style="medium">
        <color auto="1"/>
      </bottom>
      <diagonal/>
    </border>
    <border>
      <left/>
      <right style="thin">
        <color indexed="64"/>
      </right>
      <top/>
      <bottom style="medium">
        <color auto="1"/>
      </bottom>
      <diagonal/>
    </border>
    <border>
      <left style="thin">
        <color indexed="64"/>
      </left>
      <right style="medium">
        <color indexed="64"/>
      </right>
      <top/>
      <bottom style="medium">
        <color auto="1"/>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bottom style="medium">
        <color auto="1"/>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style="hair">
        <color indexed="64"/>
      </bottom>
      <diagonal/>
    </border>
    <border>
      <left/>
      <right/>
      <top/>
      <bottom style="hair">
        <color indexed="64"/>
      </bottom>
      <diagonal/>
    </border>
    <border>
      <left style="thin">
        <color indexed="64"/>
      </left>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style="thin">
        <color indexed="64"/>
      </top>
      <bottom style="thin">
        <color indexed="64"/>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indexed="64"/>
      </right>
      <top style="medium">
        <color auto="1"/>
      </top>
      <bottom style="medium">
        <color auto="1"/>
      </bottom>
      <diagonal/>
    </border>
    <border>
      <left style="thin">
        <color indexed="64"/>
      </left>
      <right style="thin">
        <color indexed="64"/>
      </right>
      <top style="medium">
        <color auto="1"/>
      </top>
      <bottom style="medium">
        <color auto="1"/>
      </bottom>
      <diagonal/>
    </border>
    <border>
      <left style="thin">
        <color indexed="64"/>
      </left>
      <right style="medium">
        <color auto="1"/>
      </right>
      <top style="medium">
        <color auto="1"/>
      </top>
      <bottom style="medium">
        <color auto="1"/>
      </bottom>
      <diagonal/>
    </border>
    <border>
      <left style="medium">
        <color auto="1"/>
      </left>
      <right style="thin">
        <color indexed="64"/>
      </right>
      <top style="medium">
        <color auto="1"/>
      </top>
      <bottom style="thin">
        <color indexed="64"/>
      </bottom>
      <diagonal/>
    </border>
    <border>
      <left style="thin">
        <color indexed="64"/>
      </left>
      <right style="thin">
        <color indexed="64"/>
      </right>
      <top style="medium">
        <color auto="1"/>
      </top>
      <bottom style="thin">
        <color indexed="64"/>
      </bottom>
      <diagonal/>
    </border>
    <border>
      <left style="thin">
        <color indexed="64"/>
      </left>
      <right/>
      <top style="medium">
        <color auto="1"/>
      </top>
      <bottom style="thin">
        <color indexed="64"/>
      </bottom>
      <diagonal/>
    </border>
    <border>
      <left style="thin">
        <color indexed="64"/>
      </left>
      <right style="medium">
        <color auto="1"/>
      </right>
      <top style="medium">
        <color auto="1"/>
      </top>
      <bottom style="thin">
        <color indexed="64"/>
      </bottom>
      <diagonal/>
    </border>
    <border>
      <left style="medium">
        <color auto="1"/>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style="thin">
        <color indexed="64"/>
      </right>
      <top style="thin">
        <color indexed="64"/>
      </top>
      <bottom style="thin">
        <color indexed="64"/>
      </bottom>
      <diagonal/>
    </border>
    <border>
      <left style="medium">
        <color auto="1"/>
      </left>
      <right style="thin">
        <color indexed="64"/>
      </right>
      <top style="thin">
        <color indexed="64"/>
      </top>
      <bottom/>
      <diagonal/>
    </border>
    <border>
      <left style="thin">
        <color indexed="64"/>
      </left>
      <right/>
      <top style="thin">
        <color indexed="64"/>
      </top>
      <bottom/>
      <diagonal/>
    </border>
    <border>
      <left style="thin">
        <color indexed="64"/>
      </left>
      <right/>
      <top style="medium">
        <color auto="1"/>
      </top>
      <bottom style="medium">
        <color auto="1"/>
      </bottom>
      <diagonal/>
    </border>
    <border>
      <left style="thin">
        <color auto="1"/>
      </left>
      <right style="medium">
        <color auto="1"/>
      </right>
      <top style="thin">
        <color auto="1"/>
      </top>
      <bottom style="thin">
        <color auto="1"/>
      </bottom>
      <diagonal/>
    </border>
    <border>
      <left style="thin">
        <color indexed="64"/>
      </left>
      <right style="medium">
        <color auto="1"/>
      </right>
      <top style="thin">
        <color indexed="64"/>
      </top>
      <bottom style="thin">
        <color indexed="64"/>
      </bottom>
      <diagonal/>
    </border>
    <border>
      <left style="medium">
        <color auto="1"/>
      </left>
      <right style="thin">
        <color indexed="64"/>
      </right>
      <top style="thin">
        <color indexed="64"/>
      </top>
      <bottom style="medium">
        <color auto="1"/>
      </bottom>
      <diagonal/>
    </border>
    <border>
      <left style="thin">
        <color indexed="64"/>
      </left>
      <right style="thin">
        <color indexed="64"/>
      </right>
      <top style="thin">
        <color indexed="64"/>
      </top>
      <bottom style="medium">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right style="thin">
        <color auto="1"/>
      </right>
      <top style="thin">
        <color indexed="64"/>
      </top>
      <bottom style="thin">
        <color indexed="64"/>
      </bottom>
      <diagonal/>
    </border>
    <border>
      <left style="thin">
        <color indexed="64"/>
      </left>
      <right style="thin">
        <color auto="1"/>
      </right>
      <top style="thin">
        <color indexed="64"/>
      </top>
      <bottom/>
      <diagonal/>
    </border>
    <border>
      <left style="thin">
        <color indexed="64"/>
      </left>
      <right/>
      <top/>
      <bottom style="thin">
        <color auto="1"/>
      </bottom>
      <diagonal/>
    </border>
    <border>
      <left/>
      <right style="thin">
        <color indexed="64"/>
      </right>
      <top/>
      <bottom style="thin">
        <color auto="1"/>
      </bottom>
      <diagonal/>
    </border>
    <border>
      <left style="thin">
        <color indexed="64"/>
      </left>
      <right style="thin">
        <color indexed="64"/>
      </right>
      <top/>
      <bottom style="thin">
        <color auto="1"/>
      </bottom>
      <diagonal/>
    </border>
    <border>
      <left style="thin">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medium">
        <color auto="1"/>
      </right>
      <top/>
      <bottom style="thin">
        <color indexed="64"/>
      </bottom>
      <diagonal/>
    </border>
    <border>
      <left style="medium">
        <color auto="1"/>
      </left>
      <right style="thin">
        <color indexed="64"/>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style="medium">
        <color auto="1"/>
      </right>
      <top style="thin">
        <color indexed="64"/>
      </top>
      <bottom style="thin">
        <color auto="1"/>
      </bottom>
      <diagonal/>
    </border>
    <border>
      <left style="medium">
        <color auto="1"/>
      </left>
      <right style="thin">
        <color indexed="64"/>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style="medium">
        <color auto="1"/>
      </left>
      <right style="thin">
        <color indexed="64"/>
      </right>
      <top/>
      <bottom/>
      <diagonal/>
    </border>
    <border>
      <left style="thin">
        <color indexed="64"/>
      </left>
      <right style="thin">
        <color auto="1"/>
      </right>
      <top/>
      <bottom/>
      <diagonal/>
    </border>
    <border>
      <left/>
      <right style="medium">
        <color auto="1"/>
      </right>
      <top/>
      <bottom/>
      <diagonal/>
    </border>
    <border>
      <left style="thin">
        <color auto="1"/>
      </left>
      <right style="medium">
        <color auto="1"/>
      </right>
      <top/>
      <bottom/>
      <diagonal/>
    </border>
    <border>
      <left style="medium">
        <color auto="1"/>
      </left>
      <right style="thin">
        <color indexed="64"/>
      </right>
      <top/>
      <bottom style="medium">
        <color auto="1"/>
      </bottom>
      <diagonal/>
    </border>
    <border>
      <left/>
      <right/>
      <top/>
      <bottom style="medium">
        <color auto="1"/>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thin">
        <color indexed="64"/>
      </right>
      <top style="medium">
        <color auto="1"/>
      </top>
      <bottom/>
      <diagonal/>
    </border>
    <border>
      <left style="thin">
        <color indexed="64"/>
      </left>
      <right style="medium">
        <color auto="1"/>
      </right>
      <top style="medium">
        <color auto="1"/>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style="thin">
        <color indexed="64"/>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style="thin">
        <color indexed="64"/>
      </left>
      <right/>
      <top/>
      <bottom style="medium">
        <color auto="1"/>
      </bottom>
      <diagonal/>
    </border>
    <border>
      <left style="thin">
        <color auto="1"/>
      </left>
      <right style="thin">
        <color indexed="64"/>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style="medium">
        <color auto="1"/>
      </left>
      <right style="medium">
        <color indexed="64"/>
      </right>
      <top style="medium">
        <color auto="1"/>
      </top>
      <bottom style="thin">
        <color indexed="64"/>
      </bottom>
      <diagonal/>
    </border>
    <border>
      <left style="thin">
        <color indexed="64"/>
      </left>
      <right style="medium">
        <color indexed="64"/>
      </right>
      <top style="medium">
        <color auto="1"/>
      </top>
      <bottom style="thin">
        <color indexed="64"/>
      </bottom>
      <diagonal/>
    </border>
    <border>
      <left style="medium">
        <color auto="1"/>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auto="1"/>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auto="1"/>
      </right>
      <top style="thin">
        <color indexed="64"/>
      </top>
      <bottom/>
      <diagonal/>
    </border>
    <border>
      <left style="medium">
        <color auto="1"/>
      </left>
      <right/>
      <top style="thin">
        <color auto="1"/>
      </top>
      <bottom/>
      <diagonal/>
    </border>
    <border>
      <left/>
      <right style="medium">
        <color auto="1"/>
      </right>
      <top style="thin">
        <color auto="1"/>
      </top>
      <bottom/>
      <diagonal/>
    </border>
    <border>
      <left style="medium">
        <color auto="1"/>
      </left>
      <right style="medium">
        <color indexed="64"/>
      </right>
      <top/>
      <bottom/>
      <diagonal/>
    </border>
    <border>
      <left style="thin">
        <color indexed="64"/>
      </left>
      <right style="medium">
        <color auto="1"/>
      </right>
      <top/>
      <bottom/>
      <diagonal/>
    </border>
    <border>
      <left style="thin">
        <color auto="1"/>
      </left>
      <right style="thin">
        <color indexed="64"/>
      </right>
      <top/>
      <bottom style="medium">
        <color indexed="64"/>
      </bottom>
      <diagonal/>
    </border>
    <border>
      <left/>
      <right style="medium">
        <color auto="1"/>
      </right>
      <top/>
      <bottom style="medium">
        <color auto="1"/>
      </bottom>
      <diagonal/>
    </border>
    <border>
      <left style="thin">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auto="1"/>
      </left>
      <right style="thin">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auto="1"/>
      </top>
      <bottom/>
      <diagonal/>
    </border>
    <border>
      <left/>
      <right style="thin">
        <color indexed="64"/>
      </right>
      <top style="thin">
        <color auto="1"/>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diagonal/>
    </border>
    <border>
      <left style="thin">
        <color auto="1"/>
      </left>
      <right style="medium">
        <color indexed="64"/>
      </right>
      <top/>
      <bottom/>
      <diagonal/>
    </border>
    <border>
      <left style="medium">
        <color indexed="64"/>
      </left>
      <right/>
      <top style="thin">
        <color indexed="64"/>
      </top>
      <bottom style="thin">
        <color indexed="64"/>
      </bottom>
      <diagonal/>
    </border>
    <border>
      <left style="thin">
        <color auto="1"/>
      </left>
      <right style="medium">
        <color indexed="64"/>
      </right>
      <top/>
      <bottom style="thin">
        <color auto="1"/>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auto="1"/>
      </bottom>
      <diagonal/>
    </border>
    <border>
      <left style="thin">
        <color indexed="64"/>
      </left>
      <right style="medium">
        <color indexed="64"/>
      </right>
      <top style="thin">
        <color auto="1"/>
      </top>
      <bottom/>
      <diagonal/>
    </border>
    <border>
      <left style="medium">
        <color indexed="64"/>
      </left>
      <right/>
      <top style="thin">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right style="hair">
        <color indexed="64"/>
      </right>
      <top/>
      <bottom style="hair">
        <color indexed="64"/>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top style="hair">
        <color indexed="64"/>
      </top>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auto="1"/>
      </bottom>
      <diagonal/>
    </border>
    <border>
      <left style="medium">
        <color indexed="64"/>
      </left>
      <right/>
      <top style="medium">
        <color indexed="64"/>
      </top>
      <bottom style="medium">
        <color auto="1"/>
      </bottom>
      <diagonal/>
    </border>
    <border>
      <left/>
      <right/>
      <top style="medium">
        <color indexed="64"/>
      </top>
      <bottom style="medium">
        <color auto="1"/>
      </bottom>
      <diagonal/>
    </border>
    <border>
      <left/>
      <right style="medium">
        <color indexed="64"/>
      </right>
      <top style="medium">
        <color indexed="64"/>
      </top>
      <bottom style="medium">
        <color auto="1"/>
      </bottom>
      <diagonal/>
    </border>
    <border>
      <left/>
      <right style="double">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auto="1"/>
      </right>
      <top style="thin">
        <color auto="1"/>
      </top>
      <bottom/>
      <diagonal/>
    </border>
    <border>
      <left style="thin">
        <color indexed="64"/>
      </left>
      <right style="thin">
        <color indexed="64"/>
      </right>
      <top style="thin">
        <color auto="1"/>
      </top>
      <bottom/>
      <diagonal/>
    </border>
    <border>
      <left style="thin">
        <color auto="1"/>
      </left>
      <right/>
      <top style="thin">
        <color indexed="64"/>
      </top>
      <bottom/>
      <diagonal/>
    </border>
    <border>
      <left style="thin">
        <color auto="1"/>
      </left>
      <right style="thin">
        <color auto="1"/>
      </right>
      <top style="thin">
        <color indexed="64"/>
      </top>
      <bottom/>
      <diagonal/>
    </border>
    <border>
      <left style="thin">
        <color auto="1"/>
      </left>
      <right style="thin">
        <color indexed="64"/>
      </right>
      <top style="thin">
        <color auto="1"/>
      </top>
      <bottom style="thin">
        <color indexed="64"/>
      </bottom>
      <diagonal/>
    </border>
    <border>
      <left style="thin">
        <color auto="1"/>
      </left>
      <right style="thin">
        <color indexed="64"/>
      </right>
      <top style="thin">
        <color indexed="64"/>
      </top>
      <bottom style="thin">
        <color indexed="64"/>
      </bottom>
      <diagonal/>
    </border>
    <border>
      <left style="thin">
        <color auto="1"/>
      </left>
      <right/>
      <top style="thin">
        <color indexed="64"/>
      </top>
      <bottom style="thin">
        <color indexed="64"/>
      </bottom>
      <diagonal/>
    </border>
    <border>
      <left style="thin">
        <color auto="1"/>
      </left>
      <right style="thin">
        <color auto="1"/>
      </right>
      <top style="thin">
        <color indexed="64"/>
      </top>
      <bottom style="thin">
        <color indexed="64"/>
      </bottom>
      <diagonal/>
    </border>
    <border>
      <left style="thin">
        <color auto="1"/>
      </left>
      <right style="thin">
        <color indexed="64"/>
      </right>
      <top style="thin">
        <color indexed="64"/>
      </top>
      <bottom style="thin">
        <color auto="1"/>
      </bottom>
      <diagonal/>
    </border>
    <border>
      <left style="thin">
        <color auto="1"/>
      </left>
      <right style="thin">
        <color indexed="64"/>
      </right>
      <top/>
      <bottom style="thin">
        <color auto="1"/>
      </bottom>
      <diagonal/>
    </border>
    <border>
      <left style="thin">
        <color indexed="64"/>
      </left>
      <right style="thin">
        <color auto="1"/>
      </right>
      <top/>
      <bottom style="thin">
        <color auto="1"/>
      </bottom>
      <diagonal/>
    </border>
  </borders>
  <cellStyleXfs count="19">
    <xf numFmtId="0" fontId="0" fillId="0" borderId="0"/>
    <xf numFmtId="164" fontId="1" fillId="0" borderId="0" applyFill="0" applyBorder="0" applyProtection="0"/>
    <xf numFmtId="164" fontId="1" fillId="0" borderId="0" applyFill="0" applyBorder="0" applyProtection="0"/>
    <xf numFmtId="164" fontId="1" fillId="0" borderId="0" applyFill="0" applyBorder="0" applyProtection="0"/>
    <xf numFmtId="164" fontId="1" fillId="0" borderId="0" applyFill="0" applyBorder="0" applyProtection="0"/>
    <xf numFmtId="0" fontId="2" fillId="0" borderId="0" applyNumberFormat="0" applyFill="0" applyBorder="0" applyProtection="0"/>
    <xf numFmtId="44" fontId="1" fillId="0" borderId="0" applyFont="0" applyFill="0" applyBorder="0" applyProtection="0"/>
    <xf numFmtId="165" fontId="1" fillId="0" borderId="0" applyFill="0" applyBorder="0" applyProtection="0"/>
    <xf numFmtId="165" fontId="1" fillId="0" borderId="0" applyFill="0" applyBorder="0" applyProtection="0"/>
    <xf numFmtId="165" fontId="1" fillId="0" borderId="0" applyFill="0" applyBorder="0" applyProtection="0"/>
    <xf numFmtId="0" fontId="1" fillId="0" borderId="0"/>
    <xf numFmtId="0" fontId="3" fillId="0" borderId="0"/>
    <xf numFmtId="0" fontId="1" fillId="0" borderId="0"/>
    <xf numFmtId="0" fontId="3" fillId="0" borderId="0"/>
    <xf numFmtId="0" fontId="3" fillId="0" borderId="0"/>
    <xf numFmtId="0" fontId="3" fillId="0" borderId="0"/>
    <xf numFmtId="9" fontId="1" fillId="0" borderId="0" applyFont="0" applyFill="0" applyBorder="0" applyProtection="0"/>
    <xf numFmtId="9" fontId="1" fillId="0" borderId="0" applyFont="0" applyFill="0" applyBorder="0" applyProtection="0"/>
    <xf numFmtId="9" fontId="1" fillId="0" borderId="0" applyFont="0" applyFill="0" applyBorder="0" applyProtection="0"/>
  </cellStyleXfs>
  <cellXfs count="1555">
    <xf numFmtId="0" fontId="0" fillId="0" borderId="0" xfId="0"/>
    <xf numFmtId="0" fontId="4" fillId="0" borderId="0" xfId="0" applyFont="1"/>
    <xf numFmtId="0" fontId="4" fillId="0" borderId="0" xfId="0" applyFont="1" applyProtection="1"/>
    <xf numFmtId="0" fontId="5" fillId="0" borderId="0" xfId="0" applyFont="1" applyAlignment="1" applyProtection="1">
      <alignment horizontal="center"/>
    </xf>
    <xf numFmtId="0" fontId="6" fillId="0" borderId="0" xfId="0" applyFont="1" applyAlignment="1" applyProtection="1">
      <alignment horizontal="center" vertical="center"/>
    </xf>
    <xf numFmtId="0" fontId="4" fillId="0" borderId="0" xfId="0" applyFont="1" applyAlignment="1" applyProtection="1">
      <alignment horizontal="center"/>
    </xf>
    <xf numFmtId="0" fontId="4" fillId="2" borderId="0" xfId="0" applyFont="1" applyFill="1" applyAlignment="1" applyProtection="1">
      <alignment horizontal="center"/>
    </xf>
    <xf numFmtId="166" fontId="4" fillId="0" borderId="0" xfId="0" applyNumberFormat="1" applyFont="1" applyAlignment="1" applyProtection="1">
      <alignment horizontal="center" vertical="center" wrapText="1"/>
    </xf>
    <xf numFmtId="0" fontId="4" fillId="0" borderId="0" xfId="0" applyFont="1" applyAlignment="1" applyProtection="1">
      <alignment horizontal="center" vertical="center" wrapText="1"/>
    </xf>
    <xf numFmtId="0" fontId="7" fillId="0" borderId="0" xfId="0" applyFont="1" applyProtection="1"/>
    <xf numFmtId="0" fontId="8" fillId="0" borderId="0" xfId="0" applyFont="1" applyAlignment="1" applyProtection="1">
      <alignment horizontal="center" vertical="center"/>
    </xf>
    <xf numFmtId="0" fontId="9" fillId="0" borderId="0" xfId="5" applyFont="1" applyAlignment="1" applyProtection="1">
      <alignment horizontal="left" vertical="center"/>
    </xf>
    <xf numFmtId="0" fontId="7" fillId="0" borderId="0" xfId="0" applyFont="1" applyAlignment="1" applyProtection="1">
      <alignment vertical="center"/>
    </xf>
    <xf numFmtId="0" fontId="8" fillId="0" borderId="0" xfId="0" applyFont="1" applyProtection="1"/>
    <xf numFmtId="0" fontId="9" fillId="0" borderId="0" xfId="5" applyFont="1" applyAlignment="1" applyProtection="1">
      <alignment vertical="center"/>
    </xf>
    <xf numFmtId="0" fontId="4" fillId="0" borderId="0" xfId="0" applyFont="1" applyAlignment="1">
      <alignment vertical="center"/>
    </xf>
    <xf numFmtId="0" fontId="10"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2" fillId="0" borderId="0" xfId="0" applyFont="1" applyAlignment="1">
      <alignment vertical="center"/>
    </xf>
    <xf numFmtId="0" fontId="12" fillId="0" borderId="0" xfId="0" applyFont="1" applyAlignment="1">
      <alignment vertical="center" wrapText="1"/>
    </xf>
    <xf numFmtId="0" fontId="12" fillId="0" borderId="0" xfId="0" applyFont="1"/>
    <xf numFmtId="167" fontId="11" fillId="0" borderId="0" xfId="0" applyNumberFormat="1" applyFont="1" applyAlignment="1">
      <alignment vertical="center"/>
    </xf>
    <xf numFmtId="0" fontId="11" fillId="0" borderId="0" xfId="0" applyFont="1" applyAlignment="1">
      <alignment vertical="center"/>
    </xf>
    <xf numFmtId="0" fontId="12" fillId="2" borderId="0" xfId="0" applyFont="1" applyFill="1" applyAlignment="1">
      <alignment vertical="center"/>
    </xf>
    <xf numFmtId="0" fontId="12" fillId="2" borderId="3" xfId="0" applyFont="1" applyFill="1" applyBorder="1" applyAlignment="1">
      <alignment horizontal="left" vertical="center"/>
    </xf>
    <xf numFmtId="0" fontId="12" fillId="2" borderId="4" xfId="0" applyFont="1" applyFill="1" applyBorder="1" applyAlignment="1">
      <alignment horizontal="center" vertical="center"/>
    </xf>
    <xf numFmtId="1" fontId="12" fillId="2" borderId="4" xfId="0" applyNumberFormat="1" applyFont="1" applyFill="1" applyBorder="1" applyAlignment="1">
      <alignment horizontal="center" vertical="center"/>
    </xf>
    <xf numFmtId="1" fontId="12" fillId="2" borderId="5" xfId="0" applyNumberFormat="1" applyFont="1" applyFill="1" applyBorder="1" applyAlignment="1">
      <alignment horizontal="center" vertical="center"/>
    </xf>
    <xf numFmtId="0" fontId="13" fillId="0" borderId="0" xfId="0" applyFont="1" applyAlignment="1">
      <alignment vertical="center"/>
    </xf>
    <xf numFmtId="0" fontId="14" fillId="0" borderId="0" xfId="0" applyFont="1" applyAlignment="1">
      <alignment vertical="center"/>
    </xf>
    <xf numFmtId="0" fontId="15" fillId="2" borderId="0" xfId="0" applyFont="1" applyFill="1" applyAlignment="1">
      <alignment vertical="center"/>
    </xf>
    <xf numFmtId="0" fontId="15" fillId="0" borderId="0" xfId="0" applyFont="1" applyAlignment="1">
      <alignment vertical="center"/>
    </xf>
    <xf numFmtId="0" fontId="16" fillId="0" borderId="0" xfId="0" applyFont="1" applyAlignment="1">
      <alignment vertical="center"/>
    </xf>
    <xf numFmtId="0" fontId="11" fillId="0" borderId="8" xfId="0" applyFont="1" applyBorder="1" applyAlignment="1">
      <alignment horizontal="center" vertical="center"/>
    </xf>
    <xf numFmtId="0" fontId="12" fillId="0" borderId="8" xfId="0" applyFont="1" applyBorder="1" applyAlignment="1">
      <alignment vertical="center"/>
    </xf>
    <xf numFmtId="0" fontId="12" fillId="0" borderId="6" xfId="0" applyFont="1" applyBorder="1" applyAlignment="1">
      <alignment vertical="center"/>
    </xf>
    <xf numFmtId="0" fontId="17" fillId="0" borderId="0" xfId="0" applyFont="1" applyAlignment="1">
      <alignment vertical="center"/>
    </xf>
    <xf numFmtId="0" fontId="12" fillId="0" borderId="8" xfId="0" applyFont="1" applyBorder="1" applyAlignment="1">
      <alignment horizontal="center" vertical="center"/>
    </xf>
    <xf numFmtId="170" fontId="11" fillId="0" borderId="0" xfId="0" applyNumberFormat="1" applyFont="1" applyAlignment="1">
      <alignment horizontal="right" vertical="center"/>
    </xf>
    <xf numFmtId="171" fontId="11" fillId="0" borderId="0" xfId="0" applyNumberFormat="1" applyFont="1" applyAlignment="1">
      <alignment horizontal="right" vertical="center"/>
    </xf>
    <xf numFmtId="172" fontId="11" fillId="0" borderId="0" xfId="0" applyNumberFormat="1" applyFont="1" applyAlignment="1">
      <alignment horizontal="center" vertical="center"/>
    </xf>
    <xf numFmtId="0" fontId="12" fillId="0" borderId="8" xfId="0" applyFont="1" applyBorder="1" applyAlignment="1">
      <alignment horizontal="left" vertical="center"/>
    </xf>
    <xf numFmtId="1" fontId="11" fillId="0" borderId="0" xfId="0" applyNumberFormat="1" applyFont="1" applyAlignment="1">
      <alignment horizontal="left" vertical="center"/>
    </xf>
    <xf numFmtId="1" fontId="11" fillId="0" borderId="6" xfId="0" applyNumberFormat="1"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vertical="center"/>
    </xf>
    <xf numFmtId="1" fontId="11" fillId="0" borderId="4" xfId="0" applyNumberFormat="1" applyFont="1" applyBorder="1" applyAlignment="1">
      <alignment horizontal="left" vertical="center"/>
    </xf>
    <xf numFmtId="1" fontId="11" fillId="0" borderId="5" xfId="0" applyNumberFormat="1" applyFont="1" applyBorder="1" applyAlignment="1">
      <alignment horizontal="center" vertical="center"/>
    </xf>
    <xf numFmtId="0" fontId="16" fillId="0" borderId="0" xfId="0" applyFont="1" applyAlignment="1">
      <alignment horizontal="left" vertical="center"/>
    </xf>
    <xf numFmtId="1" fontId="17" fillId="0" borderId="0" xfId="0" applyNumberFormat="1" applyFont="1" applyAlignment="1">
      <alignment horizontal="left" vertical="center"/>
    </xf>
    <xf numFmtId="1" fontId="17" fillId="0" borderId="0" xfId="0" applyNumberFormat="1" applyFont="1" applyAlignment="1">
      <alignment horizontal="center" vertical="center"/>
    </xf>
    <xf numFmtId="0" fontId="11" fillId="2" borderId="0" xfId="0" applyFont="1" applyFill="1" applyAlignment="1">
      <alignment horizontal="center" vertical="center"/>
    </xf>
    <xf numFmtId="0" fontId="11" fillId="2" borderId="0" xfId="0" applyFont="1" applyFill="1" applyAlignment="1">
      <alignment horizontal="center" vertical="center" wrapText="1"/>
    </xf>
    <xf numFmtId="0" fontId="12" fillId="2" borderId="0" xfId="0" applyFont="1" applyFill="1" applyAlignment="1">
      <alignment horizontal="center" vertical="center" wrapText="1"/>
    </xf>
    <xf numFmtId="0" fontId="12" fillId="2" borderId="0" xfId="0" applyFont="1" applyFill="1" applyAlignment="1">
      <alignment horizontal="center" vertical="center"/>
    </xf>
    <xf numFmtId="0" fontId="11" fillId="2" borderId="8" xfId="0" applyFont="1" applyFill="1" applyBorder="1" applyAlignment="1">
      <alignment horizontal="center" vertical="center"/>
    </xf>
    <xf numFmtId="0" fontId="11" fillId="2" borderId="6" xfId="0" applyFont="1" applyFill="1" applyBorder="1" applyAlignment="1">
      <alignment horizontal="center" vertical="center"/>
    </xf>
    <xf numFmtId="0" fontId="19" fillId="2" borderId="0" xfId="5" applyFont="1" applyFill="1" applyAlignment="1" applyProtection="1">
      <alignment horizontal="center" vertical="center" wrapText="1"/>
    </xf>
    <xf numFmtId="1" fontId="11" fillId="2" borderId="6" xfId="0" applyNumberFormat="1" applyFont="1" applyFill="1" applyBorder="1" applyAlignment="1">
      <alignment horizontal="center" vertical="center"/>
    </xf>
    <xf numFmtId="0" fontId="19" fillId="2" borderId="0" xfId="5" applyFont="1" applyFill="1" applyAlignment="1" applyProtection="1">
      <alignment horizontal="center" vertical="center"/>
    </xf>
    <xf numFmtId="0" fontId="17" fillId="0" borderId="0" xfId="0" applyFont="1" applyAlignment="1">
      <alignment horizontal="left" vertical="center"/>
    </xf>
    <xf numFmtId="166" fontId="17" fillId="0" borderId="0" xfId="0" applyNumberFormat="1" applyFont="1" applyAlignment="1">
      <alignment horizontal="right" vertical="center"/>
    </xf>
    <xf numFmtId="0" fontId="17" fillId="0" borderId="0" xfId="0" applyFont="1" applyAlignment="1">
      <alignment horizontal="center" vertical="center" wrapText="1"/>
    </xf>
    <xf numFmtId="0" fontId="11" fillId="0" borderId="6" xfId="0" applyFont="1" applyBorder="1" applyAlignment="1">
      <alignment vertical="center"/>
    </xf>
    <xf numFmtId="0" fontId="12" fillId="0" borderId="6" xfId="0" applyFont="1" applyBorder="1" applyAlignment="1">
      <alignment horizontal="center" vertical="center"/>
    </xf>
    <xf numFmtId="0" fontId="11" fillId="0" borderId="0" xfId="0" applyFont="1" applyAlignment="1">
      <alignment horizontal="left" vertical="center"/>
    </xf>
    <xf numFmtId="166" fontId="11" fillId="0" borderId="6" xfId="0" applyNumberFormat="1" applyFont="1" applyBorder="1" applyAlignment="1">
      <alignment horizontal="right" vertical="center"/>
    </xf>
    <xf numFmtId="0" fontId="11" fillId="3" borderId="2" xfId="0" applyFont="1" applyFill="1" applyBorder="1" applyAlignment="1">
      <alignment horizontal="center" vertical="center"/>
    </xf>
    <xf numFmtId="166" fontId="12" fillId="0" borderId="6" xfId="0" applyNumberFormat="1" applyFont="1" applyBorder="1" applyAlignment="1">
      <alignment horizontal="center" vertical="center"/>
    </xf>
    <xf numFmtId="173" fontId="11" fillId="0" borderId="6" xfId="0" applyNumberFormat="1" applyFont="1" applyBorder="1" applyAlignment="1">
      <alignment horizontal="center" vertical="center" wrapText="1"/>
    </xf>
    <xf numFmtId="173" fontId="20" fillId="0" borderId="0" xfId="0" applyNumberFormat="1" applyFont="1" applyAlignment="1">
      <alignment vertical="center"/>
    </xf>
    <xf numFmtId="49" fontId="11" fillId="0" borderId="6" xfId="0" applyNumberFormat="1" applyFont="1" applyBorder="1" applyAlignment="1">
      <alignment horizontal="center" vertical="center" wrapText="1"/>
    </xf>
    <xf numFmtId="49" fontId="12" fillId="0" borderId="8" xfId="0" applyNumberFormat="1" applyFont="1" applyBorder="1" applyAlignment="1">
      <alignment horizontal="left" vertical="center"/>
    </xf>
    <xf numFmtId="49" fontId="12" fillId="0" borderId="0" xfId="0" applyNumberFormat="1" applyFont="1" applyAlignment="1">
      <alignment horizontal="left" vertical="center"/>
    </xf>
    <xf numFmtId="173" fontId="11" fillId="0" borderId="6" xfId="0" applyNumberFormat="1"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left" vertical="center"/>
    </xf>
    <xf numFmtId="166" fontId="11" fillId="0" borderId="5" xfId="0" applyNumberFormat="1" applyFont="1" applyBorder="1" applyAlignment="1">
      <alignment horizontal="right" vertical="center"/>
    </xf>
    <xf numFmtId="0" fontId="21" fillId="2" borderId="0" xfId="15" applyFont="1" applyFill="1" applyAlignment="1">
      <alignment horizontal="center" vertical="center"/>
    </xf>
    <xf numFmtId="0" fontId="4" fillId="0" borderId="0" xfId="0" applyFont="1" applyAlignment="1">
      <alignment horizontal="center" vertical="center"/>
    </xf>
    <xf numFmtId="0" fontId="22" fillId="2" borderId="0" xfId="15" applyFont="1" applyFill="1" applyAlignment="1">
      <alignment horizontal="center" vertical="center"/>
    </xf>
    <xf numFmtId="0" fontId="23" fillId="0" borderId="0" xfId="0" applyFont="1" applyAlignment="1">
      <alignment horizontal="center" vertical="center"/>
    </xf>
    <xf numFmtId="0" fontId="23" fillId="2" borderId="0" xfId="0" applyFont="1" applyFill="1" applyAlignment="1">
      <alignment horizontal="center" vertical="center"/>
    </xf>
    <xf numFmtId="0" fontId="12" fillId="0" borderId="8" xfId="0" applyFont="1" applyBorder="1" applyAlignment="1">
      <alignment horizontal="justify" wrapText="1"/>
    </xf>
    <xf numFmtId="0" fontId="12" fillId="0" borderId="0" xfId="0" applyFont="1" applyAlignment="1">
      <alignment horizontal="justify" wrapText="1"/>
    </xf>
    <xf numFmtId="0" fontId="12" fillId="0" borderId="6" xfId="0" applyFont="1" applyBorder="1" applyAlignment="1">
      <alignment horizontal="justify" wrapText="1"/>
    </xf>
    <xf numFmtId="0" fontId="12" fillId="2" borderId="8" xfId="0" applyFont="1" applyFill="1" applyBorder="1" applyAlignment="1">
      <alignment horizontal="justify" vertical="center" wrapText="1"/>
    </xf>
    <xf numFmtId="0" fontId="12" fillId="2" borderId="0" xfId="0" applyFont="1" applyFill="1" applyAlignment="1">
      <alignment horizontal="justify" vertical="center" wrapText="1"/>
    </xf>
    <xf numFmtId="0" fontId="12" fillId="2" borderId="6" xfId="0" applyFont="1" applyFill="1" applyBorder="1" applyAlignment="1">
      <alignment horizontal="justify" vertical="center" wrapText="1"/>
    </xf>
    <xf numFmtId="0" fontId="11" fillId="2" borderId="8" xfId="0" applyFont="1" applyFill="1" applyBorder="1"/>
    <xf numFmtId="0" fontId="4" fillId="2" borderId="0" xfId="0" applyFont="1" applyFill="1"/>
    <xf numFmtId="0" fontId="4" fillId="2" borderId="6" xfId="0" applyFont="1" applyFill="1" applyBorder="1"/>
    <xf numFmtId="4" fontId="12" fillId="0" borderId="0" xfId="0" applyNumberFormat="1" applyFont="1" applyAlignment="1">
      <alignment vertical="center"/>
    </xf>
    <xf numFmtId="2" fontId="11" fillId="0" borderId="0" xfId="0" applyNumberFormat="1" applyFont="1" applyAlignment="1">
      <alignment vertical="center"/>
    </xf>
    <xf numFmtId="2" fontId="12" fillId="0" borderId="0" xfId="0" applyNumberFormat="1" applyFont="1" applyAlignment="1">
      <alignment vertical="center"/>
    </xf>
    <xf numFmtId="3" fontId="12" fillId="0" borderId="0" xfId="0" applyNumberFormat="1" applyFont="1" applyAlignment="1">
      <alignment vertical="center"/>
    </xf>
    <xf numFmtId="2" fontId="11" fillId="0" borderId="10" xfId="0" applyNumberFormat="1" applyFont="1" applyBorder="1" applyAlignment="1" applyProtection="1">
      <alignment horizontal="center" vertical="center" wrapText="1"/>
    </xf>
    <xf numFmtId="174" fontId="11" fillId="0" borderId="0" xfId="0" applyNumberFormat="1" applyFont="1" applyAlignment="1" applyProtection="1">
      <alignment horizontal="center" vertical="center"/>
      <protection locked="0"/>
    </xf>
    <xf numFmtId="0" fontId="12" fillId="0" borderId="13" xfId="0" applyFont="1" applyBorder="1" applyAlignment="1" applyProtection="1">
      <alignment horizontal="center" vertical="center"/>
    </xf>
    <xf numFmtId="0" fontId="12" fillId="0" borderId="14" xfId="0" applyFont="1" applyBorder="1" applyAlignment="1" applyProtection="1">
      <alignment horizontal="center" vertical="center"/>
    </xf>
    <xf numFmtId="4" fontId="12" fillId="0" borderId="15" xfId="0" applyNumberFormat="1" applyFont="1" applyBorder="1" applyAlignment="1" applyProtection="1">
      <alignment horizontal="center" vertical="center"/>
    </xf>
    <xf numFmtId="2" fontId="12" fillId="0" borderId="16" xfId="0" applyNumberFormat="1" applyFont="1" applyBorder="1" applyAlignment="1" applyProtection="1">
      <alignment horizontal="center" vertical="center" wrapText="1"/>
    </xf>
    <xf numFmtId="173" fontId="12" fillId="0" borderId="17" xfId="0" applyNumberFormat="1" applyFont="1" applyBorder="1" applyAlignment="1">
      <alignment horizontal="center" vertical="center"/>
    </xf>
    <xf numFmtId="2" fontId="12" fillId="0" borderId="15" xfId="0" applyNumberFormat="1" applyFont="1" applyBorder="1" applyAlignment="1" applyProtection="1">
      <alignment horizontal="center" vertical="center" wrapText="1"/>
    </xf>
    <xf numFmtId="2" fontId="12" fillId="0" borderId="14" xfId="0" applyNumberFormat="1" applyFont="1" applyBorder="1" applyAlignment="1" applyProtection="1">
      <alignment horizontal="center" vertical="center" wrapText="1"/>
    </xf>
    <xf numFmtId="4" fontId="12" fillId="0" borderId="15" xfId="0" applyNumberFormat="1" applyFont="1" applyBorder="1" applyAlignment="1" applyProtection="1">
      <alignment horizontal="center" vertical="center" wrapText="1"/>
    </xf>
    <xf numFmtId="4" fontId="12" fillId="0" borderId="14" xfId="0" applyNumberFormat="1" applyFont="1" applyBorder="1" applyAlignment="1" applyProtection="1">
      <alignment horizontal="center" vertical="center" wrapText="1"/>
    </xf>
    <xf numFmtId="0" fontId="12" fillId="0" borderId="18" xfId="0" applyFont="1" applyBorder="1" applyAlignment="1" applyProtection="1">
      <alignment horizontal="center" vertical="center"/>
    </xf>
    <xf numFmtId="174" fontId="11" fillId="0" borderId="0" xfId="0" applyNumberFormat="1" applyFont="1" applyAlignment="1">
      <alignment vertical="center"/>
    </xf>
    <xf numFmtId="1" fontId="11" fillId="4" borderId="19" xfId="0" applyNumberFormat="1" applyFont="1" applyFill="1" applyBorder="1" applyAlignment="1" applyProtection="1">
      <alignment horizontal="center" vertical="center"/>
    </xf>
    <xf numFmtId="1" fontId="12" fillId="4" borderId="20" xfId="0" applyNumberFormat="1" applyFont="1" applyFill="1" applyBorder="1" applyAlignment="1" applyProtection="1">
      <alignment horizontal="center" vertical="center"/>
    </xf>
    <xf numFmtId="4" fontId="12" fillId="4" borderId="6" xfId="0" applyNumberFormat="1" applyFont="1" applyFill="1" applyBorder="1" applyAlignment="1" applyProtection="1">
      <alignment vertical="center"/>
    </xf>
    <xf numFmtId="4" fontId="11" fillId="4" borderId="20" xfId="0" applyNumberFormat="1" applyFont="1" applyFill="1" applyBorder="1" applyAlignment="1" applyProtection="1">
      <alignment vertical="center"/>
    </xf>
    <xf numFmtId="4" fontId="12" fillId="4" borderId="20" xfId="0" applyNumberFormat="1" applyFont="1" applyFill="1" applyBorder="1" applyAlignment="1" applyProtection="1">
      <alignment vertical="center"/>
    </xf>
    <xf numFmtId="2" fontId="12" fillId="4" borderId="6" xfId="0" applyNumberFormat="1" applyFont="1" applyFill="1" applyBorder="1" applyAlignment="1" applyProtection="1">
      <alignment vertical="center"/>
    </xf>
    <xf numFmtId="2" fontId="12" fillId="4" borderId="20" xfId="0" applyNumberFormat="1" applyFont="1" applyFill="1" applyBorder="1" applyAlignment="1" applyProtection="1">
      <alignment vertical="center"/>
    </xf>
    <xf numFmtId="1" fontId="12" fillId="5" borderId="19" xfId="0" applyNumberFormat="1" applyFont="1" applyFill="1" applyBorder="1" applyAlignment="1" applyProtection="1">
      <alignment horizontal="center" vertical="center"/>
    </xf>
    <xf numFmtId="1" fontId="11" fillId="5" borderId="20" xfId="0" applyNumberFormat="1" applyFont="1" applyFill="1" applyBorder="1" applyAlignment="1" applyProtection="1">
      <alignment horizontal="center" vertical="center"/>
    </xf>
    <xf numFmtId="1" fontId="12" fillId="4" borderId="6" xfId="0" applyNumberFormat="1" applyFont="1" applyFill="1" applyBorder="1" applyAlignment="1" applyProtection="1">
      <alignment horizontal="center" vertical="center"/>
    </xf>
    <xf numFmtId="1" fontId="11" fillId="4" borderId="20" xfId="0" applyNumberFormat="1" applyFont="1" applyFill="1" applyBorder="1" applyAlignment="1" applyProtection="1">
      <alignment horizontal="center" vertical="center"/>
    </xf>
    <xf numFmtId="173" fontId="12" fillId="0" borderId="21" xfId="0" applyNumberFormat="1" applyFont="1" applyBorder="1" applyAlignment="1">
      <alignment horizontal="center" vertical="center"/>
    </xf>
    <xf numFmtId="0" fontId="11" fillId="0" borderId="21" xfId="0" applyFont="1" applyBorder="1" applyAlignment="1">
      <alignment vertical="center"/>
    </xf>
    <xf numFmtId="0" fontId="12" fillId="0" borderId="21" xfId="0" applyFont="1" applyBorder="1" applyAlignment="1">
      <alignment vertical="center"/>
    </xf>
    <xf numFmtId="0" fontId="12" fillId="0" borderId="22" xfId="0" applyFont="1" applyBorder="1" applyAlignment="1">
      <alignment vertical="center"/>
    </xf>
    <xf numFmtId="1" fontId="12" fillId="0" borderId="0" xfId="0" applyNumberFormat="1" applyFont="1" applyAlignment="1">
      <alignment vertical="center"/>
    </xf>
    <xf numFmtId="1" fontId="11" fillId="2" borderId="19" xfId="0" applyNumberFormat="1" applyFont="1" applyFill="1" applyBorder="1" applyAlignment="1" applyProtection="1">
      <alignment horizontal="center" vertical="center"/>
    </xf>
    <xf numFmtId="1" fontId="12" fillId="2" borderId="20" xfId="0" applyNumberFormat="1" applyFont="1" applyFill="1" applyBorder="1" applyAlignment="1" applyProtection="1">
      <alignment horizontal="center" vertical="center"/>
    </xf>
    <xf numFmtId="4" fontId="12" fillId="2" borderId="6" xfId="0" applyNumberFormat="1" applyFont="1" applyFill="1" applyBorder="1" applyAlignment="1" applyProtection="1">
      <alignment vertical="center"/>
    </xf>
    <xf numFmtId="4" fontId="11" fillId="2" borderId="20" xfId="0" applyNumberFormat="1" applyFont="1" applyFill="1" applyBorder="1" applyAlignment="1" applyProtection="1">
      <alignment vertical="center"/>
    </xf>
    <xf numFmtId="4" fontId="12" fillId="2" borderId="20" xfId="0" applyNumberFormat="1" applyFont="1" applyFill="1" applyBorder="1" applyAlignment="1" applyProtection="1">
      <alignment vertical="center"/>
    </xf>
    <xf numFmtId="2" fontId="12" fillId="2" borderId="6" xfId="0" applyNumberFormat="1" applyFont="1" applyFill="1" applyBorder="1" applyAlignment="1" applyProtection="1">
      <alignment vertical="center"/>
    </xf>
    <xf numFmtId="2" fontId="12" fillId="2" borderId="20" xfId="0" applyNumberFormat="1" applyFont="1" applyFill="1" applyBorder="1" applyAlignment="1" applyProtection="1">
      <alignment vertical="center"/>
    </xf>
    <xf numFmtId="1" fontId="12" fillId="0" borderId="19" xfId="0" applyNumberFormat="1" applyFont="1" applyBorder="1" applyAlignment="1" applyProtection="1">
      <alignment horizontal="center" vertical="center"/>
    </xf>
    <xf numFmtId="1" fontId="11" fillId="0" borderId="20" xfId="0" applyNumberFormat="1" applyFont="1" applyBorder="1" applyAlignment="1" applyProtection="1">
      <alignment horizontal="center" vertical="center"/>
    </xf>
    <xf numFmtId="1" fontId="12" fillId="2" borderId="6" xfId="0" applyNumberFormat="1" applyFont="1" applyFill="1" applyBorder="1" applyAlignment="1" applyProtection="1">
      <alignment horizontal="center" vertical="center"/>
    </xf>
    <xf numFmtId="1" fontId="11" fillId="2" borderId="20" xfId="0" applyNumberFormat="1" applyFont="1" applyFill="1" applyBorder="1" applyAlignment="1" applyProtection="1">
      <alignment horizontal="center" vertical="center"/>
    </xf>
    <xf numFmtId="173" fontId="12" fillId="0" borderId="0" xfId="0" applyNumberFormat="1" applyFont="1" applyAlignment="1">
      <alignment horizontal="center" vertical="center"/>
    </xf>
    <xf numFmtId="168" fontId="12" fillId="0" borderId="0" xfId="0" applyNumberFormat="1" applyFont="1" applyAlignment="1">
      <alignment horizontal="center" vertical="center"/>
    </xf>
    <xf numFmtId="0" fontId="12" fillId="0" borderId="24" xfId="0" applyFont="1" applyBorder="1" applyAlignment="1">
      <alignment vertical="center"/>
    </xf>
    <xf numFmtId="176" fontId="11" fillId="0" borderId="0" xfId="0" applyNumberFormat="1" applyFont="1" applyAlignment="1">
      <alignment horizontal="center" vertical="center"/>
    </xf>
    <xf numFmtId="173" fontId="12" fillId="0" borderId="0" xfId="0" applyNumberFormat="1" applyFont="1" applyAlignment="1">
      <alignment vertical="center"/>
    </xf>
    <xf numFmtId="3" fontId="12" fillId="0" borderId="0" xfId="0" applyNumberFormat="1" applyFont="1" applyAlignment="1">
      <alignment horizontal="center" vertical="center"/>
    </xf>
    <xf numFmtId="0" fontId="12" fillId="0" borderId="0" xfId="0" applyFont="1" applyAlignment="1">
      <alignment vertical="center" textRotation="255"/>
    </xf>
    <xf numFmtId="177" fontId="12" fillId="0" borderId="0" xfId="0" applyNumberFormat="1" applyFont="1" applyAlignment="1">
      <alignment vertical="center"/>
    </xf>
    <xf numFmtId="1" fontId="11" fillId="2" borderId="25" xfId="0" applyNumberFormat="1" applyFont="1" applyFill="1" applyBorder="1" applyAlignment="1" applyProtection="1">
      <alignment horizontal="center" vertical="center"/>
    </xf>
    <xf numFmtId="1" fontId="12" fillId="2" borderId="26" xfId="0" applyNumberFormat="1" applyFont="1" applyFill="1" applyBorder="1" applyAlignment="1" applyProtection="1">
      <alignment horizontal="center" vertical="center"/>
    </xf>
    <xf numFmtId="4" fontId="12" fillId="2" borderId="27" xfId="0" applyNumberFormat="1" applyFont="1" applyFill="1" applyBorder="1" applyAlignment="1" applyProtection="1">
      <alignment vertical="center"/>
    </xf>
    <xf numFmtId="4" fontId="11" fillId="2" borderId="26" xfId="0" applyNumberFormat="1" applyFont="1" applyFill="1" applyBorder="1" applyAlignment="1" applyProtection="1">
      <alignment vertical="center"/>
    </xf>
    <xf numFmtId="4" fontId="12" fillId="2" borderId="26" xfId="0" applyNumberFormat="1" applyFont="1" applyFill="1" applyBorder="1" applyAlignment="1" applyProtection="1">
      <alignment vertical="center"/>
    </xf>
    <xf numFmtId="2" fontId="12" fillId="2" borderId="25" xfId="0" applyNumberFormat="1" applyFont="1" applyFill="1" applyBorder="1" applyAlignment="1" applyProtection="1">
      <alignment vertical="center"/>
    </xf>
    <xf numFmtId="2" fontId="12" fillId="2" borderId="28" xfId="0" applyNumberFormat="1" applyFont="1" applyFill="1" applyBorder="1" applyAlignment="1" applyProtection="1">
      <alignment vertical="center"/>
    </xf>
    <xf numFmtId="2" fontId="12" fillId="2" borderId="27" xfId="0" applyNumberFormat="1" applyFont="1" applyFill="1" applyBorder="1" applyAlignment="1" applyProtection="1">
      <alignment vertical="center"/>
    </xf>
    <xf numFmtId="1" fontId="12" fillId="0" borderId="25" xfId="0" applyNumberFormat="1" applyFont="1" applyBorder="1" applyAlignment="1" applyProtection="1">
      <alignment horizontal="center" vertical="center"/>
    </xf>
    <xf numFmtId="1" fontId="11" fillId="0" borderId="26" xfId="0" applyNumberFormat="1" applyFont="1" applyBorder="1" applyAlignment="1" applyProtection="1">
      <alignment horizontal="center" vertical="center"/>
    </xf>
    <xf numFmtId="1" fontId="12" fillId="2" borderId="27" xfId="0" applyNumberFormat="1" applyFont="1" applyFill="1" applyBorder="1" applyAlignment="1" applyProtection="1">
      <alignment horizontal="center" vertical="center"/>
    </xf>
    <xf numFmtId="1" fontId="11" fillId="2" borderId="26" xfId="0" applyNumberFormat="1" applyFont="1" applyFill="1" applyBorder="1" applyAlignment="1" applyProtection="1">
      <alignment horizontal="center" vertical="center"/>
    </xf>
    <xf numFmtId="1" fontId="11" fillId="2" borderId="0" xfId="0" applyNumberFormat="1" applyFont="1" applyFill="1" applyAlignment="1" applyProtection="1">
      <alignment horizontal="center" vertical="center"/>
    </xf>
    <xf numFmtId="1" fontId="12" fillId="2" borderId="0" xfId="0" applyNumberFormat="1" applyFont="1" applyFill="1" applyAlignment="1" applyProtection="1">
      <alignment horizontal="center" vertical="center"/>
    </xf>
    <xf numFmtId="4" fontId="12" fillId="2" borderId="0" xfId="0" applyNumberFormat="1" applyFont="1" applyFill="1" applyAlignment="1" applyProtection="1">
      <alignment vertical="center"/>
    </xf>
    <xf numFmtId="4" fontId="11" fillId="2" borderId="0" xfId="0" applyNumberFormat="1" applyFont="1" applyFill="1" applyAlignment="1" applyProtection="1">
      <alignment vertical="center"/>
    </xf>
    <xf numFmtId="2" fontId="12" fillId="2" borderId="0" xfId="0" applyNumberFormat="1" applyFont="1" applyFill="1" applyAlignment="1" applyProtection="1">
      <alignment vertical="center"/>
    </xf>
    <xf numFmtId="1" fontId="12" fillId="0" borderId="0" xfId="0" applyNumberFormat="1" applyFont="1" applyAlignment="1" applyProtection="1">
      <alignment horizontal="center" vertical="center"/>
    </xf>
    <xf numFmtId="1" fontId="11" fillId="0" borderId="0" xfId="0" applyNumberFormat="1" applyFont="1" applyAlignment="1" applyProtection="1">
      <alignment horizontal="center" vertical="center"/>
    </xf>
    <xf numFmtId="1" fontId="11" fillId="4" borderId="25" xfId="0" applyNumberFormat="1" applyFont="1" applyFill="1" applyBorder="1" applyAlignment="1" applyProtection="1">
      <alignment horizontal="center" vertical="center"/>
    </xf>
    <xf numFmtId="1" fontId="12" fillId="4" borderId="26" xfId="0" applyNumberFormat="1" applyFont="1" applyFill="1" applyBorder="1" applyAlignment="1" applyProtection="1">
      <alignment horizontal="center" vertical="center"/>
    </xf>
    <xf numFmtId="4" fontId="12" fillId="4" borderId="27" xfId="0" applyNumberFormat="1" applyFont="1" applyFill="1" applyBorder="1" applyAlignment="1" applyProtection="1">
      <alignment vertical="center"/>
    </xf>
    <xf numFmtId="4" fontId="11" fillId="4" borderId="28" xfId="0" applyNumberFormat="1" applyFont="1" applyFill="1" applyBorder="1" applyAlignment="1" applyProtection="1">
      <alignment vertical="center"/>
    </xf>
    <xf numFmtId="4" fontId="12" fillId="4" borderId="26" xfId="0" applyNumberFormat="1" applyFont="1" applyFill="1" applyBorder="1" applyAlignment="1" applyProtection="1">
      <alignment vertical="center"/>
    </xf>
    <xf numFmtId="2" fontId="12" fillId="4" borderId="25" xfId="0" applyNumberFormat="1" applyFont="1" applyFill="1" applyBorder="1" applyAlignment="1" applyProtection="1">
      <alignment vertical="center"/>
    </xf>
    <xf numFmtId="2" fontId="12" fillId="4" borderId="28" xfId="0" applyNumberFormat="1" applyFont="1" applyFill="1" applyBorder="1" applyAlignment="1" applyProtection="1">
      <alignment vertical="center"/>
    </xf>
    <xf numFmtId="2" fontId="12" fillId="4" borderId="27" xfId="0" applyNumberFormat="1" applyFont="1" applyFill="1" applyBorder="1" applyAlignment="1" applyProtection="1">
      <alignment vertical="center"/>
    </xf>
    <xf numFmtId="1" fontId="12" fillId="5" borderId="25" xfId="0" applyNumberFormat="1" applyFont="1" applyFill="1" applyBorder="1" applyAlignment="1" applyProtection="1">
      <alignment horizontal="center" vertical="center"/>
    </xf>
    <xf numFmtId="1" fontId="11" fillId="5" borderId="28" xfId="0" applyNumberFormat="1" applyFont="1" applyFill="1" applyBorder="1" applyAlignment="1" applyProtection="1">
      <alignment horizontal="center" vertical="center"/>
    </xf>
    <xf numFmtId="1" fontId="12" fillId="4" borderId="27" xfId="0" applyNumberFormat="1" applyFont="1" applyFill="1" applyBorder="1" applyAlignment="1" applyProtection="1">
      <alignment horizontal="center" vertical="center"/>
    </xf>
    <xf numFmtId="1" fontId="11" fillId="4" borderId="28" xfId="0" applyNumberFormat="1" applyFont="1" applyFill="1" applyBorder="1" applyAlignment="1" applyProtection="1">
      <alignment horizontal="center" vertical="center"/>
    </xf>
    <xf numFmtId="0" fontId="0" fillId="0" borderId="0" xfId="0" applyAlignment="1">
      <alignment vertical="center"/>
    </xf>
    <xf numFmtId="4" fontId="0" fillId="0" borderId="0" xfId="0" applyNumberFormat="1" applyAlignment="1">
      <alignment vertical="center"/>
    </xf>
    <xf numFmtId="0" fontId="3" fillId="0" borderId="0" xfId="0" applyFont="1" applyAlignment="1">
      <alignment vertical="center"/>
    </xf>
    <xf numFmtId="4" fontId="3" fillId="0" borderId="0" xfId="0" applyNumberFormat="1" applyFont="1" applyAlignment="1">
      <alignment vertical="center"/>
    </xf>
    <xf numFmtId="0" fontId="11" fillId="0" borderId="0" xfId="0" applyFont="1" applyAlignment="1" applyProtection="1">
      <alignment horizontal="center" vertical="center"/>
      <protection locked="0"/>
    </xf>
    <xf numFmtId="0" fontId="12" fillId="0" borderId="13" xfId="0" applyFont="1" applyBorder="1" applyAlignment="1" applyProtection="1">
      <alignment horizontal="center" vertical="center" wrapText="1"/>
    </xf>
    <xf numFmtId="0" fontId="12" fillId="0" borderId="14" xfId="0" applyFont="1" applyBorder="1" applyAlignment="1" applyProtection="1">
      <alignment horizontal="center" vertical="center" wrapText="1"/>
    </xf>
    <xf numFmtId="0" fontId="12" fillId="4" borderId="30" xfId="0" applyFont="1" applyFill="1" applyBorder="1" applyAlignment="1">
      <alignment horizontal="center" vertical="center"/>
    </xf>
    <xf numFmtId="1" fontId="12" fillId="4" borderId="31" xfId="0" applyNumberFormat="1" applyFont="1" applyFill="1" applyBorder="1" applyAlignment="1">
      <alignment horizontal="center" vertical="center"/>
    </xf>
    <xf numFmtId="1" fontId="12" fillId="4" borderId="30" xfId="0" applyNumberFormat="1" applyFont="1" applyFill="1" applyBorder="1" applyAlignment="1">
      <alignment horizontal="center" vertical="center"/>
    </xf>
    <xf numFmtId="4" fontId="12" fillId="4" borderId="32" xfId="0" applyNumberFormat="1" applyFont="1" applyFill="1" applyBorder="1" applyAlignment="1" applyProtection="1">
      <alignment vertical="center"/>
      <protection hidden="1"/>
    </xf>
    <xf numFmtId="4" fontId="12" fillId="4" borderId="31" xfId="0" applyNumberFormat="1" applyFont="1" applyFill="1" applyBorder="1" applyAlignment="1" applyProtection="1">
      <alignment vertical="center"/>
      <protection hidden="1"/>
    </xf>
    <xf numFmtId="4" fontId="12" fillId="4" borderId="33" xfId="0" applyNumberFormat="1" applyFont="1" applyFill="1" applyBorder="1" applyAlignment="1" applyProtection="1">
      <alignment vertical="center"/>
      <protection hidden="1"/>
    </xf>
    <xf numFmtId="2" fontId="12" fillId="4" borderId="32" xfId="0" applyNumberFormat="1" applyFont="1" applyFill="1" applyBorder="1" applyAlignment="1" applyProtection="1">
      <alignment vertical="center"/>
      <protection hidden="1"/>
    </xf>
    <xf numFmtId="0" fontId="12" fillId="2" borderId="19" xfId="0" applyFont="1" applyFill="1" applyBorder="1" applyAlignment="1">
      <alignment horizontal="center" vertical="center"/>
    </xf>
    <xf numFmtId="1" fontId="12" fillId="2" borderId="20" xfId="0" applyNumberFormat="1" applyFont="1" applyFill="1" applyBorder="1" applyAlignment="1">
      <alignment horizontal="center" vertical="center"/>
    </xf>
    <xf numFmtId="1" fontId="12" fillId="2" borderId="19" xfId="0" applyNumberFormat="1" applyFont="1" applyFill="1" applyBorder="1" applyAlignment="1">
      <alignment horizontal="center" vertical="center"/>
    </xf>
    <xf numFmtId="1" fontId="12" fillId="4" borderId="20" xfId="0" applyNumberFormat="1" applyFont="1" applyFill="1" applyBorder="1" applyAlignment="1">
      <alignment horizontal="center" vertical="center"/>
    </xf>
    <xf numFmtId="4" fontId="12" fillId="2" borderId="6" xfId="0" applyNumberFormat="1" applyFont="1" applyFill="1" applyBorder="1" applyAlignment="1" applyProtection="1">
      <alignment vertical="center"/>
      <protection hidden="1"/>
    </xf>
    <xf numFmtId="4" fontId="12" fillId="2" borderId="20" xfId="0" applyNumberFormat="1" applyFont="1" applyFill="1" applyBorder="1" applyAlignment="1" applyProtection="1">
      <alignment vertical="center"/>
      <protection hidden="1"/>
    </xf>
    <xf numFmtId="2" fontId="12" fillId="2" borderId="20" xfId="0" applyNumberFormat="1" applyFont="1" applyFill="1" applyBorder="1" applyAlignment="1" applyProtection="1">
      <alignment vertical="center"/>
      <protection hidden="1"/>
    </xf>
    <xf numFmtId="2" fontId="12" fillId="2" borderId="6" xfId="0" applyNumberFormat="1" applyFont="1" applyFill="1" applyBorder="1" applyAlignment="1" applyProtection="1">
      <alignment vertical="center"/>
      <protection hidden="1"/>
    </xf>
    <xf numFmtId="0" fontId="12" fillId="4" borderId="13" xfId="0" applyFont="1" applyFill="1" applyBorder="1" applyAlignment="1">
      <alignment horizontal="center" vertical="center"/>
    </xf>
    <xf numFmtId="1" fontId="12" fillId="4" borderId="14" xfId="0" applyNumberFormat="1" applyFont="1" applyFill="1" applyBorder="1" applyAlignment="1">
      <alignment horizontal="center" vertical="center"/>
    </xf>
    <xf numFmtId="1" fontId="12" fillId="4" borderId="13" xfId="0" applyNumberFormat="1" applyFont="1" applyFill="1" applyBorder="1" applyAlignment="1">
      <alignment horizontal="center" vertical="center"/>
    </xf>
    <xf numFmtId="4" fontId="12" fillId="4" borderId="15" xfId="0" applyNumberFormat="1" applyFont="1" applyFill="1" applyBorder="1" applyAlignment="1" applyProtection="1">
      <alignment vertical="center"/>
      <protection hidden="1"/>
    </xf>
    <xf numFmtId="4" fontId="12" fillId="4" borderId="14" xfId="0" applyNumberFormat="1" applyFont="1" applyFill="1" applyBorder="1" applyAlignment="1" applyProtection="1">
      <alignment vertical="center"/>
      <protection hidden="1"/>
    </xf>
    <xf numFmtId="2" fontId="12" fillId="4" borderId="14" xfId="0" applyNumberFormat="1" applyFont="1" applyFill="1" applyBorder="1" applyAlignment="1" applyProtection="1">
      <alignment vertical="center"/>
      <protection hidden="1"/>
    </xf>
    <xf numFmtId="2" fontId="12" fillId="4" borderId="15" xfId="0" applyNumberFormat="1" applyFont="1" applyFill="1" applyBorder="1" applyAlignment="1" applyProtection="1">
      <alignment vertical="center"/>
      <protection hidden="1"/>
    </xf>
    <xf numFmtId="0" fontId="12" fillId="2" borderId="30" xfId="0" applyFont="1" applyFill="1" applyBorder="1" applyAlignment="1">
      <alignment horizontal="center" vertical="center"/>
    </xf>
    <xf numFmtId="1" fontId="12" fillId="2" borderId="31" xfId="0" applyNumberFormat="1" applyFont="1" applyFill="1" applyBorder="1" applyAlignment="1">
      <alignment horizontal="center" vertical="center"/>
    </xf>
    <xf numFmtId="1" fontId="12" fillId="2" borderId="30" xfId="0" applyNumberFormat="1" applyFont="1" applyFill="1" applyBorder="1" applyAlignment="1">
      <alignment horizontal="center" vertical="center"/>
    </xf>
    <xf numFmtId="4" fontId="12" fillId="2" borderId="32" xfId="0" applyNumberFormat="1" applyFont="1" applyFill="1" applyBorder="1" applyAlignment="1" applyProtection="1">
      <alignment vertical="center"/>
      <protection hidden="1"/>
    </xf>
    <xf numFmtId="4" fontId="12" fillId="2" borderId="31" xfId="0" applyNumberFormat="1" applyFont="1" applyFill="1" applyBorder="1" applyAlignment="1" applyProtection="1">
      <alignment vertical="center"/>
      <protection hidden="1"/>
    </xf>
    <xf numFmtId="2" fontId="12" fillId="2" borderId="31" xfId="0" applyNumberFormat="1" applyFont="1" applyFill="1" applyBorder="1" applyAlignment="1" applyProtection="1">
      <alignment vertical="center"/>
      <protection hidden="1"/>
    </xf>
    <xf numFmtId="2" fontId="12" fillId="2" borderId="32" xfId="0" applyNumberFormat="1" applyFont="1" applyFill="1" applyBorder="1" applyAlignment="1" applyProtection="1">
      <alignment vertical="center"/>
      <protection hidden="1"/>
    </xf>
    <xf numFmtId="0" fontId="12" fillId="4" borderId="19" xfId="0" applyFont="1" applyFill="1" applyBorder="1" applyAlignment="1">
      <alignment horizontal="center" vertical="center"/>
    </xf>
    <xf numFmtId="1" fontId="12" fillId="4" borderId="19" xfId="0" applyNumberFormat="1" applyFont="1" applyFill="1" applyBorder="1" applyAlignment="1">
      <alignment horizontal="center" vertical="center"/>
    </xf>
    <xf numFmtId="4" fontId="12" fillId="4" borderId="6" xfId="0" applyNumberFormat="1" applyFont="1" applyFill="1" applyBorder="1" applyAlignment="1" applyProtection="1">
      <alignment vertical="center"/>
      <protection hidden="1"/>
    </xf>
    <xf numFmtId="4" fontId="12" fillId="4" borderId="20" xfId="0" applyNumberFormat="1" applyFont="1" applyFill="1" applyBorder="1" applyAlignment="1" applyProtection="1">
      <alignment vertical="center"/>
      <protection hidden="1"/>
    </xf>
    <xf numFmtId="2" fontId="12" fillId="4" borderId="20" xfId="0" applyNumberFormat="1" applyFont="1" applyFill="1" applyBorder="1" applyAlignment="1" applyProtection="1">
      <alignment vertical="center"/>
      <protection hidden="1"/>
    </xf>
    <xf numFmtId="2" fontId="12" fillId="4" borderId="6" xfId="0" applyNumberFormat="1" applyFont="1" applyFill="1" applyBorder="1" applyAlignment="1" applyProtection="1">
      <alignment vertical="center"/>
      <protection hidden="1"/>
    </xf>
    <xf numFmtId="168" fontId="11" fillId="0" borderId="8" xfId="0" applyNumberFormat="1" applyFont="1" applyBorder="1" applyAlignment="1">
      <alignment horizontal="center" vertical="center"/>
    </xf>
    <xf numFmtId="0" fontId="12" fillId="2" borderId="13" xfId="0" applyFont="1" applyFill="1" applyBorder="1" applyAlignment="1">
      <alignment horizontal="center" vertical="center"/>
    </xf>
    <xf numFmtId="1" fontId="12" fillId="2" borderId="14" xfId="0" applyNumberFormat="1" applyFont="1" applyFill="1" applyBorder="1" applyAlignment="1">
      <alignment horizontal="center" vertical="center"/>
    </xf>
    <xf numFmtId="1" fontId="12" fillId="2" borderId="13" xfId="0" applyNumberFormat="1" applyFont="1" applyFill="1" applyBorder="1" applyAlignment="1">
      <alignment horizontal="center" vertical="center"/>
    </xf>
    <xf numFmtId="4" fontId="12" fillId="2" borderId="15" xfId="0" applyNumberFormat="1" applyFont="1" applyFill="1" applyBorder="1" applyAlignment="1" applyProtection="1">
      <alignment vertical="center"/>
      <protection hidden="1"/>
    </xf>
    <xf numFmtId="4" fontId="12" fillId="2" borderId="14" xfId="0" applyNumberFormat="1" applyFont="1" applyFill="1" applyBorder="1" applyAlignment="1" applyProtection="1">
      <alignment vertical="center"/>
      <protection hidden="1"/>
    </xf>
    <xf numFmtId="2" fontId="12" fillId="2" borderId="14" xfId="0" applyNumberFormat="1" applyFont="1" applyFill="1" applyBorder="1" applyAlignment="1" applyProtection="1">
      <alignment vertical="center"/>
      <protection hidden="1"/>
    </xf>
    <xf numFmtId="2" fontId="12" fillId="2" borderId="15" xfId="0" applyNumberFormat="1" applyFont="1" applyFill="1" applyBorder="1" applyAlignment="1" applyProtection="1">
      <alignment vertical="center"/>
      <protection hidden="1"/>
    </xf>
    <xf numFmtId="2" fontId="12" fillId="4" borderId="31" xfId="0" applyNumberFormat="1" applyFont="1" applyFill="1" applyBorder="1" applyAlignment="1" applyProtection="1">
      <alignment vertical="center"/>
      <protection hidden="1"/>
    </xf>
    <xf numFmtId="176" fontId="12" fillId="0" borderId="8" xfId="0" applyNumberFormat="1" applyFont="1" applyBorder="1" applyAlignment="1">
      <alignment horizontal="center" vertical="center"/>
    </xf>
    <xf numFmtId="4" fontId="12" fillId="0" borderId="8" xfId="0" applyNumberFormat="1" applyFont="1" applyBorder="1" applyAlignment="1">
      <alignment vertical="center"/>
    </xf>
    <xf numFmtId="0" fontId="12" fillId="2" borderId="34" xfId="0" applyFont="1" applyFill="1" applyBorder="1" applyAlignment="1">
      <alignment horizontal="center" vertical="center"/>
    </xf>
    <xf numFmtId="1" fontId="12" fillId="2" borderId="35" xfId="0" applyNumberFormat="1" applyFont="1" applyFill="1" applyBorder="1" applyAlignment="1">
      <alignment horizontal="center" vertical="center"/>
    </xf>
    <xf numFmtId="1" fontId="12" fillId="2" borderId="34" xfId="0" applyNumberFormat="1" applyFont="1" applyFill="1" applyBorder="1" applyAlignment="1">
      <alignment horizontal="center" vertical="center"/>
    </xf>
    <xf numFmtId="1" fontId="12" fillId="4" borderId="35" xfId="0" applyNumberFormat="1" applyFont="1" applyFill="1" applyBorder="1" applyAlignment="1">
      <alignment horizontal="center" vertical="center"/>
    </xf>
    <xf numFmtId="4" fontId="12" fillId="2" borderId="36" xfId="0" applyNumberFormat="1" applyFont="1" applyFill="1" applyBorder="1" applyAlignment="1" applyProtection="1">
      <alignment vertical="center"/>
      <protection hidden="1"/>
    </xf>
    <xf numFmtId="4" fontId="12" fillId="2" borderId="35" xfId="0" applyNumberFormat="1" applyFont="1" applyFill="1" applyBorder="1" applyAlignment="1" applyProtection="1">
      <alignment vertical="center"/>
      <protection hidden="1"/>
    </xf>
    <xf numFmtId="2" fontId="12" fillId="2" borderId="35" xfId="0" applyNumberFormat="1" applyFont="1" applyFill="1" applyBorder="1" applyAlignment="1" applyProtection="1">
      <alignment vertical="center"/>
      <protection hidden="1"/>
    </xf>
    <xf numFmtId="2" fontId="12" fillId="2" borderId="36" xfId="0" applyNumberFormat="1" applyFont="1" applyFill="1" applyBorder="1" applyAlignment="1" applyProtection="1">
      <alignment vertical="center"/>
      <protection hidden="1"/>
    </xf>
    <xf numFmtId="0" fontId="3" fillId="0" borderId="0" xfId="0" applyFont="1"/>
    <xf numFmtId="0" fontId="24" fillId="2" borderId="0" xfId="0" applyFont="1" applyFill="1" applyAlignment="1">
      <alignment horizontal="center" vertical="center"/>
    </xf>
    <xf numFmtId="0" fontId="22" fillId="0" borderId="0" xfId="0" applyFont="1" applyAlignment="1">
      <alignment horizontal="left"/>
    </xf>
    <xf numFmtId="0" fontId="23" fillId="0" borderId="0" xfId="0" applyFont="1" applyAlignment="1">
      <alignment horizontal="center"/>
    </xf>
    <xf numFmtId="0" fontId="23" fillId="0" borderId="0" xfId="0" applyFont="1"/>
    <xf numFmtId="0" fontId="22" fillId="0" borderId="1" xfId="0" applyFont="1" applyBorder="1" applyAlignment="1">
      <alignment horizontal="center" vertical="center"/>
    </xf>
    <xf numFmtId="0" fontId="22" fillId="0" borderId="2" xfId="0" applyFont="1" applyBorder="1" applyAlignment="1">
      <alignment horizontal="center" vertical="center"/>
    </xf>
    <xf numFmtId="0" fontId="22" fillId="2" borderId="8" xfId="0" applyFont="1" applyFill="1" applyBorder="1" applyAlignment="1">
      <alignment horizontal="center" vertical="center"/>
    </xf>
    <xf numFmtId="166" fontId="22" fillId="2" borderId="37" xfId="0" applyNumberFormat="1" applyFont="1" applyFill="1" applyBorder="1" applyAlignment="1">
      <alignment horizontal="center" vertical="center"/>
    </xf>
    <xf numFmtId="0" fontId="23" fillId="0" borderId="0" xfId="0" applyFont="1" applyAlignment="1">
      <alignment vertical="center"/>
    </xf>
    <xf numFmtId="166" fontId="22" fillId="2" borderId="38" xfId="0" applyNumberFormat="1" applyFont="1" applyFill="1" applyBorder="1" applyAlignment="1">
      <alignment horizontal="center" vertical="center"/>
    </xf>
    <xf numFmtId="0" fontId="22" fillId="2" borderId="3" xfId="0" applyFont="1" applyFill="1" applyBorder="1" applyAlignment="1">
      <alignment horizontal="center" vertical="center"/>
    </xf>
    <xf numFmtId="166" fontId="22" fillId="2" borderId="39" xfId="0" applyNumberFormat="1" applyFont="1" applyFill="1" applyBorder="1" applyAlignment="1">
      <alignment horizontal="center" vertical="center"/>
    </xf>
    <xf numFmtId="0" fontId="22" fillId="2" borderId="0" xfId="0" applyFont="1" applyFill="1" applyAlignment="1">
      <alignment horizontal="center" vertical="center"/>
    </xf>
    <xf numFmtId="166" fontId="22" fillId="2" borderId="0" xfId="0" applyNumberFormat="1" applyFont="1" applyFill="1" applyAlignment="1">
      <alignment horizontal="center" vertical="center"/>
    </xf>
    <xf numFmtId="0" fontId="22" fillId="0" borderId="0" xfId="0" applyFont="1" applyAlignment="1">
      <alignment horizontal="left" vertical="center"/>
    </xf>
    <xf numFmtId="3" fontId="22" fillId="0" borderId="0" xfId="0" applyNumberFormat="1" applyFont="1" applyAlignment="1">
      <alignment horizontal="center" vertical="center"/>
    </xf>
    <xf numFmtId="0" fontId="22" fillId="0" borderId="8" xfId="0" applyFont="1" applyBorder="1"/>
    <xf numFmtId="0" fontId="22" fillId="0" borderId="8" xfId="0" applyFont="1" applyBorder="1" applyAlignment="1">
      <alignment vertical="center"/>
    </xf>
    <xf numFmtId="0" fontId="22" fillId="0" borderId="3" xfId="0" applyFont="1" applyBorder="1" applyAlignment="1">
      <alignment vertical="center"/>
    </xf>
    <xf numFmtId="166" fontId="25" fillId="2" borderId="0" xfId="0" applyNumberFormat="1" applyFont="1" applyFill="1" applyAlignment="1">
      <alignment horizontal="center" vertical="center"/>
    </xf>
    <xf numFmtId="0" fontId="24" fillId="0" borderId="0" xfId="0" applyFont="1" applyAlignment="1">
      <alignment horizontal="center" vertical="center"/>
    </xf>
    <xf numFmtId="0" fontId="26" fillId="0" borderId="0" xfId="0" applyFont="1" applyAlignment="1">
      <alignment horizontal="left"/>
    </xf>
    <xf numFmtId="0" fontId="27" fillId="0" borderId="0" xfId="0" applyFont="1"/>
    <xf numFmtId="0" fontId="28" fillId="0" borderId="0" xfId="0" applyFont="1"/>
    <xf numFmtId="4" fontId="27" fillId="0" borderId="0" xfId="0" applyNumberFormat="1" applyFont="1"/>
    <xf numFmtId="0" fontId="28" fillId="0" borderId="13" xfId="0" applyFont="1" applyBorder="1" applyAlignment="1">
      <alignment horizontal="center" vertical="center"/>
    </xf>
    <xf numFmtId="0" fontId="28" fillId="0" borderId="14" xfId="0" applyFont="1" applyBorder="1" applyAlignment="1">
      <alignment horizontal="center" vertical="center"/>
    </xf>
    <xf numFmtId="0" fontId="27" fillId="0" borderId="13" xfId="0" applyFont="1" applyBorder="1" applyAlignment="1">
      <alignment horizontal="center" vertical="center" wrapText="1"/>
    </xf>
    <xf numFmtId="0" fontId="27" fillId="0" borderId="40" xfId="0" applyFont="1" applyBorder="1" applyAlignment="1">
      <alignment horizontal="center" vertical="center" wrapText="1"/>
    </xf>
    <xf numFmtId="0" fontId="27" fillId="0" borderId="15" xfId="0" applyFont="1" applyBorder="1" applyAlignment="1">
      <alignment horizontal="center" vertical="center" wrapText="1"/>
    </xf>
    <xf numFmtId="0" fontId="27" fillId="0" borderId="41" xfId="0" applyFont="1" applyBorder="1" applyAlignment="1">
      <alignment horizontal="center" vertical="center" wrapText="1"/>
    </xf>
    <xf numFmtId="1" fontId="28" fillId="4" borderId="19" xfId="0" applyNumberFormat="1" applyFont="1" applyFill="1" applyBorder="1" applyAlignment="1">
      <alignment horizontal="center"/>
    </xf>
    <xf numFmtId="1" fontId="27" fillId="4" borderId="20" xfId="0" applyNumberFormat="1" applyFont="1" applyFill="1" applyBorder="1" applyAlignment="1" applyProtection="1">
      <alignment horizontal="center"/>
      <protection hidden="1"/>
    </xf>
    <xf numFmtId="4" fontId="27" fillId="4" borderId="6" xfId="0" applyNumberFormat="1" applyFont="1" applyFill="1" applyBorder="1" applyProtection="1">
      <protection hidden="1"/>
    </xf>
    <xf numFmtId="2" fontId="27" fillId="4" borderId="19" xfId="0" applyNumberFormat="1" applyFont="1" applyFill="1" applyBorder="1" applyProtection="1">
      <protection hidden="1"/>
    </xf>
    <xf numFmtId="2" fontId="27" fillId="4" borderId="7" xfId="0" applyNumberFormat="1" applyFont="1" applyFill="1" applyBorder="1" applyProtection="1">
      <protection hidden="1"/>
    </xf>
    <xf numFmtId="2" fontId="27" fillId="4" borderId="42" xfId="0" applyNumberFormat="1" applyFont="1" applyFill="1" applyBorder="1" applyProtection="1">
      <protection hidden="1"/>
    </xf>
    <xf numFmtId="2" fontId="27" fillId="4" borderId="6" xfId="0" applyNumberFormat="1" applyFont="1" applyFill="1" applyBorder="1" applyProtection="1">
      <protection hidden="1"/>
    </xf>
    <xf numFmtId="2" fontId="27" fillId="4" borderId="20" xfId="0" applyNumberFormat="1" applyFont="1" applyFill="1" applyBorder="1" applyProtection="1">
      <protection hidden="1"/>
    </xf>
    <xf numFmtId="0" fontId="27" fillId="2" borderId="0" xfId="0" applyFont="1" applyFill="1"/>
    <xf numFmtId="1" fontId="29" fillId="2" borderId="19" xfId="0" applyNumberFormat="1" applyFont="1" applyFill="1" applyBorder="1" applyAlignment="1">
      <alignment horizontal="center"/>
    </xf>
    <xf numFmtId="1" fontId="30" fillId="2" borderId="20" xfId="0" applyNumberFormat="1" applyFont="1" applyFill="1" applyBorder="1" applyAlignment="1">
      <alignment horizontal="center"/>
    </xf>
    <xf numFmtId="4" fontId="30" fillId="2" borderId="6" xfId="0" applyNumberFormat="1" applyFont="1" applyFill="1" applyBorder="1" applyProtection="1">
      <protection hidden="1"/>
    </xf>
    <xf numFmtId="2" fontId="30" fillId="2" borderId="19" xfId="0" applyNumberFormat="1" applyFont="1" applyFill="1" applyBorder="1" applyProtection="1">
      <protection hidden="1"/>
    </xf>
    <xf numFmtId="2" fontId="30" fillId="2" borderId="7" xfId="0" applyNumberFormat="1" applyFont="1" applyFill="1" applyBorder="1" applyProtection="1">
      <protection hidden="1"/>
    </xf>
    <xf numFmtId="2" fontId="30" fillId="2" borderId="42" xfId="0" applyNumberFormat="1" applyFont="1" applyFill="1" applyBorder="1" applyProtection="1">
      <protection hidden="1"/>
    </xf>
    <xf numFmtId="2" fontId="30" fillId="2" borderId="6" xfId="0" applyNumberFormat="1" applyFont="1" applyFill="1" applyBorder="1" applyProtection="1">
      <protection hidden="1"/>
    </xf>
    <xf numFmtId="2" fontId="30" fillId="2" borderId="20" xfId="0" applyNumberFormat="1" applyFont="1" applyFill="1" applyBorder="1" applyProtection="1">
      <protection hidden="1"/>
    </xf>
    <xf numFmtId="1" fontId="27" fillId="4" borderId="20" xfId="0" applyNumberFormat="1" applyFont="1" applyFill="1" applyBorder="1" applyAlignment="1">
      <alignment horizontal="center"/>
    </xf>
    <xf numFmtId="1" fontId="29" fillId="2" borderId="25" xfId="0" applyNumberFormat="1" applyFont="1" applyFill="1" applyBorder="1" applyAlignment="1">
      <alignment horizontal="center"/>
    </xf>
    <xf numFmtId="1" fontId="30" fillId="2" borderId="26" xfId="0" applyNumberFormat="1" applyFont="1" applyFill="1" applyBorder="1" applyAlignment="1">
      <alignment horizontal="center"/>
    </xf>
    <xf numFmtId="4" fontId="30" fillId="2" borderId="27" xfId="0" applyNumberFormat="1" applyFont="1" applyFill="1" applyBorder="1" applyProtection="1">
      <protection hidden="1"/>
    </xf>
    <xf numFmtId="2" fontId="30" fillId="2" borderId="25" xfId="0" applyNumberFormat="1" applyFont="1" applyFill="1" applyBorder="1" applyProtection="1">
      <protection hidden="1"/>
    </xf>
    <xf numFmtId="2" fontId="30" fillId="2" borderId="43" xfId="0" applyNumberFormat="1" applyFont="1" applyFill="1" applyBorder="1" applyProtection="1">
      <protection hidden="1"/>
    </xf>
    <xf numFmtId="2" fontId="30" fillId="2" borderId="28" xfId="0" applyNumberFormat="1" applyFont="1" applyFill="1" applyBorder="1" applyProtection="1">
      <protection hidden="1"/>
    </xf>
    <xf numFmtId="2" fontId="30" fillId="2" borderId="27" xfId="0" applyNumberFormat="1" applyFont="1" applyFill="1" applyBorder="1" applyProtection="1">
      <protection hidden="1"/>
    </xf>
    <xf numFmtId="2" fontId="30" fillId="2" borderId="26" xfId="0" applyNumberFormat="1" applyFont="1" applyFill="1" applyBorder="1" applyProtection="1">
      <protection hidden="1"/>
    </xf>
    <xf numFmtId="0" fontId="31" fillId="0" borderId="0" xfId="0" applyFont="1"/>
    <xf numFmtId="0" fontId="31" fillId="0" borderId="0" xfId="0" applyFont="1" applyAlignment="1">
      <alignment horizontal="center"/>
    </xf>
    <xf numFmtId="0" fontId="31" fillId="0" borderId="0" xfId="0" applyFont="1" applyAlignment="1" applyProtection="1">
      <alignment horizontal="center"/>
      <protection hidden="1"/>
    </xf>
    <xf numFmtId="0" fontId="31" fillId="0" borderId="0" xfId="0" applyFont="1" applyAlignment="1">
      <alignment horizontal="left"/>
    </xf>
    <xf numFmtId="0" fontId="32" fillId="0" borderId="0" xfId="0" applyFont="1"/>
    <xf numFmtId="0" fontId="32" fillId="0" borderId="0" xfId="0" applyFont="1" applyAlignment="1">
      <alignment horizontal="center"/>
    </xf>
    <xf numFmtId="0" fontId="33" fillId="0" borderId="0" xfId="0" applyFont="1"/>
    <xf numFmtId="0" fontId="33" fillId="0" borderId="0" xfId="0" applyFont="1" applyAlignment="1">
      <alignment horizontal="center"/>
    </xf>
    <xf numFmtId="0" fontId="33" fillId="0" borderId="0" xfId="0" applyFont="1" applyAlignment="1">
      <alignment vertical="center"/>
    </xf>
    <xf numFmtId="0" fontId="33" fillId="0" borderId="0" xfId="0" applyFont="1" applyAlignment="1">
      <alignment horizontal="center" vertical="center"/>
    </xf>
    <xf numFmtId="0" fontId="31" fillId="0" borderId="0" xfId="0" applyFont="1" applyAlignment="1">
      <alignment wrapText="1"/>
    </xf>
    <xf numFmtId="0" fontId="33" fillId="2" borderId="1" xfId="0" applyFont="1" applyFill="1" applyBorder="1" applyAlignment="1">
      <alignment horizontal="center" vertical="center" wrapText="1"/>
    </xf>
    <xf numFmtId="0" fontId="33" fillId="2" borderId="1" xfId="0" applyFont="1" applyFill="1" applyBorder="1" applyAlignment="1" applyProtection="1">
      <alignment horizontal="center" vertical="center" wrapText="1"/>
      <protection hidden="1"/>
    </xf>
    <xf numFmtId="0" fontId="31" fillId="2" borderId="1" xfId="0" applyFont="1" applyFill="1" applyBorder="1" applyAlignment="1">
      <alignment horizontal="center" vertical="center" wrapText="1"/>
    </xf>
    <xf numFmtId="0" fontId="33" fillId="0" borderId="7" xfId="0" applyFont="1" applyBorder="1" applyAlignment="1">
      <alignment horizontal="center" vertical="center" wrapText="1"/>
    </xf>
    <xf numFmtId="0" fontId="33" fillId="0" borderId="44" xfId="0" applyFont="1" applyBorder="1" applyAlignment="1" applyProtection="1">
      <alignment horizontal="center" vertical="center"/>
      <protection hidden="1"/>
    </xf>
    <xf numFmtId="1" fontId="31" fillId="0" borderId="44" xfId="0" applyNumberFormat="1" applyFont="1" applyBorder="1" applyAlignment="1">
      <alignment horizontal="center" vertical="center"/>
    </xf>
    <xf numFmtId="3" fontId="31" fillId="0" borderId="44" xfId="0" applyNumberFormat="1" applyFont="1" applyBorder="1" applyAlignment="1">
      <alignment horizontal="center" vertical="center"/>
    </xf>
    <xf numFmtId="0" fontId="31" fillId="0" borderId="44" xfId="0" applyFont="1" applyBorder="1" applyAlignment="1">
      <alignment horizontal="center" vertical="center"/>
    </xf>
    <xf numFmtId="4" fontId="31" fillId="0" borderId="44" xfId="0" applyNumberFormat="1" applyFont="1" applyBorder="1" applyAlignment="1">
      <alignment horizontal="center" vertical="center"/>
    </xf>
    <xf numFmtId="0" fontId="31" fillId="0" borderId="7" xfId="0" applyFont="1" applyBorder="1" applyAlignment="1">
      <alignment horizontal="center" vertical="center"/>
    </xf>
    <xf numFmtId="3" fontId="31" fillId="2" borderId="44" xfId="0" applyNumberFormat="1" applyFont="1" applyFill="1" applyBorder="1" applyAlignment="1">
      <alignment horizontal="center" vertical="center"/>
    </xf>
    <xf numFmtId="1" fontId="31" fillId="2" borderId="44" xfId="0" applyNumberFormat="1" applyFont="1" applyFill="1" applyBorder="1" applyAlignment="1">
      <alignment horizontal="center" vertical="center"/>
    </xf>
    <xf numFmtId="0" fontId="31" fillId="2" borderId="44" xfId="0" applyFont="1" applyFill="1" applyBorder="1" applyAlignment="1">
      <alignment horizontal="center" vertical="center"/>
    </xf>
    <xf numFmtId="4" fontId="31" fillId="2" borderId="44" xfId="0" applyNumberFormat="1" applyFont="1" applyFill="1" applyBorder="1" applyAlignment="1">
      <alignment horizontal="center" vertical="center"/>
    </xf>
    <xf numFmtId="0" fontId="31" fillId="0" borderId="9" xfId="0" applyFont="1" applyBorder="1" applyAlignment="1">
      <alignment vertical="center"/>
    </xf>
    <xf numFmtId="0" fontId="33" fillId="0" borderId="9" xfId="0" applyFont="1" applyBorder="1" applyAlignment="1">
      <alignment horizontal="center" vertical="center"/>
    </xf>
    <xf numFmtId="3" fontId="31" fillId="2" borderId="9" xfId="0" applyNumberFormat="1" applyFont="1" applyFill="1" applyBorder="1" applyAlignment="1">
      <alignment horizontal="center" vertical="center"/>
    </xf>
    <xf numFmtId="0" fontId="31" fillId="2" borderId="9" xfId="0" applyFont="1" applyFill="1" applyBorder="1" applyAlignment="1">
      <alignment horizontal="center" vertical="center"/>
    </xf>
    <xf numFmtId="4" fontId="31" fillId="2" borderId="9" xfId="0" applyNumberFormat="1" applyFont="1" applyFill="1" applyBorder="1" applyAlignment="1">
      <alignment horizontal="center" vertical="center"/>
    </xf>
    <xf numFmtId="3" fontId="31" fillId="0" borderId="9" xfId="0" applyNumberFormat="1" applyFont="1" applyBorder="1" applyAlignment="1">
      <alignment horizontal="center" vertical="center"/>
    </xf>
    <xf numFmtId="0" fontId="31" fillId="0" borderId="9" xfId="0" applyFont="1" applyBorder="1" applyAlignment="1">
      <alignment horizontal="center" vertical="center"/>
    </xf>
    <xf numFmtId="0" fontId="33" fillId="0" borderId="45" xfId="0" applyFont="1" applyBorder="1" applyAlignment="1" applyProtection="1">
      <alignment horizontal="center" vertical="center"/>
      <protection hidden="1"/>
    </xf>
    <xf numFmtId="3" fontId="31" fillId="0" borderId="45" xfId="0" applyNumberFormat="1" applyFont="1" applyBorder="1" applyAlignment="1">
      <alignment horizontal="center" vertical="center"/>
    </xf>
    <xf numFmtId="0" fontId="31" fillId="0" borderId="45" xfId="0" applyFont="1" applyBorder="1" applyAlignment="1">
      <alignment horizontal="center" vertical="center"/>
    </xf>
    <xf numFmtId="4" fontId="31" fillId="0" borderId="45" xfId="0" applyNumberFormat="1" applyFont="1" applyBorder="1" applyAlignment="1">
      <alignment horizontal="center" vertical="center"/>
    </xf>
    <xf numFmtId="0" fontId="31" fillId="0" borderId="2" xfId="0" applyFont="1" applyBorder="1" applyAlignment="1">
      <alignment horizontal="center" vertical="center" wrapText="1"/>
    </xf>
    <xf numFmtId="178" fontId="31" fillId="0" borderId="44" xfId="0" applyNumberFormat="1" applyFont="1" applyBorder="1" applyAlignment="1">
      <alignment horizontal="center" vertical="center"/>
    </xf>
    <xf numFmtId="178" fontId="31" fillId="0" borderId="9" xfId="0" applyNumberFormat="1" applyFont="1" applyBorder="1" applyAlignment="1">
      <alignment horizontal="center" vertical="center"/>
    </xf>
    <xf numFmtId="0" fontId="31" fillId="0" borderId="2" xfId="0" applyFont="1" applyBorder="1" applyAlignment="1">
      <alignment horizontal="center" vertical="center"/>
    </xf>
    <xf numFmtId="0" fontId="33" fillId="0" borderId="9" xfId="0" applyFont="1" applyBorder="1" applyAlignment="1">
      <alignment horizontal="center"/>
    </xf>
    <xf numFmtId="0" fontId="33" fillId="0" borderId="45" xfId="0" applyFont="1" applyBorder="1" applyAlignment="1">
      <alignment horizontal="center" vertical="center"/>
    </xf>
    <xf numFmtId="0" fontId="31" fillId="2" borderId="45" xfId="0" applyFont="1" applyFill="1" applyBorder="1" applyAlignment="1">
      <alignment horizontal="center" vertical="center"/>
    </xf>
    <xf numFmtId="4" fontId="31" fillId="2" borderId="45" xfId="0" applyNumberFormat="1" applyFont="1" applyFill="1" applyBorder="1" applyAlignment="1">
      <alignment horizontal="center" vertical="center"/>
    </xf>
    <xf numFmtId="0" fontId="33" fillId="0" borderId="46" xfId="0" applyFont="1" applyBorder="1" applyAlignment="1">
      <alignment horizontal="center"/>
    </xf>
    <xf numFmtId="1" fontId="31" fillId="0" borderId="46" xfId="0" applyNumberFormat="1" applyFont="1" applyBorder="1" applyAlignment="1">
      <alignment horizontal="center" vertical="center"/>
    </xf>
    <xf numFmtId="3" fontId="31" fillId="0" borderId="46" xfId="0" applyNumberFormat="1" applyFont="1" applyBorder="1" applyAlignment="1">
      <alignment horizontal="center" vertical="center"/>
    </xf>
    <xf numFmtId="0" fontId="31" fillId="2" borderId="47" xfId="0" applyFont="1" applyFill="1" applyBorder="1" applyAlignment="1">
      <alignment horizontal="center"/>
    </xf>
    <xf numFmtId="4" fontId="31" fillId="2" borderId="46" xfId="0" applyNumberFormat="1" applyFont="1" applyFill="1" applyBorder="1" applyAlignment="1">
      <alignment horizontal="center" vertical="center"/>
    </xf>
    <xf numFmtId="0" fontId="33" fillId="0" borderId="9" xfId="0" applyFont="1" applyBorder="1" applyAlignment="1" applyProtection="1">
      <alignment horizontal="center" vertical="center"/>
      <protection hidden="1"/>
    </xf>
    <xf numFmtId="4" fontId="31" fillId="0" borderId="9" xfId="0" applyNumberFormat="1" applyFont="1" applyBorder="1" applyAlignment="1">
      <alignment horizontal="center" vertical="center"/>
    </xf>
    <xf numFmtId="0" fontId="31" fillId="0" borderId="44" xfId="0" applyFont="1" applyBorder="1" applyAlignment="1">
      <alignment horizontal="center" vertical="center" wrapText="1"/>
    </xf>
    <xf numFmtId="0" fontId="33" fillId="0" borderId="44" xfId="0" applyFont="1" applyBorder="1" applyAlignment="1">
      <alignment horizontal="center"/>
    </xf>
    <xf numFmtId="0" fontId="31" fillId="2" borderId="48" xfId="0" applyFont="1" applyFill="1" applyBorder="1" applyAlignment="1">
      <alignment horizontal="center"/>
    </xf>
    <xf numFmtId="0" fontId="31" fillId="0" borderId="49" xfId="0" applyFont="1" applyBorder="1" applyAlignment="1">
      <alignment horizontal="center" vertical="center" wrapText="1"/>
    </xf>
    <xf numFmtId="0" fontId="33" fillId="0" borderId="49" xfId="0" applyFont="1" applyBorder="1" applyAlignment="1">
      <alignment horizontal="center" vertical="center"/>
    </xf>
    <xf numFmtId="1" fontId="31" fillId="0" borderId="49" xfId="0" applyNumberFormat="1" applyFont="1" applyBorder="1" applyAlignment="1">
      <alignment horizontal="center" vertical="center"/>
    </xf>
    <xf numFmtId="3" fontId="31" fillId="0" borderId="49" xfId="0" applyNumberFormat="1" applyFont="1" applyBorder="1" applyAlignment="1">
      <alignment horizontal="center" vertical="center"/>
    </xf>
    <xf numFmtId="0" fontId="31" fillId="2" borderId="49" xfId="0" applyFont="1" applyFill="1" applyBorder="1" applyAlignment="1">
      <alignment horizontal="center" vertical="center"/>
    </xf>
    <xf numFmtId="4" fontId="31" fillId="2" borderId="49" xfId="0" applyNumberFormat="1" applyFont="1" applyFill="1" applyBorder="1" applyAlignment="1">
      <alignment horizontal="center" vertical="center"/>
    </xf>
    <xf numFmtId="0" fontId="31" fillId="0" borderId="5" xfId="0" applyFont="1" applyBorder="1" applyAlignment="1">
      <alignment horizontal="center" vertical="center"/>
    </xf>
    <xf numFmtId="1" fontId="31" fillId="0" borderId="9" xfId="0" applyNumberFormat="1" applyFont="1" applyBorder="1" applyAlignment="1">
      <alignment horizontal="center" vertical="center"/>
    </xf>
    <xf numFmtId="0" fontId="31" fillId="0" borderId="46" xfId="0" applyFont="1" applyBorder="1" applyAlignment="1">
      <alignment horizontal="center" vertical="center" wrapText="1"/>
    </xf>
    <xf numFmtId="0" fontId="33" fillId="0" borderId="46" xfId="0" applyFont="1" applyBorder="1" applyAlignment="1" applyProtection="1">
      <alignment horizontal="center" vertical="center"/>
      <protection hidden="1"/>
    </xf>
    <xf numFmtId="0" fontId="31" fillId="0" borderId="46" xfId="0" applyFont="1" applyBorder="1" applyAlignment="1">
      <alignment horizontal="center" vertical="center"/>
    </xf>
    <xf numFmtId="4" fontId="31" fillId="0" borderId="46" xfId="0" applyNumberFormat="1" applyFont="1" applyBorder="1" applyAlignment="1">
      <alignment horizontal="center" vertical="center"/>
    </xf>
    <xf numFmtId="178" fontId="31" fillId="0" borderId="46" xfId="0" applyNumberFormat="1" applyFont="1" applyBorder="1" applyAlignment="1">
      <alignment horizontal="center" vertical="center"/>
    </xf>
    <xf numFmtId="0" fontId="31" fillId="2" borderId="46" xfId="0" applyFont="1" applyFill="1" applyBorder="1" applyAlignment="1">
      <alignment horizontal="center" vertical="center"/>
    </xf>
    <xf numFmtId="0" fontId="31" fillId="2" borderId="44" xfId="0" applyFont="1" applyFill="1" applyBorder="1" applyAlignment="1">
      <alignment horizontal="center" vertical="center" wrapText="1"/>
    </xf>
    <xf numFmtId="0" fontId="33" fillId="0" borderId="44" xfId="0" applyFont="1" applyBorder="1" applyAlignment="1">
      <alignment horizontal="center" vertical="center"/>
    </xf>
    <xf numFmtId="0" fontId="31" fillId="0" borderId="48" xfId="0" applyFont="1" applyBorder="1" applyAlignment="1">
      <alignment horizontal="left"/>
    </xf>
    <xf numFmtId="0" fontId="33" fillId="0" borderId="46" xfId="0" applyFont="1" applyBorder="1" applyAlignment="1">
      <alignment horizontal="center" vertical="center"/>
    </xf>
    <xf numFmtId="0" fontId="31" fillId="2" borderId="50" xfId="0" applyFont="1" applyFill="1" applyBorder="1" applyAlignment="1">
      <alignment horizontal="center" vertical="center"/>
    </xf>
    <xf numFmtId="0" fontId="31" fillId="0" borderId="45" xfId="0" applyFont="1" applyBorder="1" applyAlignment="1">
      <alignment horizontal="center" vertical="center" wrapText="1"/>
    </xf>
    <xf numFmtId="0" fontId="31" fillId="0" borderId="5" xfId="0" applyFont="1" applyBorder="1" applyAlignment="1">
      <alignment horizontal="left"/>
    </xf>
    <xf numFmtId="0" fontId="31" fillId="2" borderId="51" xfId="0" applyFont="1" applyFill="1" applyBorder="1" applyAlignment="1">
      <alignment horizontal="center" vertical="center"/>
    </xf>
    <xf numFmtId="0" fontId="31" fillId="0" borderId="9" xfId="0" applyFont="1" applyBorder="1" applyAlignment="1">
      <alignment horizontal="center" vertical="center" wrapText="1"/>
    </xf>
    <xf numFmtId="0" fontId="33" fillId="0" borderId="1" xfId="0" applyFont="1" applyBorder="1" applyAlignment="1">
      <alignment horizontal="center" vertical="center"/>
    </xf>
    <xf numFmtId="3" fontId="31" fillId="0" borderId="1" xfId="0" applyNumberFormat="1" applyFont="1" applyBorder="1" applyAlignment="1">
      <alignment horizontal="center" vertical="center"/>
    </xf>
    <xf numFmtId="0" fontId="31" fillId="0" borderId="1" xfId="0" applyFont="1" applyBorder="1" applyAlignment="1">
      <alignment horizontal="center" vertical="center"/>
    </xf>
    <xf numFmtId="4" fontId="31" fillId="0" borderId="1" xfId="0" applyNumberFormat="1" applyFont="1" applyBorder="1" applyAlignment="1">
      <alignment horizontal="center" vertical="center"/>
    </xf>
    <xf numFmtId="0" fontId="31" fillId="0" borderId="1" xfId="0" applyFont="1" applyBorder="1" applyAlignment="1">
      <alignment horizontal="left"/>
    </xf>
    <xf numFmtId="0" fontId="33" fillId="0" borderId="49" xfId="0" applyFont="1" applyBorder="1" applyAlignment="1" applyProtection="1">
      <alignment horizontal="center" vertical="center"/>
      <protection hidden="1"/>
    </xf>
    <xf numFmtId="0" fontId="31" fillId="0" borderId="49" xfId="0" applyFont="1" applyBorder="1" applyAlignment="1">
      <alignment horizontal="center" vertical="center"/>
    </xf>
    <xf numFmtId="4" fontId="31" fillId="0" borderId="49" xfId="0" applyNumberFormat="1" applyFont="1" applyBorder="1" applyAlignment="1">
      <alignment horizontal="center" vertical="center"/>
    </xf>
    <xf numFmtId="0" fontId="31" fillId="0" borderId="1" xfId="0" applyFont="1" applyBorder="1" applyAlignment="1">
      <alignment horizontal="center" vertical="center" wrapText="1"/>
    </xf>
    <xf numFmtId="0" fontId="34" fillId="0" borderId="0" xfId="0" applyFont="1"/>
    <xf numFmtId="0" fontId="33" fillId="0" borderId="0" xfId="0" applyFont="1" applyAlignment="1">
      <alignment horizontal="left" vertical="center"/>
    </xf>
    <xf numFmtId="0" fontId="31" fillId="0" borderId="0" xfId="0" applyFont="1" applyAlignment="1">
      <alignment horizontal="left" vertical="center" wrapText="1"/>
    </xf>
    <xf numFmtId="0" fontId="31" fillId="0" borderId="0" xfId="0" applyFont="1" applyAlignment="1">
      <alignment horizontal="left" vertical="center"/>
    </xf>
    <xf numFmtId="0" fontId="33" fillId="0" borderId="0" xfId="0" applyFont="1" applyAlignment="1">
      <alignment horizontal="left" vertical="center" wrapText="1"/>
    </xf>
    <xf numFmtId="0" fontId="31" fillId="0" borderId="0" xfId="0" applyFont="1" applyAlignment="1">
      <alignment vertical="center"/>
    </xf>
    <xf numFmtId="0" fontId="34" fillId="0" borderId="0" xfId="0" applyFont="1" applyAlignment="1">
      <alignment vertical="center"/>
    </xf>
    <xf numFmtId="0" fontId="35" fillId="0" borderId="0" xfId="0" applyFont="1" applyAlignment="1">
      <alignment vertical="center"/>
    </xf>
    <xf numFmtId="0" fontId="35" fillId="0" borderId="0" xfId="0" applyFont="1" applyAlignment="1">
      <alignment vertical="top"/>
    </xf>
    <xf numFmtId="0" fontId="31" fillId="0" borderId="0" xfId="0" applyFont="1" applyAlignment="1">
      <alignment vertical="top"/>
    </xf>
    <xf numFmtId="0" fontId="33" fillId="0" borderId="0" xfId="0" applyFont="1" applyAlignment="1">
      <alignment horizontal="center" vertical="top"/>
    </xf>
    <xf numFmtId="0" fontId="31" fillId="0" borderId="0" xfId="0" applyFont="1" applyAlignment="1" applyProtection="1">
      <alignment horizontal="center" vertical="top"/>
      <protection hidden="1"/>
    </xf>
    <xf numFmtId="0" fontId="31" fillId="0" borderId="0" xfId="0" applyFont="1" applyAlignment="1">
      <alignment horizontal="center" vertical="top"/>
    </xf>
    <xf numFmtId="0" fontId="33" fillId="2" borderId="1" xfId="0" applyFont="1" applyFill="1" applyBorder="1" applyAlignment="1">
      <alignment horizontal="center" vertical="center"/>
    </xf>
    <xf numFmtId="0" fontId="31" fillId="0" borderId="52" xfId="0" applyFont="1" applyBorder="1" applyAlignment="1">
      <alignment horizontal="center" vertical="top"/>
    </xf>
    <xf numFmtId="0" fontId="33" fillId="2" borderId="23" xfId="0" applyFont="1" applyFill="1" applyBorder="1" applyAlignment="1">
      <alignment horizontal="left" vertical="center"/>
    </xf>
    <xf numFmtId="0" fontId="31" fillId="6" borderId="0" xfId="0" applyFont="1" applyFill="1" applyAlignment="1">
      <alignment horizontal="center" vertical="center"/>
    </xf>
    <xf numFmtId="0" fontId="33" fillId="6" borderId="49" xfId="0" applyFont="1" applyFill="1" applyBorder="1" applyAlignment="1" applyProtection="1">
      <alignment horizontal="center" vertical="center"/>
      <protection hidden="1"/>
    </xf>
    <xf numFmtId="1" fontId="31" fillId="6" borderId="49" xfId="0" applyNumberFormat="1" applyFont="1" applyFill="1" applyBorder="1" applyAlignment="1">
      <alignment horizontal="center" vertical="center"/>
    </xf>
    <xf numFmtId="3" fontId="31" fillId="6" borderId="49" xfId="0" applyNumberFormat="1" applyFont="1" applyFill="1" applyBorder="1" applyAlignment="1">
      <alignment horizontal="center" vertical="center"/>
    </xf>
    <xf numFmtId="0" fontId="31" fillId="6" borderId="49" xfId="0" applyFont="1" applyFill="1" applyBorder="1" applyAlignment="1">
      <alignment horizontal="center" vertical="center"/>
    </xf>
    <xf numFmtId="4" fontId="31" fillId="6" borderId="49" xfId="0" applyNumberFormat="1" applyFont="1" applyFill="1" applyBorder="1" applyAlignment="1">
      <alignment horizontal="center" vertical="center"/>
    </xf>
    <xf numFmtId="0" fontId="31" fillId="6" borderId="0" xfId="0" applyFont="1" applyFill="1"/>
    <xf numFmtId="0" fontId="31" fillId="6" borderId="6" xfId="0" applyFont="1" applyFill="1" applyBorder="1" applyAlignment="1">
      <alignment horizontal="left"/>
    </xf>
    <xf numFmtId="0" fontId="31" fillId="6" borderId="53" xfId="0" applyFont="1" applyFill="1" applyBorder="1" applyAlignment="1">
      <alignment horizontal="center" vertical="center"/>
    </xf>
    <xf numFmtId="0" fontId="31" fillId="6" borderId="5" xfId="0" applyFont="1" applyFill="1" applyBorder="1"/>
    <xf numFmtId="0" fontId="33" fillId="6" borderId="45" xfId="0" applyFont="1" applyFill="1" applyBorder="1" applyAlignment="1" applyProtection="1">
      <alignment horizontal="center" vertical="center"/>
      <protection hidden="1"/>
    </xf>
    <xf numFmtId="3" fontId="31" fillId="6" borderId="45" xfId="0" applyNumberFormat="1" applyFont="1" applyFill="1" applyBorder="1" applyAlignment="1">
      <alignment horizontal="center" vertical="center"/>
    </xf>
    <xf numFmtId="0" fontId="31" fillId="6" borderId="45" xfId="0" applyFont="1" applyFill="1" applyBorder="1" applyAlignment="1" applyProtection="1">
      <alignment horizontal="center" vertical="center"/>
      <protection hidden="1"/>
    </xf>
    <xf numFmtId="4" fontId="31" fillId="6" borderId="45" xfId="0" applyNumberFormat="1" applyFont="1" applyFill="1" applyBorder="1" applyAlignment="1">
      <alignment horizontal="center" vertical="center"/>
    </xf>
    <xf numFmtId="0" fontId="33" fillId="6" borderId="44" xfId="0" applyFont="1" applyFill="1" applyBorder="1" applyAlignment="1" applyProtection="1">
      <alignment horizontal="center" vertical="center"/>
      <protection hidden="1"/>
    </xf>
    <xf numFmtId="1" fontId="31" fillId="6" borderId="44" xfId="0" applyNumberFormat="1" applyFont="1" applyFill="1" applyBorder="1" applyAlignment="1">
      <alignment horizontal="center" vertical="center"/>
    </xf>
    <xf numFmtId="3" fontId="31" fillId="6" borderId="44" xfId="0" applyNumberFormat="1" applyFont="1" applyFill="1" applyBorder="1" applyAlignment="1">
      <alignment horizontal="center" vertical="center"/>
    </xf>
    <xf numFmtId="0" fontId="31" fillId="6" borderId="44" xfId="0" applyFont="1" applyFill="1" applyBorder="1" applyAlignment="1">
      <alignment horizontal="center" vertical="center"/>
    </xf>
    <xf numFmtId="4" fontId="31" fillId="6" borderId="44" xfId="0" applyNumberFormat="1" applyFont="1" applyFill="1" applyBorder="1" applyAlignment="1">
      <alignment horizontal="center" vertical="center"/>
    </xf>
    <xf numFmtId="0" fontId="31" fillId="6" borderId="6" xfId="0" applyFont="1" applyFill="1" applyBorder="1" applyAlignment="1">
      <alignment horizontal="left" vertical="center"/>
    </xf>
    <xf numFmtId="0" fontId="31" fillId="0" borderId="7" xfId="0" applyFont="1" applyBorder="1"/>
    <xf numFmtId="0" fontId="31" fillId="6" borderId="0" xfId="0" applyFont="1" applyFill="1" applyAlignment="1">
      <alignment horizontal="center"/>
    </xf>
    <xf numFmtId="3" fontId="31" fillId="2" borderId="49" xfId="0" applyNumberFormat="1" applyFont="1" applyFill="1" applyBorder="1" applyAlignment="1">
      <alignment horizontal="center" vertical="center"/>
    </xf>
    <xf numFmtId="3" fontId="31" fillId="2" borderId="45" xfId="0" applyNumberFormat="1" applyFont="1" applyFill="1" applyBorder="1" applyAlignment="1">
      <alignment horizontal="center" vertical="center"/>
    </xf>
    <xf numFmtId="0" fontId="31" fillId="6" borderId="3" xfId="0" applyFont="1" applyFill="1" applyBorder="1"/>
    <xf numFmtId="0" fontId="31" fillId="6" borderId="5" xfId="0" applyFont="1" applyFill="1" applyBorder="1" applyAlignment="1">
      <alignment horizontal="center" vertical="center"/>
    </xf>
    <xf numFmtId="0" fontId="31" fillId="6" borderId="45" xfId="0" applyFont="1" applyFill="1" applyBorder="1" applyAlignment="1">
      <alignment horizontal="center" vertical="center"/>
    </xf>
    <xf numFmtId="0" fontId="31" fillId="6" borderId="6" xfId="0" applyFont="1" applyFill="1" applyBorder="1" applyAlignment="1">
      <alignment horizontal="center" vertical="center"/>
    </xf>
    <xf numFmtId="0" fontId="31" fillId="0" borderId="7" xfId="0" applyFont="1" applyBorder="1" applyAlignment="1">
      <alignment horizontal="center"/>
    </xf>
    <xf numFmtId="0" fontId="31" fillId="6" borderId="0" xfId="0" applyFont="1" applyFill="1" applyAlignment="1">
      <alignment horizontal="left" vertical="center"/>
    </xf>
    <xf numFmtId="0" fontId="31" fillId="7" borderId="2" xfId="0" applyFont="1" applyFill="1" applyBorder="1" applyAlignment="1">
      <alignment horizontal="center" vertical="center"/>
    </xf>
    <xf numFmtId="0" fontId="33" fillId="7" borderId="44" xfId="0" applyFont="1" applyFill="1" applyBorder="1" applyAlignment="1" applyProtection="1">
      <alignment horizontal="center" vertical="center"/>
      <protection hidden="1"/>
    </xf>
    <xf numFmtId="3" fontId="31" fillId="7" borderId="44" xfId="0" applyNumberFormat="1" applyFont="1" applyFill="1" applyBorder="1" applyAlignment="1">
      <alignment horizontal="center" vertical="center"/>
    </xf>
    <xf numFmtId="1" fontId="31" fillId="7" borderId="44" xfId="0" applyNumberFormat="1" applyFont="1" applyFill="1" applyBorder="1" applyAlignment="1">
      <alignment horizontal="center" vertical="center"/>
    </xf>
    <xf numFmtId="0" fontId="31" fillId="7" borderId="44" xfId="0" applyFont="1" applyFill="1" applyBorder="1" applyAlignment="1">
      <alignment horizontal="center" vertical="center"/>
    </xf>
    <xf numFmtId="4" fontId="31" fillId="7" borderId="44" xfId="0" applyNumberFormat="1" applyFont="1" applyFill="1" applyBorder="1" applyAlignment="1">
      <alignment horizontal="center" vertical="center"/>
    </xf>
    <xf numFmtId="0" fontId="31" fillId="6" borderId="5" xfId="0" applyFont="1" applyFill="1" applyBorder="1" applyAlignment="1">
      <alignment horizontal="center"/>
    </xf>
    <xf numFmtId="0" fontId="31" fillId="7" borderId="7" xfId="0" applyFont="1" applyFill="1" applyBorder="1"/>
    <xf numFmtId="0" fontId="31" fillId="6" borderId="7" xfId="0" applyFont="1" applyFill="1" applyBorder="1" applyAlignment="1">
      <alignment horizontal="center" vertical="center"/>
    </xf>
    <xf numFmtId="178" fontId="31" fillId="6" borderId="44" xfId="0" applyNumberFormat="1" applyFont="1" applyFill="1" applyBorder="1" applyAlignment="1">
      <alignment horizontal="center" vertical="center"/>
    </xf>
    <xf numFmtId="0" fontId="31" fillId="6" borderId="8" xfId="0" applyFont="1" applyFill="1" applyBorder="1" applyAlignment="1">
      <alignment horizontal="center" vertical="center"/>
    </xf>
    <xf numFmtId="0" fontId="33" fillId="7" borderId="7" xfId="0" applyFont="1" applyFill="1" applyBorder="1" applyAlignment="1" applyProtection="1">
      <alignment horizontal="center" vertical="center"/>
      <protection hidden="1"/>
    </xf>
    <xf numFmtId="0" fontId="31" fillId="7" borderId="7" xfId="0" applyFont="1" applyFill="1" applyBorder="1" applyAlignment="1">
      <alignment horizontal="center" vertical="center"/>
    </xf>
    <xf numFmtId="0" fontId="31" fillId="7" borderId="1" xfId="0" applyFont="1" applyFill="1" applyBorder="1" applyAlignment="1">
      <alignment horizontal="center" vertical="center"/>
    </xf>
    <xf numFmtId="0" fontId="33" fillId="7" borderId="1" xfId="0" applyFont="1" applyFill="1" applyBorder="1" applyAlignment="1" applyProtection="1">
      <alignment horizontal="center" vertical="center"/>
      <protection hidden="1"/>
    </xf>
    <xf numFmtId="3" fontId="31" fillId="7" borderId="1" xfId="0" applyNumberFormat="1" applyFont="1" applyFill="1" applyBorder="1" applyAlignment="1">
      <alignment horizontal="center" vertical="center"/>
    </xf>
    <xf numFmtId="1" fontId="31" fillId="7" borderId="1" xfId="0" applyNumberFormat="1" applyFont="1" applyFill="1" applyBorder="1" applyAlignment="1">
      <alignment horizontal="center" vertical="center"/>
    </xf>
    <xf numFmtId="4" fontId="31" fillId="7" borderId="1" xfId="0" applyNumberFormat="1" applyFont="1" applyFill="1" applyBorder="1" applyAlignment="1">
      <alignment horizontal="center" vertical="center"/>
    </xf>
    <xf numFmtId="0" fontId="31" fillId="6" borderId="8" xfId="0" applyFont="1" applyFill="1" applyBorder="1"/>
    <xf numFmtId="0" fontId="31" fillId="6" borderId="6" xfId="0" applyFont="1" applyFill="1" applyBorder="1" applyAlignment="1">
      <alignment horizontal="center"/>
    </xf>
    <xf numFmtId="1" fontId="31" fillId="6" borderId="54" xfId="0" applyNumberFormat="1" applyFont="1" applyFill="1" applyBorder="1" applyAlignment="1">
      <alignment horizontal="center" vertical="center"/>
    </xf>
    <xf numFmtId="3" fontId="31" fillId="6" borderId="54" xfId="0" applyNumberFormat="1" applyFont="1" applyFill="1" applyBorder="1" applyAlignment="1">
      <alignment horizontal="center" vertical="center"/>
    </xf>
    <xf numFmtId="178" fontId="31" fillId="6" borderId="54" xfId="0" applyNumberFormat="1" applyFont="1" applyFill="1" applyBorder="1" applyAlignment="1">
      <alignment horizontal="center" vertical="center"/>
    </xf>
    <xf numFmtId="0" fontId="31" fillId="6" borderId="9" xfId="0" applyFont="1" applyFill="1" applyBorder="1" applyAlignment="1">
      <alignment horizontal="center"/>
    </xf>
    <xf numFmtId="0" fontId="33" fillId="6" borderId="9" xfId="0" applyFont="1" applyFill="1" applyBorder="1" applyAlignment="1" applyProtection="1">
      <alignment horizontal="center" vertical="center"/>
      <protection hidden="1"/>
    </xf>
    <xf numFmtId="3" fontId="31" fillId="6" borderId="9" xfId="0" applyNumberFormat="1" applyFont="1" applyFill="1" applyBorder="1" applyAlignment="1">
      <alignment horizontal="center" vertical="center"/>
    </xf>
    <xf numFmtId="0" fontId="31" fillId="6" borderId="9" xfId="0" applyFont="1" applyFill="1" applyBorder="1" applyAlignment="1">
      <alignment horizontal="center" vertical="center"/>
    </xf>
    <xf numFmtId="4" fontId="31" fillId="6" borderId="9" xfId="0" applyNumberFormat="1" applyFont="1" applyFill="1" applyBorder="1" applyAlignment="1">
      <alignment horizontal="center" vertical="center"/>
    </xf>
    <xf numFmtId="0" fontId="31" fillId="6" borderId="4" xfId="0" applyFont="1" applyFill="1" applyBorder="1"/>
    <xf numFmtId="0" fontId="31" fillId="6" borderId="4" xfId="0" applyFont="1" applyFill="1" applyBorder="1" applyAlignment="1">
      <alignment horizontal="center"/>
    </xf>
    <xf numFmtId="0" fontId="33" fillId="0" borderId="4" xfId="0" applyFont="1" applyBorder="1" applyAlignment="1" applyProtection="1">
      <alignment horizontal="center" vertical="top"/>
      <protection hidden="1"/>
    </xf>
    <xf numFmtId="0" fontId="31" fillId="2" borderId="55" xfId="0" applyFont="1" applyFill="1" applyBorder="1"/>
    <xf numFmtId="0" fontId="33" fillId="0" borderId="1" xfId="0" applyFont="1" applyBorder="1" applyAlignment="1" applyProtection="1">
      <alignment horizontal="center" vertical="center"/>
      <protection hidden="1"/>
    </xf>
    <xf numFmtId="1" fontId="31" fillId="0" borderId="1" xfId="0" applyNumberFormat="1" applyFont="1" applyBorder="1" applyAlignment="1">
      <alignment horizontal="center" vertical="center"/>
    </xf>
    <xf numFmtId="4" fontId="31" fillId="0" borderId="52" xfId="0" applyNumberFormat="1" applyFont="1" applyBorder="1" applyAlignment="1">
      <alignment horizontal="center" vertical="center"/>
    </xf>
    <xf numFmtId="3" fontId="31" fillId="2" borderId="2" xfId="0" applyNumberFormat="1" applyFont="1" applyFill="1" applyBorder="1" applyAlignment="1">
      <alignment horizontal="center" vertical="center"/>
    </xf>
    <xf numFmtId="1" fontId="31" fillId="2" borderId="2" xfId="0" applyNumberFormat="1" applyFont="1" applyFill="1" applyBorder="1" applyAlignment="1">
      <alignment horizontal="center" vertical="center"/>
    </xf>
    <xf numFmtId="0" fontId="31" fillId="0" borderId="52" xfId="0" applyFont="1" applyBorder="1" applyAlignment="1">
      <alignment horizontal="center"/>
    </xf>
    <xf numFmtId="0" fontId="33" fillId="0" borderId="1" xfId="0" applyFont="1" applyBorder="1" applyAlignment="1" applyProtection="1">
      <alignment horizontal="center"/>
      <protection hidden="1"/>
    </xf>
    <xf numFmtId="3" fontId="31" fillId="2" borderId="1" xfId="0" applyNumberFormat="1" applyFont="1" applyFill="1" applyBorder="1" applyAlignment="1">
      <alignment horizontal="center"/>
    </xf>
    <xf numFmtId="1" fontId="31" fillId="2" borderId="1" xfId="0" applyNumberFormat="1" applyFont="1" applyFill="1" applyBorder="1" applyAlignment="1">
      <alignment horizontal="center"/>
    </xf>
    <xf numFmtId="0" fontId="31" fillId="2" borderId="1" xfId="0" applyFont="1" applyFill="1" applyBorder="1" applyAlignment="1">
      <alignment horizontal="center"/>
    </xf>
    <xf numFmtId="4" fontId="31" fillId="2" borderId="1" xfId="0" applyNumberFormat="1" applyFont="1" applyFill="1" applyBorder="1" applyAlignment="1">
      <alignment horizontal="center"/>
    </xf>
    <xf numFmtId="4" fontId="31" fillId="2" borderId="52" xfId="0" applyNumberFormat="1" applyFont="1" applyFill="1" applyBorder="1" applyAlignment="1">
      <alignment horizontal="center"/>
    </xf>
    <xf numFmtId="1" fontId="31" fillId="2" borderId="9" xfId="0" applyNumberFormat="1" applyFont="1" applyFill="1" applyBorder="1" applyAlignment="1">
      <alignment horizontal="center" vertical="center"/>
    </xf>
    <xf numFmtId="0" fontId="33" fillId="2" borderId="0" xfId="0" applyFont="1" applyFill="1" applyAlignment="1" applyProtection="1">
      <alignment horizontal="center" vertical="center"/>
      <protection hidden="1"/>
    </xf>
    <xf numFmtId="0" fontId="31" fillId="2" borderId="0" xfId="0" applyFont="1" applyFill="1" applyAlignment="1">
      <alignment horizontal="center" vertical="center"/>
    </xf>
    <xf numFmtId="3" fontId="31" fillId="2" borderId="0" xfId="0" applyNumberFormat="1" applyFont="1" applyFill="1" applyAlignment="1">
      <alignment horizontal="center" vertical="center"/>
    </xf>
    <xf numFmtId="4" fontId="31" fillId="2" borderId="0" xfId="0" applyNumberFormat="1" applyFont="1" applyFill="1" applyAlignment="1">
      <alignment horizontal="center" vertical="center"/>
    </xf>
    <xf numFmtId="0" fontId="31" fillId="0" borderId="0" xfId="0" applyFont="1" applyAlignment="1">
      <alignment horizontal="center" vertical="center"/>
    </xf>
    <xf numFmtId="3" fontId="31" fillId="0" borderId="0" xfId="0" applyNumberFormat="1" applyFont="1" applyAlignment="1">
      <alignment horizontal="center" vertical="center"/>
    </xf>
    <xf numFmtId="4" fontId="31" fillId="0" borderId="0" xfId="0" applyNumberFormat="1" applyFont="1" applyAlignment="1">
      <alignment horizontal="center" vertical="center"/>
    </xf>
    <xf numFmtId="2" fontId="0" fillId="0" borderId="0" xfId="0" applyNumberFormat="1"/>
    <xf numFmtId="10" fontId="0" fillId="0" borderId="0" xfId="0" applyNumberFormat="1"/>
    <xf numFmtId="0" fontId="25" fillId="0" borderId="0" xfId="0" applyFont="1" applyAlignment="1">
      <alignment horizontal="center" vertical="center"/>
    </xf>
    <xf numFmtId="0" fontId="36" fillId="0" borderId="56" xfId="0" applyFont="1" applyBorder="1" applyAlignment="1">
      <alignment horizontal="center" vertical="center" wrapText="1"/>
    </xf>
    <xf numFmtId="0" fontId="36" fillId="0" borderId="57" xfId="0" applyFont="1" applyBorder="1" applyAlignment="1">
      <alignment horizontal="center" vertical="center"/>
    </xf>
    <xf numFmtId="0" fontId="35" fillId="0" borderId="0" xfId="0" applyFont="1"/>
    <xf numFmtId="0" fontId="36" fillId="0" borderId="58" xfId="0" applyFont="1" applyBorder="1" applyAlignment="1">
      <alignment horizontal="center" vertical="center" wrapText="1"/>
    </xf>
    <xf numFmtId="0" fontId="36" fillId="0" borderId="59" xfId="0" applyFont="1" applyBorder="1" applyAlignment="1">
      <alignment horizontal="center" vertical="center"/>
    </xf>
    <xf numFmtId="0" fontId="22" fillId="0" borderId="60" xfId="0" applyFont="1" applyBorder="1" applyAlignment="1">
      <alignment horizontal="center" vertical="center"/>
    </xf>
    <xf numFmtId="0" fontId="22" fillId="0" borderId="61" xfId="0" applyFont="1" applyBorder="1" applyAlignment="1">
      <alignment horizontal="center" vertical="center" wrapText="1"/>
    </xf>
    <xf numFmtId="2" fontId="22" fillId="0" borderId="61" xfId="0" applyNumberFormat="1" applyFont="1" applyBorder="1" applyAlignment="1">
      <alignment horizontal="center" vertical="center" wrapText="1"/>
    </xf>
    <xf numFmtId="2" fontId="22" fillId="0" borderId="62" xfId="0" applyNumberFormat="1" applyFont="1" applyBorder="1" applyAlignment="1">
      <alignment horizontal="center" vertical="center" wrapText="1"/>
    </xf>
    <xf numFmtId="0" fontId="22" fillId="0" borderId="0" xfId="0" applyFont="1" applyAlignment="1">
      <alignment horizontal="center" vertical="center" wrapText="1"/>
    </xf>
    <xf numFmtId="10" fontId="22" fillId="0" borderId="0" xfId="0" applyNumberFormat="1" applyFont="1" applyAlignment="1">
      <alignment horizontal="center" vertical="center" wrapText="1"/>
    </xf>
    <xf numFmtId="0" fontId="22" fillId="0" borderId="63" xfId="0" applyFont="1" applyBorder="1" applyAlignment="1">
      <alignment horizontal="center" vertical="center"/>
    </xf>
    <xf numFmtId="0" fontId="22" fillId="0" borderId="64" xfId="0" applyFont="1" applyBorder="1" applyAlignment="1">
      <alignment vertical="center" wrapText="1"/>
    </xf>
    <xf numFmtId="4" fontId="23" fillId="10" borderId="64" xfId="0" applyNumberFormat="1" applyFont="1" applyFill="1" applyBorder="1" applyAlignment="1">
      <alignment horizontal="center" vertical="center" wrapText="1"/>
    </xf>
    <xf numFmtId="2" fontId="23" fillId="10" borderId="65" xfId="0" applyNumberFormat="1" applyFont="1" applyFill="1" applyBorder="1" applyAlignment="1">
      <alignment horizontal="center" vertical="center" wrapText="1"/>
    </xf>
    <xf numFmtId="2" fontId="23" fillId="10" borderId="66" xfId="0" applyNumberFormat="1" applyFont="1" applyFill="1" applyBorder="1" applyAlignment="1">
      <alignment horizontal="center" vertical="center" wrapText="1"/>
    </xf>
    <xf numFmtId="4" fontId="23" fillId="10" borderId="67" xfId="0" applyNumberFormat="1" applyFont="1" applyFill="1" applyBorder="1" applyAlignment="1">
      <alignment horizontal="center" vertical="center" wrapText="1"/>
    </xf>
    <xf numFmtId="0" fontId="3" fillId="0" borderId="9" xfId="0" applyFont="1" applyBorder="1" applyAlignment="1">
      <alignment vertical="center" wrapText="1"/>
    </xf>
    <xf numFmtId="49" fontId="23" fillId="0" borderId="9" xfId="0" applyNumberFormat="1" applyFont="1" applyBorder="1" applyAlignment="1">
      <alignment horizontal="center" vertical="center" wrapText="1"/>
    </xf>
    <xf numFmtId="2" fontId="23" fillId="0" borderId="3" xfId="0" applyNumberFormat="1" applyFont="1" applyBorder="1" applyAlignment="1">
      <alignment horizontal="center" vertical="center" wrapText="1"/>
    </xf>
    <xf numFmtId="2" fontId="0" fillId="0" borderId="68" xfId="0" applyNumberFormat="1" applyBorder="1" applyAlignment="1">
      <alignment horizontal="center"/>
    </xf>
    <xf numFmtId="4" fontId="23" fillId="10" borderId="69" xfId="0" applyNumberFormat="1" applyFont="1" applyFill="1" applyBorder="1" applyAlignment="1">
      <alignment horizontal="center" vertical="center" wrapText="1"/>
    </xf>
    <xf numFmtId="0" fontId="3" fillId="0" borderId="1" xfId="0" applyFont="1" applyBorder="1" applyAlignment="1">
      <alignment vertical="center" wrapText="1"/>
    </xf>
    <xf numFmtId="49" fontId="23" fillId="0" borderId="1" xfId="0" applyNumberFormat="1" applyFont="1" applyBorder="1" applyAlignment="1">
      <alignment horizontal="center" vertical="center" wrapText="1"/>
    </xf>
    <xf numFmtId="2" fontId="23" fillId="0" borderId="52" xfId="0" applyNumberFormat="1" applyFont="1" applyBorder="1" applyAlignment="1">
      <alignment horizontal="center" vertical="center" wrapText="1"/>
    </xf>
    <xf numFmtId="4" fontId="37" fillId="10" borderId="69" xfId="0" applyNumberFormat="1" applyFont="1" applyFill="1" applyBorder="1" applyAlignment="1">
      <alignment horizontal="center" vertical="center" wrapText="1"/>
    </xf>
    <xf numFmtId="0" fontId="38" fillId="0" borderId="1" xfId="0" applyFont="1" applyBorder="1" applyAlignment="1">
      <alignment vertical="center" wrapText="1"/>
    </xf>
    <xf numFmtId="49" fontId="37" fillId="0" borderId="1" xfId="0" applyNumberFormat="1" applyFont="1" applyBorder="1" applyAlignment="1">
      <alignment horizontal="center" vertical="center" wrapText="1"/>
    </xf>
    <xf numFmtId="2" fontId="37" fillId="0" borderId="52" xfId="0" applyNumberFormat="1" applyFont="1" applyBorder="1" applyAlignment="1">
      <alignment horizontal="center" vertical="center" wrapText="1"/>
    </xf>
    <xf numFmtId="4" fontId="37" fillId="10" borderId="70" xfId="0" applyNumberFormat="1" applyFont="1" applyFill="1" applyBorder="1" applyAlignment="1">
      <alignment horizontal="center" vertical="center" wrapText="1"/>
    </xf>
    <xf numFmtId="0" fontId="38" fillId="0" borderId="2" xfId="0" applyFont="1" applyBorder="1" applyAlignment="1">
      <alignment vertical="center" wrapText="1"/>
    </xf>
    <xf numFmtId="49" fontId="37" fillId="0" borderId="2" xfId="0" applyNumberFormat="1" applyFont="1" applyBorder="1" applyAlignment="1">
      <alignment horizontal="center" vertical="center" wrapText="1"/>
    </xf>
    <xf numFmtId="2" fontId="37" fillId="0" borderId="71" xfId="0" applyNumberFormat="1" applyFont="1" applyBorder="1" applyAlignment="1">
      <alignment horizontal="center" vertical="center" wrapText="1"/>
    </xf>
    <xf numFmtId="0" fontId="22" fillId="0" borderId="61" xfId="0" applyFont="1" applyBorder="1" applyAlignment="1">
      <alignment vertical="center" wrapText="1"/>
    </xf>
    <xf numFmtId="4" fontId="23" fillId="10" borderId="61" xfId="0" applyNumberFormat="1" applyFont="1" applyFill="1" applyBorder="1" applyAlignment="1">
      <alignment horizontal="center" vertical="center" wrapText="1"/>
    </xf>
    <xf numFmtId="2" fontId="23" fillId="10" borderId="72" xfId="0" applyNumberFormat="1" applyFont="1" applyFill="1" applyBorder="1" applyAlignment="1">
      <alignment horizontal="center" vertical="center" wrapText="1"/>
    </xf>
    <xf numFmtId="2" fontId="23" fillId="10" borderId="62" xfId="0" applyNumberFormat="1" applyFont="1" applyFill="1" applyBorder="1" applyAlignment="1">
      <alignment horizontal="center" vertical="center" wrapText="1"/>
    </xf>
    <xf numFmtId="4" fontId="37" fillId="10" borderId="67" xfId="0" applyNumberFormat="1" applyFont="1" applyFill="1" applyBorder="1" applyAlignment="1">
      <alignment horizontal="center" vertical="center" wrapText="1"/>
    </xf>
    <xf numFmtId="0" fontId="38" fillId="0" borderId="9" xfId="0" applyFont="1" applyBorder="1" applyAlignment="1">
      <alignment vertical="center" wrapText="1"/>
    </xf>
    <xf numFmtId="49" fontId="37" fillId="0" borderId="9" xfId="0" applyNumberFormat="1" applyFont="1" applyBorder="1" applyAlignment="1">
      <alignment horizontal="center" vertical="center" wrapText="1"/>
    </xf>
    <xf numFmtId="2" fontId="37" fillId="0" borderId="3" xfId="0" applyNumberFormat="1" applyFont="1" applyBorder="1" applyAlignment="1">
      <alignment horizontal="center" vertical="center" wrapText="1"/>
    </xf>
    <xf numFmtId="2" fontId="0" fillId="0" borderId="73" xfId="0" applyNumberFormat="1" applyBorder="1" applyAlignment="1">
      <alignment horizontal="center"/>
    </xf>
    <xf numFmtId="0" fontId="39" fillId="0" borderId="60" xfId="0" applyFont="1" applyBorder="1" applyAlignment="1">
      <alignment horizontal="center" vertical="center"/>
    </xf>
    <xf numFmtId="0" fontId="39" fillId="0" borderId="61" xfId="0" applyFont="1" applyBorder="1" applyAlignment="1">
      <alignment vertical="center" wrapText="1"/>
    </xf>
    <xf numFmtId="4" fontId="37" fillId="10" borderId="61" xfId="0" applyNumberFormat="1" applyFont="1" applyFill="1" applyBorder="1" applyAlignment="1">
      <alignment horizontal="center" vertical="center" wrapText="1"/>
    </xf>
    <xf numFmtId="2" fontId="37" fillId="10" borderId="72" xfId="0" applyNumberFormat="1" applyFont="1" applyFill="1" applyBorder="1" applyAlignment="1">
      <alignment horizontal="center" vertical="center" wrapText="1"/>
    </xf>
    <xf numFmtId="2" fontId="37" fillId="10" borderId="62" xfId="0" applyNumberFormat="1" applyFont="1" applyFill="1" applyBorder="1" applyAlignment="1">
      <alignment horizontal="center" vertical="center" wrapText="1"/>
    </xf>
    <xf numFmtId="2" fontId="23" fillId="10" borderId="55" xfId="0" applyNumberFormat="1" applyFont="1" applyFill="1" applyBorder="1" applyAlignment="1">
      <alignment horizontal="center" vertical="center" wrapText="1"/>
    </xf>
    <xf numFmtId="0" fontId="22" fillId="0" borderId="69" xfId="0" applyFont="1" applyBorder="1" applyAlignment="1">
      <alignment horizontal="center" vertical="center"/>
    </xf>
    <xf numFmtId="0" fontId="22" fillId="0" borderId="1" xfId="0" applyFont="1" applyBorder="1" applyAlignment="1">
      <alignment vertical="center" wrapText="1"/>
    </xf>
    <xf numFmtId="4" fontId="23" fillId="10" borderId="1" xfId="0" applyNumberFormat="1" applyFont="1" applyFill="1" applyBorder="1" applyAlignment="1">
      <alignment horizontal="center" vertical="center" wrapText="1"/>
    </xf>
    <xf numFmtId="2" fontId="23" fillId="10" borderId="52" xfId="0" applyNumberFormat="1" applyFont="1" applyFill="1" applyBorder="1" applyAlignment="1">
      <alignment horizontal="center" vertical="center" wrapText="1"/>
    </xf>
    <xf numFmtId="2" fontId="23" fillId="10" borderId="74" xfId="0" applyNumberFormat="1" applyFont="1" applyFill="1" applyBorder="1" applyAlignment="1">
      <alignment horizontal="center" vertical="center" wrapText="1"/>
    </xf>
    <xf numFmtId="2" fontId="40" fillId="0" borderId="52" xfId="0" applyNumberFormat="1" applyFont="1" applyBorder="1" applyAlignment="1">
      <alignment horizontal="center" vertical="center" wrapText="1"/>
    </xf>
    <xf numFmtId="4" fontId="23" fillId="10" borderId="70" xfId="0" applyNumberFormat="1" applyFont="1" applyFill="1" applyBorder="1" applyAlignment="1">
      <alignment horizontal="center" vertical="center" wrapText="1"/>
    </xf>
    <xf numFmtId="0" fontId="3" fillId="0" borderId="2" xfId="0" applyFont="1" applyBorder="1" applyAlignment="1">
      <alignment vertical="center" wrapText="1"/>
    </xf>
    <xf numFmtId="2" fontId="40" fillId="0" borderId="71" xfId="0" applyNumberFormat="1" applyFont="1" applyBorder="1" applyAlignment="1">
      <alignment horizontal="center" vertical="center" wrapText="1"/>
    </xf>
    <xf numFmtId="4" fontId="23" fillId="10" borderId="75" xfId="0" applyNumberFormat="1" applyFont="1" applyFill="1" applyBorder="1" applyAlignment="1">
      <alignment horizontal="center" vertical="center" wrapText="1"/>
    </xf>
    <xf numFmtId="0" fontId="3" fillId="0" borderId="76" xfId="0" applyFont="1" applyBorder="1" applyAlignment="1">
      <alignment vertical="center" wrapText="1"/>
    </xf>
    <xf numFmtId="49" fontId="40" fillId="0" borderId="9" xfId="0" applyNumberFormat="1" applyFont="1" applyBorder="1" applyAlignment="1">
      <alignment horizontal="center" vertical="center" wrapText="1"/>
    </xf>
    <xf numFmtId="0" fontId="6" fillId="0" borderId="0" xfId="0" applyFont="1" applyAlignment="1">
      <alignment horizontal="center" vertical="center"/>
    </xf>
    <xf numFmtId="0" fontId="41" fillId="0" borderId="0" xfId="0" applyFont="1"/>
    <xf numFmtId="0" fontId="22" fillId="0" borderId="0" xfId="0" applyFont="1" applyAlignment="1">
      <alignment horizontal="center"/>
    </xf>
    <xf numFmtId="0" fontId="23" fillId="2" borderId="0" xfId="0" applyFont="1" applyFill="1" applyAlignment="1">
      <alignment horizontal="center"/>
    </xf>
    <xf numFmtId="0" fontId="40" fillId="0" borderId="0" xfId="0" applyFont="1"/>
    <xf numFmtId="0" fontId="42" fillId="2" borderId="0" xfId="0" applyFont="1" applyFill="1" applyAlignment="1">
      <alignment horizontal="center" vertical="center"/>
    </xf>
    <xf numFmtId="0" fontId="23" fillId="0" borderId="71" xfId="0" applyFont="1" applyBorder="1" applyAlignment="1">
      <alignment vertical="center"/>
    </xf>
    <xf numFmtId="0" fontId="23" fillId="0" borderId="22" xfId="0" applyFont="1" applyBorder="1" applyAlignment="1">
      <alignment horizontal="center" vertical="center"/>
    </xf>
    <xf numFmtId="0" fontId="23" fillId="0" borderId="8" xfId="0" applyFont="1" applyBorder="1" applyAlignment="1">
      <alignment horizontal="center" vertical="center"/>
    </xf>
    <xf numFmtId="0" fontId="23" fillId="0" borderId="6" xfId="0" applyFont="1" applyBorder="1" applyAlignment="1">
      <alignment horizontal="center" vertical="center"/>
    </xf>
    <xf numFmtId="0" fontId="35" fillId="0" borderId="6" xfId="0" applyFont="1" applyBorder="1" applyAlignment="1">
      <alignment horizontal="center" vertical="center"/>
    </xf>
    <xf numFmtId="0" fontId="35" fillId="0" borderId="5" xfId="0" applyFont="1" applyBorder="1" applyAlignment="1">
      <alignment horizontal="center" vertical="center"/>
    </xf>
    <xf numFmtId="0" fontId="23" fillId="0" borderId="8" xfId="0" applyFont="1" applyBorder="1" applyAlignment="1">
      <alignment vertical="center"/>
    </xf>
    <xf numFmtId="0" fontId="35" fillId="0" borderId="2" xfId="0" applyFont="1" applyBorder="1" applyAlignment="1">
      <alignment horizontal="center" vertical="center" wrapText="1"/>
    </xf>
    <xf numFmtId="0" fontId="35" fillId="0" borderId="2" xfId="0" applyFont="1" applyBorder="1" applyAlignment="1">
      <alignment horizontal="center" vertical="center"/>
    </xf>
    <xf numFmtId="0" fontId="35" fillId="0" borderId="71" xfId="0" applyFont="1" applyBorder="1" applyAlignment="1">
      <alignment horizontal="center" vertical="center"/>
    </xf>
    <xf numFmtId="0" fontId="35" fillId="0" borderId="7" xfId="0" applyFont="1" applyBorder="1" applyAlignment="1">
      <alignment horizontal="center" vertical="center"/>
    </xf>
    <xf numFmtId="0" fontId="4" fillId="0" borderId="0" xfId="0" applyFont="1" applyAlignment="1">
      <alignment vertical="center" wrapText="1"/>
    </xf>
    <xf numFmtId="0" fontId="22" fillId="0" borderId="8" xfId="0" applyFont="1" applyBorder="1" applyAlignment="1">
      <alignment vertical="center" wrapText="1"/>
    </xf>
    <xf numFmtId="0" fontId="23" fillId="0" borderId="6" xfId="0" applyFont="1" applyBorder="1" applyAlignment="1">
      <alignment vertical="center" wrapText="1"/>
    </xf>
    <xf numFmtId="0" fontId="35" fillId="0" borderId="6" xfId="0" applyFont="1" applyBorder="1" applyAlignment="1">
      <alignment horizontal="center" vertical="center" wrapText="1"/>
    </xf>
    <xf numFmtId="0" fontId="35" fillId="0" borderId="9" xfId="0" applyFont="1" applyBorder="1" applyAlignment="1">
      <alignment horizontal="center" vertical="center" wrapText="1"/>
    </xf>
    <xf numFmtId="0" fontId="23" fillId="0" borderId="0" xfId="0" applyFont="1" applyAlignment="1">
      <alignment wrapText="1"/>
    </xf>
    <xf numFmtId="0" fontId="4" fillId="0" borderId="0" xfId="0" applyFont="1" applyAlignment="1">
      <alignment wrapText="1"/>
    </xf>
    <xf numFmtId="0" fontId="26" fillId="0" borderId="71" xfId="0" applyFont="1" applyBorder="1" applyAlignment="1">
      <alignment vertical="center"/>
    </xf>
    <xf numFmtId="0" fontId="3" fillId="0" borderId="22" xfId="0" applyFont="1" applyBorder="1" applyAlignment="1">
      <alignment vertical="center"/>
    </xf>
    <xf numFmtId="179" fontId="35" fillId="0" borderId="22" xfId="0" applyNumberFormat="1" applyFont="1" applyBorder="1" applyAlignment="1">
      <alignment horizontal="center" vertical="center"/>
    </xf>
    <xf numFmtId="166" fontId="32" fillId="0" borderId="22" xfId="0" applyNumberFormat="1" applyFont="1" applyBorder="1" applyAlignment="1">
      <alignment horizontal="center" vertical="center"/>
    </xf>
    <xf numFmtId="0" fontId="35" fillId="0" borderId="22" xfId="0" applyFont="1" applyBorder="1" applyAlignment="1">
      <alignment horizontal="center" vertical="center"/>
    </xf>
    <xf numFmtId="166" fontId="32" fillId="0" borderId="37" xfId="0" applyNumberFormat="1" applyFont="1" applyBorder="1" applyAlignment="1">
      <alignment horizontal="center" vertical="center"/>
    </xf>
    <xf numFmtId="0" fontId="26" fillId="0" borderId="8" xfId="0" applyFont="1" applyBorder="1" applyAlignment="1">
      <alignment horizontal="justify" vertical="center" wrapText="1"/>
    </xf>
    <xf numFmtId="0" fontId="3" fillId="0" borderId="6" xfId="0" applyFont="1" applyBorder="1" applyAlignment="1">
      <alignment horizontal="center" vertical="center"/>
    </xf>
    <xf numFmtId="179" fontId="35" fillId="0" borderId="6" xfId="0" applyNumberFormat="1" applyFont="1" applyBorder="1" applyAlignment="1">
      <alignment horizontal="center" vertical="center"/>
    </xf>
    <xf numFmtId="166" fontId="32" fillId="0" borderId="6" xfId="0" applyNumberFormat="1" applyFont="1" applyBorder="1" applyAlignment="1">
      <alignment horizontal="center" vertical="center"/>
    </xf>
    <xf numFmtId="0" fontId="35" fillId="0" borderId="8" xfId="0" applyFont="1" applyBorder="1" applyAlignment="1">
      <alignment horizontal="center" vertical="center"/>
    </xf>
    <xf numFmtId="166" fontId="32" fillId="0" borderId="38" xfId="0" applyNumberFormat="1" applyFont="1" applyBorder="1" applyAlignment="1">
      <alignment horizontal="center" vertical="center"/>
    </xf>
    <xf numFmtId="166" fontId="32" fillId="0" borderId="6" xfId="0" applyNumberFormat="1" applyFont="1" applyBorder="1" applyAlignment="1">
      <alignment vertical="center"/>
    </xf>
    <xf numFmtId="0" fontId="23" fillId="0" borderId="38" xfId="0" applyFont="1" applyBorder="1"/>
    <xf numFmtId="0" fontId="26" fillId="0" borderId="3" xfId="0" applyFont="1" applyBorder="1" applyAlignment="1">
      <alignment vertical="center" wrapText="1"/>
    </xf>
    <xf numFmtId="0" fontId="3" fillId="0" borderId="5" xfId="0" applyFont="1" applyBorder="1" applyAlignment="1">
      <alignment horizontal="center" vertical="center"/>
    </xf>
    <xf numFmtId="179" fontId="35" fillId="0" borderId="5" xfId="0" applyNumberFormat="1" applyFont="1" applyBorder="1" applyAlignment="1">
      <alignment horizontal="center" vertical="center"/>
    </xf>
    <xf numFmtId="166" fontId="32" fillId="0" borderId="5" xfId="0" applyNumberFormat="1" applyFont="1" applyBorder="1" applyAlignment="1">
      <alignment horizontal="center" vertical="center"/>
    </xf>
    <xf numFmtId="166" fontId="32" fillId="2" borderId="5" xfId="0" applyNumberFormat="1" applyFont="1" applyFill="1" applyBorder="1" applyAlignment="1">
      <alignment horizontal="center" vertical="center"/>
    </xf>
    <xf numFmtId="166" fontId="32" fillId="0" borderId="39" xfId="0" applyNumberFormat="1" applyFont="1" applyBorder="1" applyAlignment="1">
      <alignment horizontal="center" vertical="center"/>
    </xf>
    <xf numFmtId="0" fontId="32" fillId="0" borderId="0" xfId="0" applyFont="1" applyAlignment="1">
      <alignment horizontal="center" vertical="center"/>
    </xf>
    <xf numFmtId="0" fontId="43" fillId="0" borderId="0" xfId="0" applyFont="1"/>
    <xf numFmtId="0" fontId="35" fillId="0" borderId="81" xfId="0" applyFont="1" applyBorder="1" applyAlignment="1">
      <alignment horizontal="center" vertical="center"/>
    </xf>
    <xf numFmtId="0" fontId="22" fillId="0" borderId="82" xfId="0" applyFont="1" applyBorder="1" applyAlignment="1">
      <alignment vertical="center" wrapText="1"/>
    </xf>
    <xf numFmtId="0" fontId="23" fillId="0" borderId="83" xfId="0" applyFont="1" applyBorder="1" applyAlignment="1">
      <alignment vertical="center" wrapText="1"/>
    </xf>
    <xf numFmtId="0" fontId="35" fillId="0" borderId="84" xfId="0" applyFont="1" applyBorder="1" applyAlignment="1">
      <alignment horizontal="center" vertical="center" wrapText="1"/>
    </xf>
    <xf numFmtId="0" fontId="35" fillId="0" borderId="84" xfId="0" applyFont="1" applyBorder="1" applyAlignment="1">
      <alignment horizontal="center" vertical="center"/>
    </xf>
    <xf numFmtId="0" fontId="35" fillId="0" borderId="83" xfId="0" applyFont="1" applyBorder="1" applyAlignment="1">
      <alignment horizontal="center" vertical="center" wrapText="1"/>
    </xf>
    <xf numFmtId="0" fontId="35" fillId="0" borderId="83" xfId="0" applyFont="1" applyBorder="1" applyAlignment="1">
      <alignment horizontal="center" vertical="center"/>
    </xf>
    <xf numFmtId="0" fontId="26" fillId="0" borderId="8" xfId="0" applyFont="1" applyBorder="1" applyAlignment="1">
      <alignment vertical="center"/>
    </xf>
    <xf numFmtId="0" fontId="26" fillId="0" borderId="82" xfId="0" applyFont="1" applyBorder="1" applyAlignment="1">
      <alignment horizontal="justify" vertical="center" wrapText="1"/>
    </xf>
    <xf numFmtId="0" fontId="3" fillId="0" borderId="83" xfId="0" applyFont="1" applyBorder="1" applyAlignment="1">
      <alignment horizontal="center" vertical="center"/>
    </xf>
    <xf numFmtId="179" fontId="35" fillId="0" borderId="83" xfId="0" applyNumberFormat="1" applyFont="1" applyBorder="1" applyAlignment="1">
      <alignment horizontal="center" vertical="center"/>
    </xf>
    <xf numFmtId="166" fontId="32" fillId="0" borderId="84" xfId="0" applyNumberFormat="1" applyFont="1" applyBorder="1" applyAlignment="1">
      <alignment horizontal="center" vertical="center"/>
    </xf>
    <xf numFmtId="166" fontId="32" fillId="0" borderId="83" xfId="0" applyNumberFormat="1" applyFont="1" applyBorder="1" applyAlignment="1">
      <alignment horizontal="center" vertical="center"/>
    </xf>
    <xf numFmtId="166" fontId="32" fillId="0" borderId="83" xfId="0" applyNumberFormat="1" applyFont="1" applyBorder="1" applyAlignment="1">
      <alignment vertical="center"/>
    </xf>
    <xf numFmtId="0" fontId="35" fillId="0" borderId="82" xfId="0" applyFont="1" applyBorder="1" applyAlignment="1">
      <alignment horizontal="center" vertical="center"/>
    </xf>
    <xf numFmtId="0" fontId="23" fillId="0" borderId="39" xfId="0" applyFont="1" applyBorder="1" applyAlignment="1">
      <alignment vertical="center"/>
    </xf>
    <xf numFmtId="0" fontId="0" fillId="0" borderId="0" xfId="0"/>
    <xf numFmtId="10" fontId="25" fillId="9" borderId="0" xfId="0" applyNumberFormat="1" applyFont="1" applyFill="1" applyAlignment="1">
      <alignment horizontal="center" vertical="center"/>
    </xf>
    <xf numFmtId="0" fontId="22" fillId="0" borderId="56" xfId="0" applyFont="1" applyBorder="1" applyAlignment="1">
      <alignment horizontal="center" vertical="center"/>
    </xf>
    <xf numFmtId="0" fontId="22" fillId="0" borderId="85" xfId="0" applyFont="1" applyBorder="1" applyAlignment="1">
      <alignment horizontal="center" vertical="center" wrapText="1"/>
    </xf>
    <xf numFmtId="2" fontId="22" fillId="0" borderId="85" xfId="0" applyNumberFormat="1" applyFont="1" applyBorder="1" applyAlignment="1">
      <alignment horizontal="center" vertical="center" wrapText="1"/>
    </xf>
    <xf numFmtId="2" fontId="22" fillId="0" borderId="57" xfId="0" applyNumberFormat="1" applyFont="1" applyBorder="1" applyAlignment="1">
      <alignment horizontal="center" vertical="center" wrapText="1"/>
    </xf>
    <xf numFmtId="0" fontId="22" fillId="0" borderId="86" xfId="0" applyFont="1" applyBorder="1" applyAlignment="1">
      <alignment horizontal="center" vertical="center"/>
    </xf>
    <xf numFmtId="0" fontId="22" fillId="0" borderId="39" xfId="0" applyFont="1" applyBorder="1" applyAlignment="1">
      <alignment vertical="center" wrapText="1"/>
    </xf>
    <xf numFmtId="49" fontId="23" fillId="0" borderId="39" xfId="0" applyNumberFormat="1" applyFont="1" applyBorder="1" applyAlignment="1">
      <alignment horizontal="center" vertical="center" wrapText="1"/>
    </xf>
    <xf numFmtId="2" fontId="23" fillId="0" borderId="39" xfId="0" applyNumberFormat="1" applyFont="1" applyBorder="1" applyAlignment="1">
      <alignment horizontal="center" vertical="center" wrapText="1"/>
    </xf>
    <xf numFmtId="10" fontId="0" fillId="0" borderId="0" xfId="0" applyNumberFormat="1" applyAlignment="1">
      <alignment horizontal="center"/>
    </xf>
    <xf numFmtId="2" fontId="23" fillId="0" borderId="0" xfId="0" applyNumberFormat="1" applyFont="1" applyAlignment="1">
      <alignment horizontal="center" vertical="center" wrapText="1"/>
    </xf>
    <xf numFmtId="0" fontId="22" fillId="0" borderId="87" xfId="0" applyFont="1" applyBorder="1" applyAlignment="1">
      <alignment horizontal="center" vertical="center"/>
    </xf>
    <xf numFmtId="0" fontId="22" fillId="0" borderId="88" xfId="0" applyFont="1" applyBorder="1" applyAlignment="1">
      <alignment vertical="center" wrapText="1"/>
    </xf>
    <xf numFmtId="49" fontId="23" fillId="0" borderId="88" xfId="0" applyNumberFormat="1" applyFont="1" applyBorder="1" applyAlignment="1">
      <alignment horizontal="center" vertical="center" wrapText="1"/>
    </xf>
    <xf numFmtId="2" fontId="23" fillId="0" borderId="88" xfId="0" applyNumberFormat="1" applyFont="1" applyBorder="1" applyAlignment="1">
      <alignment horizontal="center" vertical="center" wrapText="1"/>
    </xf>
    <xf numFmtId="4" fontId="23" fillId="10" borderId="88" xfId="0" applyNumberFormat="1" applyFont="1" applyFill="1" applyBorder="1" applyAlignment="1">
      <alignment horizontal="center" vertical="center" wrapText="1"/>
    </xf>
    <xf numFmtId="2" fontId="23" fillId="10" borderId="88" xfId="0" applyNumberFormat="1" applyFont="1" applyFill="1" applyBorder="1" applyAlignment="1">
      <alignment horizontal="center" vertical="center" wrapText="1"/>
    </xf>
    <xf numFmtId="2" fontId="23" fillId="10" borderId="73" xfId="0" applyNumberFormat="1" applyFont="1" applyFill="1" applyBorder="1" applyAlignment="1">
      <alignment horizontal="center" vertical="center" wrapText="1"/>
    </xf>
    <xf numFmtId="4" fontId="23" fillId="10" borderId="87" xfId="0" applyNumberFormat="1" applyFont="1" applyFill="1" applyBorder="1" applyAlignment="1">
      <alignment horizontal="center" vertical="center" wrapText="1"/>
    </xf>
    <xf numFmtId="0" fontId="3" fillId="0" borderId="88" xfId="0" applyFont="1" applyBorder="1" applyAlignment="1">
      <alignment vertical="center" wrapText="1"/>
    </xf>
    <xf numFmtId="0" fontId="0" fillId="0" borderId="89" xfId="0" applyBorder="1"/>
    <xf numFmtId="4" fontId="23" fillId="10" borderId="90" xfId="0" applyNumberFormat="1" applyFont="1" applyFill="1" applyBorder="1" applyAlignment="1">
      <alignment horizontal="center" vertical="center" wrapText="1"/>
    </xf>
    <xf numFmtId="0" fontId="3" fillId="0" borderId="91" xfId="0" applyFont="1" applyBorder="1" applyAlignment="1">
      <alignment vertical="center" wrapText="1"/>
    </xf>
    <xf numFmtId="49" fontId="23" fillId="0" borderId="91" xfId="0" applyNumberFormat="1" applyFont="1" applyBorder="1" applyAlignment="1">
      <alignment horizontal="center" vertical="center" wrapText="1"/>
    </xf>
    <xf numFmtId="2" fontId="23" fillId="0" borderId="91" xfId="0" applyNumberFormat="1" applyFont="1" applyBorder="1" applyAlignment="1">
      <alignment horizontal="center" vertical="center" wrapText="1"/>
    </xf>
    <xf numFmtId="2" fontId="0" fillId="0" borderId="59" xfId="0" applyNumberFormat="1" applyBorder="1" applyAlignment="1">
      <alignment horizontal="center"/>
    </xf>
    <xf numFmtId="0" fontId="44" fillId="0" borderId="0" xfId="0" applyFont="1"/>
    <xf numFmtId="0" fontId="25" fillId="0" borderId="95" xfId="0" applyFont="1" applyBorder="1" applyAlignment="1">
      <alignment horizontal="center" vertical="center"/>
    </xf>
    <xf numFmtId="0" fontId="25" fillId="0" borderId="96" xfId="0" applyFont="1" applyBorder="1" applyAlignment="1">
      <alignment horizontal="center" vertical="center"/>
    </xf>
    <xf numFmtId="0" fontId="23" fillId="0" borderId="95" xfId="0" applyFont="1" applyBorder="1"/>
    <xf numFmtId="2" fontId="0" fillId="0" borderId="96" xfId="0" applyNumberFormat="1" applyBorder="1"/>
    <xf numFmtId="0" fontId="0" fillId="0" borderId="97" xfId="0" applyBorder="1"/>
    <xf numFmtId="0" fontId="0" fillId="0" borderId="98" xfId="0" applyBorder="1"/>
    <xf numFmtId="2" fontId="0" fillId="0" borderId="99" xfId="0" applyNumberFormat="1" applyBorder="1"/>
    <xf numFmtId="0" fontId="22" fillId="0" borderId="67" xfId="0" applyFont="1" applyBorder="1" applyAlignment="1">
      <alignment horizontal="center" vertical="center"/>
    </xf>
    <xf numFmtId="0" fontId="22" fillId="0" borderId="9" xfId="0" applyFont="1" applyBorder="1" applyAlignment="1">
      <alignment horizontal="center" vertical="center" wrapText="1"/>
    </xf>
    <xf numFmtId="2" fontId="22" fillId="0" borderId="100" xfId="0" applyNumberFormat="1" applyFont="1" applyBorder="1" applyAlignment="1">
      <alignment horizontal="center" vertical="center" wrapText="1"/>
    </xf>
    <xf numFmtId="0" fontId="22" fillId="0" borderId="1" xfId="0" applyFont="1" applyBorder="1" applyAlignment="1">
      <alignment horizontal="center" vertical="center" wrapText="1"/>
    </xf>
    <xf numFmtId="4" fontId="23" fillId="0" borderId="1" xfId="0" applyNumberFormat="1" applyFont="1" applyBorder="1" applyAlignment="1">
      <alignment horizontal="center" vertical="center" wrapText="1"/>
    </xf>
    <xf numFmtId="2" fontId="23" fillId="0" borderId="74" xfId="0" applyNumberFormat="1" applyFont="1" applyBorder="1" applyAlignment="1">
      <alignment horizontal="center" vertical="center" wrapText="1"/>
    </xf>
    <xf numFmtId="4" fontId="23" fillId="0" borderId="69" xfId="0" applyNumberFormat="1" applyFont="1" applyBorder="1" applyAlignment="1">
      <alignment horizontal="center" vertical="center" wrapText="1"/>
    </xf>
    <xf numFmtId="4" fontId="23" fillId="0" borderId="101" xfId="0" applyNumberFormat="1" applyFont="1" applyBorder="1" applyAlignment="1">
      <alignment horizontal="center" vertical="center" wrapText="1"/>
    </xf>
    <xf numFmtId="0" fontId="3" fillId="0" borderId="102" xfId="0" applyFont="1" applyBorder="1" applyAlignment="1">
      <alignment vertical="center" wrapText="1"/>
    </xf>
    <xf numFmtId="49" fontId="23" fillId="0" borderId="102" xfId="0" applyNumberFormat="1" applyFont="1" applyBorder="1" applyAlignment="1">
      <alignment horizontal="center" vertical="center" wrapText="1"/>
    </xf>
    <xf numFmtId="2" fontId="23" fillId="0" borderId="103" xfId="0" applyNumberFormat="1" applyFont="1" applyBorder="1" applyAlignment="1">
      <alignment horizontal="center" vertical="center" wrapText="1"/>
    </xf>
    <xf numFmtId="4" fontId="23" fillId="0" borderId="9" xfId="0" applyNumberFormat="1" applyFont="1" applyBorder="1" applyAlignment="1">
      <alignment horizontal="center" vertical="center" wrapText="1"/>
    </xf>
    <xf numFmtId="2" fontId="23" fillId="0" borderId="100" xfId="0" applyNumberFormat="1" applyFont="1" applyBorder="1" applyAlignment="1">
      <alignment horizontal="center" vertical="center" wrapText="1"/>
    </xf>
    <xf numFmtId="0" fontId="22" fillId="2" borderId="0" xfId="0" applyFont="1" applyFill="1" applyAlignment="1">
      <alignment horizontal="center"/>
    </xf>
    <xf numFmtId="0" fontId="42" fillId="2" borderId="0" xfId="12" applyFont="1" applyFill="1" applyAlignment="1">
      <alignment horizontal="center"/>
    </xf>
    <xf numFmtId="0" fontId="22" fillId="2" borderId="0" xfId="12" applyFont="1" applyFill="1" applyAlignment="1">
      <alignment horizontal="center"/>
    </xf>
    <xf numFmtId="0" fontId="22" fillId="0" borderId="0" xfId="0" applyFont="1"/>
    <xf numFmtId="0" fontId="4" fillId="0" borderId="0" xfId="0" applyFont="1" applyAlignment="1">
      <alignment horizontal="center" vertical="center" wrapText="1"/>
    </xf>
    <xf numFmtId="0" fontId="32" fillId="0" borderId="9" xfId="0" applyFont="1" applyBorder="1" applyAlignment="1">
      <alignment horizontal="center" vertical="center" wrapText="1"/>
    </xf>
    <xf numFmtId="0" fontId="32" fillId="0" borderId="4" xfId="0" applyFont="1" applyBorder="1" applyAlignment="1">
      <alignment horizontal="center" vertical="center" wrapText="1"/>
    </xf>
    <xf numFmtId="0" fontId="23" fillId="0" borderId="0" xfId="0" applyFont="1" applyAlignment="1">
      <alignment horizontal="center" vertical="center" wrapText="1"/>
    </xf>
    <xf numFmtId="0" fontId="25" fillId="0" borderId="6" xfId="0" applyFont="1" applyBorder="1" applyAlignment="1">
      <alignment horizontal="center" vertical="center"/>
    </xf>
    <xf numFmtId="0" fontId="3" fillId="0" borderId="6" xfId="0" applyFont="1" applyBorder="1" applyAlignment="1">
      <alignment horizontal="justify" vertical="center" wrapText="1"/>
    </xf>
    <xf numFmtId="0" fontId="45" fillId="0" borderId="7" xfId="0" applyFont="1" applyBorder="1" applyAlignment="1">
      <alignment horizontal="center" vertical="center"/>
    </xf>
    <xf numFmtId="166" fontId="45" fillId="2" borderId="0" xfId="0" applyNumberFormat="1" applyFont="1" applyFill="1" applyAlignment="1">
      <alignment horizontal="center" vertical="center"/>
    </xf>
    <xf numFmtId="2" fontId="23" fillId="0" borderId="0" xfId="0" applyNumberFormat="1" applyFont="1" applyAlignment="1">
      <alignment vertical="center"/>
    </xf>
    <xf numFmtId="0" fontId="3" fillId="0" borderId="6" xfId="0" applyFont="1" applyBorder="1" applyAlignment="1">
      <alignment vertical="center"/>
    </xf>
    <xf numFmtId="0" fontId="4" fillId="0" borderId="0" xfId="12" applyFont="1"/>
    <xf numFmtId="14" fontId="4" fillId="0" borderId="0" xfId="12" applyNumberFormat="1" applyFont="1" applyAlignment="1">
      <alignment horizontal="center"/>
    </xf>
    <xf numFmtId="0" fontId="4" fillId="0" borderId="0" xfId="12" applyFont="1" applyAlignment="1">
      <alignment horizontal="center"/>
    </xf>
    <xf numFmtId="0" fontId="23" fillId="0" borderId="0" xfId="12" applyFont="1" applyAlignment="1">
      <alignment horizontal="center" vertical="center"/>
    </xf>
    <xf numFmtId="14" fontId="4" fillId="0" borderId="0" xfId="12" applyNumberFormat="1" applyFont="1"/>
    <xf numFmtId="0" fontId="21" fillId="0" borderId="0" xfId="12" applyFont="1" applyAlignment="1">
      <alignment horizontal="center"/>
    </xf>
    <xf numFmtId="0" fontId="46" fillId="0" borderId="0" xfId="12" applyFont="1" applyAlignment="1">
      <alignment horizontal="center"/>
    </xf>
    <xf numFmtId="0" fontId="23" fillId="2" borderId="0" xfId="12" applyFont="1" applyFill="1" applyAlignment="1">
      <alignment horizontal="center"/>
    </xf>
    <xf numFmtId="0" fontId="23" fillId="0" borderId="0" xfId="12" applyFont="1"/>
    <xf numFmtId="14" fontId="23" fillId="0" borderId="0" xfId="12" applyNumberFormat="1" applyFont="1" applyAlignment="1">
      <alignment horizontal="center"/>
    </xf>
    <xf numFmtId="0" fontId="23" fillId="0" borderId="0" xfId="12" applyFont="1" applyAlignment="1">
      <alignment horizontal="center"/>
    </xf>
    <xf numFmtId="0" fontId="22" fillId="0" borderId="0" xfId="12" applyFont="1" applyAlignment="1">
      <alignment horizontal="center"/>
    </xf>
    <xf numFmtId="0" fontId="4" fillId="0" borderId="0" xfId="12" applyFont="1" applyAlignment="1">
      <alignment vertical="center"/>
    </xf>
    <xf numFmtId="0" fontId="32" fillId="0" borderId="104" xfId="12" applyFont="1" applyBorder="1" applyAlignment="1">
      <alignment horizontal="center" vertical="center"/>
    </xf>
    <xf numFmtId="0" fontId="23" fillId="0" borderId="0" xfId="12" applyFont="1" applyAlignment="1">
      <alignment vertical="center"/>
    </xf>
    <xf numFmtId="0" fontId="4" fillId="0" borderId="0" xfId="12" applyFont="1" applyAlignment="1">
      <alignment horizontal="center" vertical="center" wrapText="1"/>
    </xf>
    <xf numFmtId="0" fontId="32" fillId="0" borderId="67" xfId="12" applyFont="1" applyBorder="1" applyAlignment="1">
      <alignment horizontal="center" vertical="top" wrapText="1"/>
    </xf>
    <xf numFmtId="0" fontId="32" fillId="0" borderId="3" xfId="12" applyFont="1" applyBorder="1" applyAlignment="1">
      <alignment horizontal="center" vertical="center" wrapText="1"/>
    </xf>
    <xf numFmtId="0" fontId="32" fillId="0" borderId="9" xfId="12" applyFont="1" applyBorder="1" applyAlignment="1">
      <alignment horizontal="center" vertical="center" wrapText="1"/>
    </xf>
    <xf numFmtId="0" fontId="32" fillId="0" borderId="108" xfId="12" applyFont="1" applyBorder="1" applyAlignment="1">
      <alignment horizontal="center" vertical="center" wrapText="1"/>
    </xf>
    <xf numFmtId="0" fontId="32" fillId="0" borderId="0" xfId="12" applyFont="1" applyAlignment="1">
      <alignment horizontal="center" vertical="center" wrapText="1"/>
    </xf>
    <xf numFmtId="0" fontId="23" fillId="0" borderId="0" xfId="12" applyFont="1" applyAlignment="1">
      <alignment horizontal="center" vertical="center" wrapText="1"/>
    </xf>
    <xf numFmtId="0" fontId="47" fillId="0" borderId="0" xfId="12" applyFont="1" applyAlignment="1">
      <alignment horizontal="center" vertical="center"/>
    </xf>
    <xf numFmtId="0" fontId="45" fillId="0" borderId="109" xfId="12" applyFont="1" applyBorder="1" applyAlignment="1">
      <alignment horizontal="center" vertical="center"/>
    </xf>
    <xf numFmtId="0" fontId="45" fillId="0" borderId="6" xfId="12" applyFont="1" applyBorder="1" applyAlignment="1">
      <alignment horizontal="center" vertical="center"/>
    </xf>
    <xf numFmtId="0" fontId="45" fillId="0" borderId="0" xfId="12" applyFont="1" applyAlignment="1">
      <alignment horizontal="center" vertical="center"/>
    </xf>
    <xf numFmtId="0" fontId="23" fillId="0" borderId="108" xfId="12" applyFont="1" applyBorder="1" applyAlignment="1">
      <alignment horizontal="center" vertical="center"/>
    </xf>
    <xf numFmtId="0" fontId="25" fillId="0" borderId="109" xfId="12" applyFont="1" applyBorder="1" applyAlignment="1">
      <alignment horizontal="center" wrapText="1"/>
    </xf>
    <xf numFmtId="0" fontId="35" fillId="0" borderId="6" xfId="12" applyFont="1" applyBorder="1" applyAlignment="1">
      <alignment horizontal="center"/>
    </xf>
    <xf numFmtId="0" fontId="25" fillId="0" borderId="6" xfId="12" applyFont="1" applyBorder="1" applyAlignment="1">
      <alignment horizontal="center" vertical="center"/>
    </xf>
    <xf numFmtId="166" fontId="45" fillId="0" borderId="6" xfId="12" applyNumberFormat="1" applyFont="1" applyBorder="1" applyAlignment="1">
      <alignment horizontal="center" vertical="center"/>
    </xf>
    <xf numFmtId="166" fontId="45" fillId="0" borderId="110" xfId="12" applyNumberFormat="1" applyFont="1" applyBorder="1" applyAlignment="1">
      <alignment horizontal="center" vertical="center"/>
    </xf>
    <xf numFmtId="166" fontId="45" fillId="0" borderId="111" xfId="12" applyNumberFormat="1" applyFont="1" applyBorder="1" applyAlignment="1">
      <alignment horizontal="center" vertical="center"/>
    </xf>
    <xf numFmtId="2" fontId="23" fillId="0" borderId="0" xfId="12" applyNumberFormat="1" applyFont="1" applyAlignment="1">
      <alignment horizontal="right" vertical="center"/>
    </xf>
    <xf numFmtId="0" fontId="25" fillId="0" borderId="6" xfId="12" applyFont="1" applyBorder="1" applyAlignment="1">
      <alignment horizontal="center"/>
    </xf>
    <xf numFmtId="166" fontId="45" fillId="0" borderId="0" xfId="12" applyNumberFormat="1" applyFont="1" applyAlignment="1">
      <alignment horizontal="center" vertical="center"/>
    </xf>
    <xf numFmtId="2" fontId="23" fillId="0" borderId="112" xfId="12" applyNumberFormat="1" applyFont="1" applyBorder="1" applyAlignment="1">
      <alignment horizontal="right" vertical="center"/>
    </xf>
    <xf numFmtId="2" fontId="23" fillId="0" borderId="0" xfId="12" applyNumberFormat="1" applyFont="1" applyAlignment="1">
      <alignment horizontal="right"/>
    </xf>
    <xf numFmtId="0" fontId="23" fillId="0" borderId="113" xfId="12" applyFont="1" applyBorder="1" applyAlignment="1">
      <alignment wrapText="1"/>
    </xf>
    <xf numFmtId="0" fontId="23" fillId="0" borderId="27" xfId="12" applyFont="1" applyBorder="1"/>
    <xf numFmtId="0" fontId="23" fillId="0" borderId="114" xfId="12" applyFont="1" applyBorder="1"/>
    <xf numFmtId="0" fontId="23" fillId="0" borderId="59" xfId="12" applyFont="1" applyBorder="1"/>
    <xf numFmtId="0" fontId="42" fillId="2" borderId="0" xfId="12" applyFont="1" applyFill="1" applyAlignment="1">
      <alignment vertical="center"/>
    </xf>
    <xf numFmtId="0" fontId="48" fillId="0" borderId="0" xfId="12" applyFont="1" applyAlignment="1">
      <alignment horizontal="center"/>
    </xf>
    <xf numFmtId="0" fontId="49" fillId="0" borderId="0" xfId="12" applyFont="1"/>
    <xf numFmtId="0" fontId="32" fillId="0" borderId="115" xfId="12" applyFont="1" applyBorder="1" applyAlignment="1">
      <alignment horizontal="center" vertical="center" wrapText="1"/>
    </xf>
    <xf numFmtId="0" fontId="50" fillId="11" borderId="0" xfId="0" applyFont="1" applyFill="1" applyAlignment="1">
      <alignment horizontal="left" vertical="center" wrapText="1" indent="1"/>
    </xf>
    <xf numFmtId="14" fontId="32" fillId="0" borderId="118" xfId="12" applyNumberFormat="1" applyFont="1" applyBorder="1" applyAlignment="1">
      <alignment horizontal="center" vertical="center" wrapText="1"/>
    </xf>
    <xf numFmtId="14" fontId="32" fillId="0" borderId="119" xfId="12" applyNumberFormat="1" applyFont="1" applyBorder="1" applyAlignment="1">
      <alignment horizontal="center" vertical="center" wrapText="1"/>
    </xf>
    <xf numFmtId="166" fontId="45" fillId="0" borderId="120" xfId="12" applyNumberFormat="1" applyFont="1" applyBorder="1" applyAlignment="1">
      <alignment horizontal="center" vertical="center"/>
    </xf>
    <xf numFmtId="166" fontId="45" fillId="0" borderId="73" xfId="12" applyNumberFormat="1" applyFont="1" applyBorder="1" applyAlignment="1">
      <alignment horizontal="center" vertical="center"/>
    </xf>
    <xf numFmtId="8" fontId="50" fillId="11" borderId="0" xfId="0" applyNumberFormat="1" applyFont="1" applyFill="1" applyAlignment="1">
      <alignment horizontal="left" vertical="center" wrapText="1" indent="1"/>
    </xf>
    <xf numFmtId="166" fontId="45" fillId="0" borderId="121" xfId="12" applyNumberFormat="1" applyFont="1" applyBorder="1" applyAlignment="1">
      <alignment horizontal="center" vertical="center"/>
    </xf>
    <xf numFmtId="0" fontId="0" fillId="11" borderId="0" xfId="0" applyFill="1"/>
    <xf numFmtId="0" fontId="25" fillId="0" borderId="0" xfId="12" applyFont="1" applyAlignment="1">
      <alignment horizontal="center" vertical="center" wrapText="1"/>
    </xf>
    <xf numFmtId="0" fontId="23" fillId="0" borderId="0" xfId="12" applyFont="1" applyAlignment="1">
      <alignment horizontal="left" vertical="center"/>
    </xf>
    <xf numFmtId="0" fontId="32" fillId="0" borderId="52" xfId="12" applyFont="1" applyBorder="1" applyAlignment="1">
      <alignment horizontal="center" vertical="center" wrapText="1"/>
    </xf>
    <xf numFmtId="0" fontId="23" fillId="0" borderId="2" xfId="12" applyFont="1" applyBorder="1"/>
    <xf numFmtId="0" fontId="23" fillId="0" borderId="71" xfId="12" applyFont="1" applyBorder="1"/>
    <xf numFmtId="0" fontId="23" fillId="0" borderId="108" xfId="12" applyFont="1" applyBorder="1"/>
    <xf numFmtId="0" fontId="4" fillId="0" borderId="7" xfId="12" applyFont="1" applyBorder="1"/>
    <xf numFmtId="0" fontId="4" fillId="0" borderId="8" xfId="12" applyFont="1" applyBorder="1"/>
    <xf numFmtId="0" fontId="4" fillId="0" borderId="112" xfId="12" applyFont="1" applyBorder="1"/>
    <xf numFmtId="0" fontId="4" fillId="0" borderId="43" xfId="12" applyFont="1" applyBorder="1"/>
    <xf numFmtId="0" fontId="4" fillId="0" borderId="128" xfId="12" applyFont="1" applyBorder="1"/>
    <xf numFmtId="0" fontId="4" fillId="0" borderId="59" xfId="12" applyFont="1" applyBorder="1"/>
    <xf numFmtId="0" fontId="3" fillId="0" borderId="0" xfId="12" applyFont="1"/>
    <xf numFmtId="0" fontId="4" fillId="0" borderId="0" xfId="11" applyFont="1"/>
    <xf numFmtId="0" fontId="31" fillId="0" borderId="0" xfId="11" applyFont="1"/>
    <xf numFmtId="0" fontId="12" fillId="0" borderId="0" xfId="11" applyFont="1"/>
    <xf numFmtId="174" fontId="12" fillId="0" borderId="0" xfId="11" applyNumberFormat="1" applyFont="1"/>
    <xf numFmtId="0" fontId="23" fillId="0" borderId="0" xfId="11" applyFont="1"/>
    <xf numFmtId="0" fontId="23" fillId="0" borderId="0" xfId="11" applyFont="1" applyAlignment="1">
      <alignment horizontal="center" vertical="center"/>
    </xf>
    <xf numFmtId="0" fontId="11" fillId="0" borderId="0" xfId="11" applyFont="1" applyAlignment="1">
      <alignment horizontal="center" vertical="center"/>
    </xf>
    <xf numFmtId="0" fontId="12" fillId="0" borderId="0" xfId="11" applyFont="1" applyAlignment="1">
      <alignment horizontal="center" vertical="center"/>
    </xf>
    <xf numFmtId="180" fontId="35" fillId="0" borderId="1" xfId="11" applyNumberFormat="1" applyFont="1" applyBorder="1" applyAlignment="1">
      <alignment horizontal="center" vertical="center"/>
    </xf>
    <xf numFmtId="0" fontId="23" fillId="0" borderId="0" xfId="11" applyFont="1" applyAlignment="1">
      <alignment horizontal="center"/>
    </xf>
    <xf numFmtId="0" fontId="24" fillId="0" borderId="0" xfId="0" applyFont="1" applyAlignment="1">
      <alignment horizontal="center" vertical="center" wrapText="1"/>
    </xf>
    <xf numFmtId="0" fontId="4" fillId="0" borderId="0" xfId="0" applyFont="1" applyAlignment="1">
      <alignment horizontal="center"/>
    </xf>
    <xf numFmtId="0" fontId="26" fillId="0" borderId="0" xfId="0" applyFont="1" applyAlignment="1">
      <alignment horizontal="center" vertical="center"/>
    </xf>
    <xf numFmtId="0" fontId="22" fillId="0" borderId="22" xfId="0" applyFont="1" applyBorder="1" applyAlignment="1">
      <alignment horizontal="center" vertical="center"/>
    </xf>
    <xf numFmtId="0" fontId="39" fillId="0" borderId="7" xfId="0" applyFont="1" applyBorder="1" applyAlignment="1">
      <alignment horizontal="center"/>
    </xf>
    <xf numFmtId="0" fontId="39" fillId="0" borderId="7" xfId="0" applyFont="1" applyBorder="1"/>
    <xf numFmtId="0" fontId="39" fillId="0" borderId="0" xfId="0" applyFont="1"/>
    <xf numFmtId="0" fontId="39" fillId="0" borderId="6" xfId="0" applyFont="1" applyBorder="1"/>
    <xf numFmtId="0" fontId="39" fillId="0" borderId="9" xfId="0" applyFont="1" applyBorder="1" applyAlignment="1">
      <alignment horizontal="center" vertical="center" wrapText="1"/>
    </xf>
    <xf numFmtId="0" fontId="39" fillId="0" borderId="23" xfId="0" applyFont="1" applyBorder="1" applyAlignment="1">
      <alignment horizontal="center" vertical="center" wrapText="1"/>
    </xf>
    <xf numFmtId="0" fontId="22" fillId="0" borderId="23" xfId="0" applyFont="1" applyBorder="1" applyAlignment="1">
      <alignment horizontal="center" vertical="center" wrapText="1"/>
    </xf>
    <xf numFmtId="0" fontId="37" fillId="0" borderId="6" xfId="0" applyFont="1" applyBorder="1" applyAlignment="1">
      <alignment horizontal="center"/>
    </xf>
    <xf numFmtId="166" fontId="39" fillId="0" borderId="6" xfId="0" applyNumberFormat="1" applyFont="1" applyBorder="1" applyAlignment="1">
      <alignment horizontal="center"/>
    </xf>
    <xf numFmtId="2" fontId="23" fillId="0" borderId="6" xfId="0" applyNumberFormat="1" applyFont="1" applyBorder="1" applyAlignment="1">
      <alignment horizontal="center"/>
    </xf>
    <xf numFmtId="166" fontId="22" fillId="0" borderId="6" xfId="0" applyNumberFormat="1" applyFont="1" applyBorder="1" applyAlignment="1">
      <alignment horizontal="center"/>
    </xf>
    <xf numFmtId="1" fontId="23" fillId="0" borderId="6" xfId="0" applyNumberFormat="1" applyFont="1" applyBorder="1" applyAlignment="1">
      <alignment horizontal="center"/>
    </xf>
    <xf numFmtId="2" fontId="23" fillId="0" borderId="0" xfId="0" applyNumberFormat="1" applyFont="1" applyAlignment="1">
      <alignment horizontal="right" vertical="center"/>
    </xf>
    <xf numFmtId="0" fontId="53" fillId="0" borderId="7" xfId="0" applyFont="1" applyBorder="1" applyAlignment="1">
      <alignment horizontal="center"/>
    </xf>
    <xf numFmtId="2" fontId="23" fillId="0" borderId="0" xfId="0" applyNumberFormat="1" applyFont="1" applyAlignment="1">
      <alignment horizontal="right"/>
    </xf>
    <xf numFmtId="0" fontId="39" fillId="0" borderId="84" xfId="0" applyFont="1" applyBorder="1" applyAlignment="1">
      <alignment horizontal="center"/>
    </xf>
    <xf numFmtId="0" fontId="37" fillId="0" borderId="83" xfId="0" applyFont="1" applyBorder="1" applyAlignment="1">
      <alignment horizontal="center"/>
    </xf>
    <xf numFmtId="1" fontId="23" fillId="0" borderId="83" xfId="0" applyNumberFormat="1" applyFont="1" applyBorder="1" applyAlignment="1">
      <alignment horizontal="center"/>
    </xf>
    <xf numFmtId="166" fontId="22" fillId="0" borderId="83" xfId="0" applyNumberFormat="1" applyFont="1" applyBorder="1" applyAlignment="1">
      <alignment horizontal="center"/>
    </xf>
    <xf numFmtId="0" fontId="54" fillId="0" borderId="0" xfId="0" applyFont="1" applyAlignment="1">
      <alignment horizontal="center"/>
    </xf>
    <xf numFmtId="0" fontId="23" fillId="0" borderId="4" xfId="0" applyFont="1" applyBorder="1" applyAlignment="1">
      <alignment horizontal="center"/>
    </xf>
    <xf numFmtId="0" fontId="23" fillId="0" borderId="21" xfId="0" applyFont="1" applyBorder="1" applyAlignment="1">
      <alignment vertical="center"/>
    </xf>
    <xf numFmtId="0" fontId="23" fillId="0" borderId="21" xfId="0" applyFont="1" applyBorder="1"/>
    <xf numFmtId="0" fontId="23" fillId="0" borderId="22" xfId="0" applyFont="1" applyBorder="1" applyAlignment="1">
      <alignment vertical="center"/>
    </xf>
    <xf numFmtId="0" fontId="23" fillId="0" borderId="6" xfId="0" applyFont="1" applyBorder="1" applyAlignment="1">
      <alignment vertical="center"/>
    </xf>
    <xf numFmtId="0" fontId="22" fillId="0" borderId="6" xfId="0" applyFont="1" applyBorder="1" applyAlignment="1">
      <alignment horizontal="center" vertical="center"/>
    </xf>
    <xf numFmtId="0" fontId="23" fillId="0" borderId="3" xfId="0" applyFont="1" applyBorder="1"/>
    <xf numFmtId="0" fontId="23" fillId="0" borderId="4" xfId="0" applyFont="1" applyBorder="1"/>
    <xf numFmtId="0" fontId="23" fillId="0" borderId="5" xfId="0" applyFont="1" applyBorder="1" applyAlignment="1">
      <alignment vertical="center"/>
    </xf>
    <xf numFmtId="3" fontId="39" fillId="0" borderId="5" xfId="0" applyNumberFormat="1" applyFont="1" applyBorder="1" applyAlignment="1">
      <alignment horizontal="center" vertical="center"/>
    </xf>
    <xf numFmtId="0" fontId="39" fillId="0" borderId="6" xfId="0" applyFont="1" applyBorder="1" applyAlignment="1">
      <alignment horizontal="center" vertical="center"/>
    </xf>
    <xf numFmtId="0" fontId="37" fillId="0" borderId="6" xfId="0" applyFont="1" applyBorder="1"/>
    <xf numFmtId="0" fontId="39" fillId="0" borderId="6" xfId="0" applyFont="1" applyBorder="1" applyAlignment="1">
      <alignment horizontal="center" vertical="top"/>
    </xf>
    <xf numFmtId="0" fontId="23" fillId="0" borderId="3" xfId="0" applyFont="1" applyBorder="1" applyAlignment="1">
      <alignment horizontal="justify" vertical="center" wrapText="1"/>
    </xf>
    <xf numFmtId="0" fontId="23" fillId="0" borderId="4" xfId="0" applyFont="1" applyBorder="1" applyAlignment="1">
      <alignment vertical="center"/>
    </xf>
    <xf numFmtId="0" fontId="37" fillId="0" borderId="0" xfId="12" applyFont="1"/>
    <xf numFmtId="0" fontId="55" fillId="0" borderId="0" xfId="0" applyFont="1"/>
    <xf numFmtId="0" fontId="55" fillId="0" borderId="0" xfId="0" applyFont="1" applyAlignment="1">
      <alignment vertical="center"/>
    </xf>
    <xf numFmtId="0" fontId="33" fillId="0" borderId="0" xfId="0" applyFont="1" applyAlignment="1">
      <alignment horizontal="center" vertical="center" wrapText="1"/>
    </xf>
    <xf numFmtId="0" fontId="33" fillId="2" borderId="23" xfId="0" applyFont="1" applyFill="1" applyBorder="1" applyAlignment="1">
      <alignment horizontal="center" vertical="center" wrapText="1"/>
    </xf>
    <xf numFmtId="0" fontId="31" fillId="0" borderId="2" xfId="0" applyFont="1" applyBorder="1" applyAlignment="1">
      <alignment vertical="center"/>
    </xf>
    <xf numFmtId="0" fontId="31" fillId="0" borderId="22" xfId="0" applyFont="1" applyBorder="1" applyAlignment="1">
      <alignment vertical="center"/>
    </xf>
    <xf numFmtId="0" fontId="31" fillId="0" borderId="21" xfId="0" applyFont="1" applyBorder="1" applyAlignment="1">
      <alignment vertical="center"/>
    </xf>
    <xf numFmtId="0" fontId="33" fillId="0" borderId="22" xfId="0" applyFont="1" applyBorder="1" applyAlignment="1">
      <alignment vertical="center"/>
    </xf>
    <xf numFmtId="0" fontId="31" fillId="0" borderId="7" xfId="0" applyFont="1" applyBorder="1" applyAlignment="1">
      <alignment vertical="center"/>
    </xf>
    <xf numFmtId="0" fontId="31" fillId="0" borderId="6" xfId="0" applyFont="1" applyBorder="1" applyAlignment="1">
      <alignment vertical="center"/>
    </xf>
    <xf numFmtId="0" fontId="33" fillId="0" borderId="6" xfId="0" applyFont="1" applyBorder="1" applyAlignment="1">
      <alignment vertical="center"/>
    </xf>
    <xf numFmtId="166" fontId="33" fillId="2" borderId="1" xfId="0" applyNumberFormat="1" applyFont="1" applyFill="1" applyBorder="1" applyAlignment="1">
      <alignment horizontal="center" vertical="center"/>
    </xf>
    <xf numFmtId="165" fontId="56" fillId="0" borderId="6" xfId="0" applyNumberFormat="1" applyFont="1" applyBorder="1" applyAlignment="1">
      <alignment horizontal="left" vertical="center"/>
    </xf>
    <xf numFmtId="0" fontId="31" fillId="0" borderId="8" xfId="0" applyFont="1" applyBorder="1" applyAlignment="1">
      <alignment vertical="center"/>
    </xf>
    <xf numFmtId="0" fontId="31" fillId="0" borderId="5" xfId="0" applyFont="1" applyBorder="1" applyAlignment="1">
      <alignment vertical="center"/>
    </xf>
    <xf numFmtId="0" fontId="31" fillId="0" borderId="3" xfId="0" applyFont="1" applyBorder="1" applyAlignment="1">
      <alignment vertical="center"/>
    </xf>
    <xf numFmtId="0" fontId="33" fillId="0" borderId="7" xfId="0" applyFont="1" applyBorder="1" applyAlignment="1">
      <alignment vertical="center"/>
    </xf>
    <xf numFmtId="0" fontId="33" fillId="0" borderId="9" xfId="0" applyFont="1" applyBorder="1" applyAlignment="1">
      <alignment vertical="center"/>
    </xf>
    <xf numFmtId="0" fontId="31" fillId="0" borderId="6" xfId="0" applyFont="1" applyBorder="1" applyAlignment="1">
      <alignment vertical="center" wrapText="1"/>
    </xf>
    <xf numFmtId="166" fontId="33" fillId="2" borderId="23" xfId="0" applyNumberFormat="1" applyFont="1" applyFill="1" applyBorder="1" applyAlignment="1">
      <alignment horizontal="center" vertical="center"/>
    </xf>
    <xf numFmtId="165" fontId="56" fillId="0" borderId="0" xfId="0" applyNumberFormat="1" applyFont="1" applyAlignment="1">
      <alignment horizontal="left" vertical="center"/>
    </xf>
    <xf numFmtId="0" fontId="33" fillId="2" borderId="7" xfId="0" applyFont="1" applyFill="1" applyBorder="1" applyAlignment="1">
      <alignment horizontal="center" vertical="center" wrapText="1"/>
    </xf>
    <xf numFmtId="0" fontId="31" fillId="0" borderId="0" xfId="0" applyFont="1" applyAlignment="1">
      <alignment vertical="center" wrapText="1"/>
    </xf>
    <xf numFmtId="0" fontId="31" fillId="0" borderId="7" xfId="0" applyFont="1" applyBorder="1" applyAlignment="1">
      <alignment vertical="center" wrapText="1"/>
    </xf>
    <xf numFmtId="0" fontId="31" fillId="0" borderId="7" xfId="0" applyFont="1" applyBorder="1" applyAlignment="1">
      <alignment horizontal="left" vertical="center"/>
    </xf>
    <xf numFmtId="0" fontId="31" fillId="0" borderId="9" xfId="0" applyFont="1" applyBorder="1" applyAlignment="1">
      <alignment horizontal="left" vertical="center"/>
    </xf>
    <xf numFmtId="0" fontId="31" fillId="0" borderId="4" xfId="0" applyFont="1" applyBorder="1" applyAlignment="1">
      <alignment vertical="center"/>
    </xf>
    <xf numFmtId="0" fontId="57" fillId="0" borderId="0" xfId="0" applyFont="1" applyAlignment="1">
      <alignment horizontal="center" vertical="center" wrapText="1"/>
    </xf>
    <xf numFmtId="0" fontId="33" fillId="0" borderId="6" xfId="0" applyFont="1" applyBorder="1" applyAlignment="1">
      <alignment horizontal="left" vertical="center"/>
    </xf>
    <xf numFmtId="0" fontId="31" fillId="0" borderId="9" xfId="0" applyFont="1" applyBorder="1" applyAlignment="1">
      <alignment vertical="center" wrapText="1"/>
    </xf>
    <xf numFmtId="0" fontId="31" fillId="0" borderId="71" xfId="0" applyFont="1" applyBorder="1" applyAlignment="1">
      <alignment vertical="center"/>
    </xf>
    <xf numFmtId="0" fontId="33" fillId="0" borderId="2" xfId="0" applyFont="1" applyBorder="1" applyAlignment="1">
      <alignment vertical="center"/>
    </xf>
    <xf numFmtId="0" fontId="31" fillId="0" borderId="6" xfId="0" applyFont="1" applyBorder="1" applyAlignment="1">
      <alignment horizontal="center" vertical="center"/>
    </xf>
    <xf numFmtId="0" fontId="31" fillId="0" borderId="1" xfId="0" applyFont="1" applyBorder="1" applyAlignment="1">
      <alignment vertical="center"/>
    </xf>
    <xf numFmtId="0" fontId="31" fillId="0" borderId="22" xfId="0" applyFont="1" applyBorder="1" applyAlignment="1">
      <alignment horizontal="center" vertical="center"/>
    </xf>
    <xf numFmtId="4" fontId="31" fillId="0" borderId="9" xfId="0" applyNumberFormat="1" applyFont="1" applyBorder="1" applyAlignment="1">
      <alignment vertical="center"/>
    </xf>
    <xf numFmtId="0" fontId="4" fillId="0" borderId="0" xfId="13" applyFont="1"/>
    <xf numFmtId="0" fontId="4" fillId="0" borderId="0" xfId="13" applyFont="1" applyAlignment="1">
      <alignment horizontal="center" vertical="center" wrapText="1"/>
    </xf>
    <xf numFmtId="0" fontId="21" fillId="0" borderId="0" xfId="0" applyFont="1" applyAlignment="1">
      <alignment horizontal="center"/>
    </xf>
    <xf numFmtId="0" fontId="35" fillId="0" borderId="0" xfId="13" applyFont="1" applyAlignment="1">
      <alignment horizontal="center"/>
    </xf>
    <xf numFmtId="0" fontId="23" fillId="0" borderId="0" xfId="13" applyFont="1" applyAlignment="1">
      <alignment horizontal="center"/>
    </xf>
    <xf numFmtId="0" fontId="23" fillId="0" borderId="0" xfId="13" applyFont="1"/>
    <xf numFmtId="0" fontId="42" fillId="2" borderId="8" xfId="0" applyFont="1" applyFill="1" applyBorder="1" applyAlignment="1">
      <alignment horizontal="left"/>
    </xf>
    <xf numFmtId="0" fontId="48" fillId="0" borderId="0" xfId="13" applyFont="1" applyAlignment="1">
      <alignment vertical="center"/>
    </xf>
    <xf numFmtId="0" fontId="32" fillId="0" borderId="1" xfId="13" applyFont="1" applyBorder="1" applyAlignment="1">
      <alignment horizontal="center" vertical="center"/>
    </xf>
    <xf numFmtId="0" fontId="22" fillId="0" borderId="0" xfId="13" applyFont="1" applyAlignment="1">
      <alignment vertical="center"/>
    </xf>
    <xf numFmtId="0" fontId="32" fillId="0" borderId="1" xfId="13" applyFont="1" applyBorder="1" applyAlignment="1">
      <alignment horizontal="center" vertical="center" wrapText="1"/>
    </xf>
    <xf numFmtId="0" fontId="45" fillId="0" borderId="1" xfId="13" applyFont="1" applyBorder="1" applyAlignment="1">
      <alignment horizontal="center" vertical="center" wrapText="1"/>
    </xf>
    <xf numFmtId="180" fontId="45" fillId="0" borderId="1" xfId="13" applyNumberFormat="1" applyFont="1" applyBorder="1" applyAlignment="1">
      <alignment horizontal="center" vertical="center" wrapText="1"/>
    </xf>
    <xf numFmtId="0" fontId="23" fillId="0" borderId="0" xfId="13" applyFont="1" applyAlignment="1">
      <alignment horizontal="center" vertical="center" wrapText="1"/>
    </xf>
    <xf numFmtId="0" fontId="42" fillId="2" borderId="8" xfId="0" applyFont="1" applyFill="1" applyBorder="1" applyAlignment="1">
      <alignment horizontal="left" vertical="center"/>
    </xf>
    <xf numFmtId="0" fontId="22" fillId="0" borderId="0" xfId="13" applyFont="1" applyAlignment="1">
      <alignment horizontal="center" vertical="center" wrapText="1"/>
    </xf>
    <xf numFmtId="180" fontId="22" fillId="0" borderId="0" xfId="13" applyNumberFormat="1" applyFont="1" applyAlignment="1">
      <alignment horizontal="center" vertical="center" wrapText="1"/>
    </xf>
    <xf numFmtId="180" fontId="45" fillId="0" borderId="88" xfId="13" applyNumberFormat="1" applyFont="1" applyBorder="1" applyAlignment="1">
      <alignment horizontal="center" vertical="center" wrapText="1"/>
    </xf>
    <xf numFmtId="180" fontId="59" fillId="0" borderId="0" xfId="13" applyNumberFormat="1" applyFont="1" applyAlignment="1">
      <alignment horizontal="center" vertical="center" wrapText="1"/>
    </xf>
    <xf numFmtId="0" fontId="23" fillId="0" borderId="134" xfId="0" applyFont="1" applyBorder="1" applyAlignment="1">
      <alignment vertical="center"/>
    </xf>
    <xf numFmtId="0" fontId="23" fillId="0" borderId="135" xfId="0" applyFont="1" applyBorder="1" applyAlignment="1">
      <alignment vertical="center"/>
    </xf>
    <xf numFmtId="0" fontId="25" fillId="0" borderId="24" xfId="0" applyFont="1" applyBorder="1" applyAlignment="1">
      <alignment horizontal="center" vertical="center"/>
    </xf>
    <xf numFmtId="0" fontId="60" fillId="2" borderId="24" xfId="0" applyFont="1" applyFill="1" applyBorder="1" applyAlignment="1">
      <alignment horizontal="center" vertical="center"/>
    </xf>
    <xf numFmtId="0" fontId="23" fillId="0" borderId="140" xfId="0" applyFont="1" applyBorder="1" applyAlignment="1">
      <alignment vertical="center"/>
    </xf>
    <xf numFmtId="0" fontId="23" fillId="0" borderId="19" xfId="0" applyFont="1" applyBorder="1" applyAlignment="1">
      <alignment horizontal="center" vertical="center"/>
    </xf>
    <xf numFmtId="0" fontId="26" fillId="0" borderId="5" xfId="0" applyFont="1" applyBorder="1" applyAlignment="1">
      <alignment horizontal="center" vertical="center" wrapText="1"/>
    </xf>
    <xf numFmtId="0" fontId="23" fillId="0" borderId="144" xfId="0" applyFont="1" applyBorder="1" applyAlignment="1">
      <alignment vertical="center"/>
    </xf>
    <xf numFmtId="0" fontId="23" fillId="0" borderId="93" xfId="0" applyFont="1" applyBorder="1" applyAlignment="1">
      <alignment vertical="center"/>
    </xf>
    <xf numFmtId="0" fontId="23" fillId="0" borderId="145" xfId="0" applyFont="1" applyBorder="1" applyAlignment="1">
      <alignment vertical="center"/>
    </xf>
    <xf numFmtId="0" fontId="23" fillId="0" borderId="126" xfId="0" applyFont="1" applyBorder="1" applyAlignment="1">
      <alignment vertical="center"/>
    </xf>
    <xf numFmtId="0" fontId="23" fillId="0" borderId="111" xfId="0" applyFont="1" applyBorder="1" applyAlignment="1">
      <alignment vertical="center"/>
    </xf>
    <xf numFmtId="0" fontId="25" fillId="0" borderId="19" xfId="0" applyFont="1" applyBorder="1" applyAlignment="1">
      <alignment horizontal="center" vertical="center"/>
    </xf>
    <xf numFmtId="179" fontId="3" fillId="0" borderId="6" xfId="0" applyNumberFormat="1" applyFont="1" applyBorder="1" applyAlignment="1">
      <alignment horizontal="center" vertical="center"/>
    </xf>
    <xf numFmtId="0" fontId="60" fillId="2" borderId="19" xfId="0" applyFont="1" applyFill="1" applyBorder="1" applyAlignment="1">
      <alignment horizontal="center" vertical="center"/>
    </xf>
    <xf numFmtId="179" fontId="23" fillId="0" borderId="6" xfId="0" applyNumberFormat="1" applyFont="1" applyBorder="1" applyAlignment="1">
      <alignment horizontal="center" vertical="center"/>
    </xf>
    <xf numFmtId="0" fontId="23" fillId="0" borderId="13" xfId="0" applyFont="1" applyBorder="1" applyAlignment="1">
      <alignment horizontal="center" vertical="center"/>
    </xf>
    <xf numFmtId="0" fontId="23" fillId="0" borderId="16" xfId="0" applyFont="1" applyBorder="1" applyAlignment="1">
      <alignment vertical="center"/>
    </xf>
    <xf numFmtId="0" fontId="23" fillId="0" borderId="148" xfId="0" applyFont="1" applyBorder="1" applyAlignment="1">
      <alignment horizontal="center" vertical="center"/>
    </xf>
    <xf numFmtId="0" fontId="35" fillId="0" borderId="0" xfId="0" applyFont="1" applyAlignment="1">
      <alignment horizontal="center" vertical="center"/>
    </xf>
    <xf numFmtId="0" fontId="25" fillId="0" borderId="30" xfId="0" applyFont="1" applyBorder="1" applyAlignment="1">
      <alignment horizontal="center" vertical="center"/>
    </xf>
    <xf numFmtId="0" fontId="23" fillId="0" borderId="150" xfId="0" applyFont="1" applyBorder="1" applyAlignment="1">
      <alignment vertical="center"/>
    </xf>
    <xf numFmtId="0" fontId="3" fillId="0" borderId="152" xfId="0" applyFont="1" applyBorder="1" applyAlignment="1">
      <alignment vertical="center"/>
    </xf>
    <xf numFmtId="0" fontId="25" fillId="2" borderId="153" xfId="0" applyFont="1" applyFill="1" applyBorder="1" applyAlignment="1">
      <alignment horizontal="center" vertical="center"/>
    </xf>
    <xf numFmtId="0" fontId="23" fillId="0" borderId="154" xfId="0" applyFont="1" applyBorder="1" applyAlignment="1">
      <alignment vertical="center"/>
    </xf>
    <xf numFmtId="0" fontId="23" fillId="0" borderId="24" xfId="0" applyFont="1" applyBorder="1" applyAlignment="1">
      <alignment horizontal="center" vertical="center"/>
    </xf>
    <xf numFmtId="0" fontId="60" fillId="2" borderId="153" xfId="0" applyFont="1" applyFill="1" applyBorder="1" applyAlignment="1">
      <alignment horizontal="center" vertical="center"/>
    </xf>
    <xf numFmtId="0" fontId="3" fillId="0" borderId="8" xfId="0" applyFont="1" applyBorder="1" applyAlignment="1">
      <alignment vertical="center"/>
    </xf>
    <xf numFmtId="0" fontId="3" fillId="0" borderId="0" xfId="0" applyFont="1" applyAlignment="1">
      <alignment horizontal="center" vertical="center"/>
    </xf>
    <xf numFmtId="0" fontId="23" fillId="0" borderId="93" xfId="0" applyFont="1" applyBorder="1" applyAlignment="1">
      <alignment horizontal="center" vertical="center"/>
    </xf>
    <xf numFmtId="0" fontId="23" fillId="0" borderId="156" xfId="0" applyFont="1" applyBorder="1" applyAlignment="1">
      <alignment vertical="center"/>
    </xf>
    <xf numFmtId="14" fontId="22" fillId="0" borderId="139" xfId="0" applyNumberFormat="1" applyFont="1" applyBorder="1" applyAlignment="1">
      <alignment horizontal="center" vertical="center"/>
    </xf>
    <xf numFmtId="0" fontId="22" fillId="3" borderId="158" xfId="0" applyFont="1" applyFill="1" applyBorder="1" applyAlignment="1">
      <alignment horizontal="center" vertical="center"/>
    </xf>
    <xf numFmtId="166" fontId="22" fillId="0" borderId="0" xfId="0" applyNumberFormat="1" applyFont="1" applyAlignment="1">
      <alignment horizontal="center" vertical="center"/>
    </xf>
    <xf numFmtId="166" fontId="22" fillId="0" borderId="42" xfId="0" applyNumberFormat="1" applyFont="1" applyBorder="1" applyAlignment="1">
      <alignment horizontal="center" vertical="center"/>
    </xf>
    <xf numFmtId="0" fontId="23" fillId="0" borderId="92" xfId="0" applyFont="1" applyBorder="1" applyAlignment="1">
      <alignment horizontal="center" vertical="center"/>
    </xf>
    <xf numFmtId="166" fontId="22" fillId="0" borderId="93" xfId="0" applyNumberFormat="1" applyFont="1" applyBorder="1" applyAlignment="1">
      <alignment horizontal="center" vertical="center"/>
    </xf>
    <xf numFmtId="166" fontId="22" fillId="0" borderId="88" xfId="0" applyNumberFormat="1" applyFont="1" applyBorder="1" applyAlignment="1">
      <alignment horizontal="center" vertical="center"/>
    </xf>
    <xf numFmtId="166" fontId="22" fillId="0" borderId="159" xfId="0" applyNumberFormat="1" applyFont="1" applyBorder="1" applyAlignment="1">
      <alignment horizontal="center" vertical="center"/>
    </xf>
    <xf numFmtId="0" fontId="23" fillId="0" borderId="95" xfId="0" applyFont="1" applyBorder="1" applyAlignment="1">
      <alignment horizontal="center" vertical="center"/>
    </xf>
    <xf numFmtId="0" fontId="22" fillId="12" borderId="162" xfId="0" applyFont="1" applyFill="1" applyBorder="1" applyAlignment="1">
      <alignment horizontal="center" vertical="center"/>
    </xf>
    <xf numFmtId="0" fontId="23" fillId="0" borderId="97" xfId="0" applyFont="1" applyBorder="1" applyAlignment="1">
      <alignment horizontal="center" vertical="center"/>
    </xf>
    <xf numFmtId="0" fontId="23" fillId="0" borderId="98" xfId="0" applyFont="1" applyBorder="1" applyAlignment="1">
      <alignment horizontal="center" vertical="center"/>
    </xf>
    <xf numFmtId="166" fontId="22" fillId="0" borderId="98" xfId="0" applyNumberFormat="1" applyFont="1" applyBorder="1" applyAlignment="1">
      <alignment horizontal="center" vertical="center"/>
    </xf>
    <xf numFmtId="0" fontId="23" fillId="0" borderId="98" xfId="0" applyFont="1" applyBorder="1" applyAlignment="1">
      <alignment vertical="center"/>
    </xf>
    <xf numFmtId="0" fontId="23" fillId="0" borderId="7" xfId="0" applyFont="1" applyBorder="1" applyAlignment="1">
      <alignment vertical="center"/>
    </xf>
    <xf numFmtId="0" fontId="23" fillId="0" borderId="20" xfId="0" applyFont="1" applyBorder="1" applyAlignment="1">
      <alignment horizontal="center" vertical="center"/>
    </xf>
    <xf numFmtId="0" fontId="23" fillId="0" borderId="5" xfId="0" applyFont="1" applyBorder="1" applyAlignment="1">
      <alignment horizontal="center" vertical="center"/>
    </xf>
    <xf numFmtId="0" fontId="23" fillId="0" borderId="164" xfId="0" applyFont="1" applyBorder="1" applyAlignment="1">
      <alignment horizontal="center" vertical="center"/>
    </xf>
    <xf numFmtId="166" fontId="22" fillId="0" borderId="6" xfId="0" applyNumberFormat="1" applyFont="1" applyBorder="1" applyAlignment="1">
      <alignment horizontal="center" vertical="center"/>
    </xf>
    <xf numFmtId="166" fontId="22" fillId="0" borderId="20" xfId="0" applyNumberFormat="1" applyFont="1" applyBorder="1" applyAlignment="1">
      <alignment horizontal="center" vertical="center"/>
    </xf>
    <xf numFmtId="0" fontId="23" fillId="2" borderId="5" xfId="0" applyFont="1" applyFill="1" applyBorder="1" applyAlignment="1">
      <alignment horizontal="center" vertical="center"/>
    </xf>
    <xf numFmtId="3" fontId="22" fillId="0" borderId="5" xfId="0" applyNumberFormat="1" applyFont="1" applyBorder="1" applyAlignment="1">
      <alignment horizontal="center" vertical="center"/>
    </xf>
    <xf numFmtId="3" fontId="22" fillId="0" borderId="164" xfId="0" applyNumberFormat="1" applyFont="1" applyBorder="1" applyAlignment="1">
      <alignment horizontal="center" vertical="center"/>
    </xf>
    <xf numFmtId="0" fontId="22" fillId="0" borderId="0" xfId="0" applyFont="1" applyAlignment="1">
      <alignment vertical="center"/>
    </xf>
    <xf numFmtId="0" fontId="22" fillId="0" borderId="6" xfId="0" applyFont="1" applyBorder="1" applyAlignment="1">
      <alignment vertical="center"/>
    </xf>
    <xf numFmtId="0" fontId="23" fillId="0" borderId="4" xfId="0" applyFont="1" applyBorder="1" applyAlignment="1">
      <alignment horizontal="center" vertical="center"/>
    </xf>
    <xf numFmtId="0" fontId="23" fillId="0" borderId="164" xfId="0" applyFont="1" applyBorder="1" applyAlignment="1">
      <alignment vertical="center"/>
    </xf>
    <xf numFmtId="0" fontId="23" fillId="0" borderId="20" xfId="0" applyFont="1" applyBorder="1" applyAlignment="1">
      <alignment vertical="center"/>
    </xf>
    <xf numFmtId="0" fontId="22" fillId="3" borderId="166" xfId="0" applyFont="1" applyFill="1" applyBorder="1" applyAlignment="1">
      <alignment horizontal="center" vertical="center"/>
    </xf>
    <xf numFmtId="0" fontId="23" fillId="2" borderId="15" xfId="0" applyFont="1" applyFill="1" applyBorder="1" applyAlignment="1">
      <alignment horizontal="center" vertical="center"/>
    </xf>
    <xf numFmtId="0" fontId="22" fillId="0" borderId="16" xfId="0" applyFont="1" applyBorder="1" applyAlignment="1">
      <alignment vertical="center"/>
    </xf>
    <xf numFmtId="0" fontId="22" fillId="0" borderId="15" xfId="0" applyFont="1" applyBorder="1" applyAlignment="1">
      <alignment vertical="center"/>
    </xf>
    <xf numFmtId="0" fontId="23" fillId="0" borderId="14" xfId="0" applyFont="1" applyBorder="1" applyAlignment="1">
      <alignment vertical="center"/>
    </xf>
    <xf numFmtId="14" fontId="22" fillId="0" borderId="167" xfId="0" applyNumberFormat="1" applyFont="1" applyBorder="1" applyAlignment="1">
      <alignment horizontal="center" vertical="center"/>
    </xf>
    <xf numFmtId="14" fontId="22" fillId="0" borderId="139" xfId="0" applyNumberFormat="1" applyFont="1" applyBorder="1" applyAlignment="1">
      <alignment horizontal="center" vertical="center" wrapText="1"/>
    </xf>
    <xf numFmtId="166" fontId="22" fillId="0" borderId="142" xfId="0" applyNumberFormat="1" applyFont="1" applyBorder="1" applyAlignment="1">
      <alignment horizontal="center" vertical="center"/>
    </xf>
    <xf numFmtId="0" fontId="23" fillId="0" borderId="3" xfId="0" applyFont="1" applyBorder="1" applyAlignment="1">
      <alignment vertical="center"/>
    </xf>
    <xf numFmtId="0" fontId="23" fillId="0" borderId="5" xfId="0" applyFont="1" applyBorder="1" applyAlignment="1">
      <alignment horizontal="center" vertical="center" wrapText="1"/>
    </xf>
    <xf numFmtId="166" fontId="22" fillId="0" borderId="170" xfId="0" applyNumberFormat="1" applyFont="1" applyBorder="1" applyAlignment="1">
      <alignment vertical="center"/>
    </xf>
    <xf numFmtId="0" fontId="35" fillId="0" borderId="24" xfId="0" applyFont="1" applyBorder="1" applyAlignment="1">
      <alignment horizontal="center"/>
    </xf>
    <xf numFmtId="0" fontId="35" fillId="0" borderId="0" xfId="0" applyFont="1" applyAlignment="1">
      <alignment horizontal="center"/>
    </xf>
    <xf numFmtId="0" fontId="35" fillId="0" borderId="6" xfId="0" applyFont="1" applyBorder="1" applyAlignment="1">
      <alignment horizontal="center"/>
    </xf>
    <xf numFmtId="1" fontId="35" fillId="0" borderId="6" xfId="0" applyNumberFormat="1" applyFont="1" applyBorder="1" applyAlignment="1">
      <alignment horizontal="center"/>
    </xf>
    <xf numFmtId="1" fontId="35" fillId="0" borderId="20" xfId="0" applyNumberFormat="1" applyFont="1" applyBorder="1" applyAlignment="1">
      <alignment horizontal="center"/>
    </xf>
    <xf numFmtId="4" fontId="23" fillId="0" borderId="0" xfId="0" applyNumberFormat="1" applyFont="1"/>
    <xf numFmtId="166" fontId="23" fillId="0" borderId="0" xfId="0" applyNumberFormat="1" applyFont="1"/>
    <xf numFmtId="166" fontId="4" fillId="0" borderId="0" xfId="0" applyNumberFormat="1" applyFont="1"/>
    <xf numFmtId="168" fontId="4" fillId="0" borderId="0" xfId="0" applyNumberFormat="1" applyFont="1"/>
    <xf numFmtId="3" fontId="23" fillId="0" borderId="0" xfId="0" applyNumberFormat="1" applyFont="1"/>
    <xf numFmtId="0" fontId="35" fillId="0" borderId="15" xfId="0" applyFont="1" applyBorder="1" applyAlignment="1">
      <alignment horizontal="center" vertical="center"/>
    </xf>
    <xf numFmtId="0" fontId="35" fillId="0" borderId="0" xfId="0" applyFont="1" applyAlignment="1">
      <alignment horizontal="left"/>
    </xf>
    <xf numFmtId="0" fontId="23" fillId="0" borderId="0" xfId="0" applyFont="1" applyAlignment="1">
      <alignment horizontal="justify" vertical="center" wrapText="1"/>
    </xf>
    <xf numFmtId="3" fontId="48" fillId="0" borderId="0" xfId="0" applyNumberFormat="1" applyFont="1" applyAlignment="1">
      <alignment horizontal="center"/>
    </xf>
    <xf numFmtId="0" fontId="23" fillId="0" borderId="2" xfId="0" applyFont="1" applyBorder="1" applyAlignment="1">
      <alignment vertical="center"/>
    </xf>
    <xf numFmtId="3" fontId="45" fillId="0" borderId="0" xfId="0" applyNumberFormat="1" applyFont="1" applyAlignment="1">
      <alignment horizontal="center" vertical="center"/>
    </xf>
    <xf numFmtId="0" fontId="26" fillId="2" borderId="7" xfId="0" applyFont="1" applyFill="1" applyBorder="1" applyAlignment="1">
      <alignment vertical="center"/>
    </xf>
    <xf numFmtId="3" fontId="45" fillId="0" borderId="0" xfId="0" applyNumberFormat="1" applyFont="1" applyAlignment="1">
      <alignment horizontal="center"/>
    </xf>
    <xf numFmtId="0" fontId="23" fillId="0" borderId="7" xfId="0" applyFont="1" applyBorder="1" applyAlignment="1">
      <alignment horizontal="left" vertical="center" wrapText="1"/>
    </xf>
    <xf numFmtId="0" fontId="23" fillId="0" borderId="7" xfId="0" applyFont="1" applyBorder="1" applyAlignment="1">
      <alignment horizontal="left" vertical="center"/>
    </xf>
    <xf numFmtId="166" fontId="45" fillId="0" borderId="0" xfId="0" applyNumberFormat="1" applyFont="1" applyAlignment="1">
      <alignment horizontal="center"/>
    </xf>
    <xf numFmtId="0" fontId="26" fillId="2" borderId="7" xfId="0" applyFont="1" applyFill="1" applyBorder="1" applyAlignment="1">
      <alignment horizontal="left" vertical="center"/>
    </xf>
    <xf numFmtId="0" fontId="26" fillId="2" borderId="7" xfId="0" applyFont="1" applyFill="1" applyBorder="1" applyAlignment="1">
      <alignment vertical="center" wrapText="1"/>
    </xf>
    <xf numFmtId="0" fontId="4" fillId="0" borderId="0" xfId="0" applyFont="1" applyAlignment="1">
      <alignment vertical="top"/>
    </xf>
    <xf numFmtId="0" fontId="23" fillId="0" borderId="0" xfId="0" applyFont="1" applyAlignment="1">
      <alignment vertical="top"/>
    </xf>
    <xf numFmtId="0" fontId="23" fillId="0" borderId="6" xfId="0" applyFont="1" applyBorder="1" applyAlignment="1">
      <alignment horizontal="left" vertical="center"/>
    </xf>
    <xf numFmtId="0" fontId="23" fillId="0" borderId="6" xfId="0" applyFont="1" applyBorder="1" applyAlignment="1">
      <alignment horizontal="left" vertical="center" wrapText="1"/>
    </xf>
    <xf numFmtId="0" fontId="26" fillId="2" borderId="7" xfId="0" applyFont="1" applyFill="1" applyBorder="1" applyAlignment="1">
      <alignment horizontal="left" vertical="center" wrapText="1"/>
    </xf>
    <xf numFmtId="166" fontId="45" fillId="0" borderId="3" xfId="0" applyNumberFormat="1" applyFont="1" applyBorder="1" applyAlignment="1">
      <alignment horizontal="center" vertical="center" wrapText="1"/>
    </xf>
    <xf numFmtId="0" fontId="35" fillId="2" borderId="0" xfId="0" applyFont="1" applyFill="1"/>
    <xf numFmtId="0" fontId="35" fillId="2" borderId="176" xfId="0" applyFont="1" applyFill="1" applyBorder="1" applyAlignment="1">
      <alignment horizontal="justify"/>
    </xf>
    <xf numFmtId="0" fontId="35" fillId="2" borderId="51" xfId="0" applyFont="1" applyFill="1" applyBorder="1"/>
    <xf numFmtId="0" fontId="35" fillId="2" borderId="175" xfId="0" applyFont="1" applyFill="1" applyBorder="1" applyAlignment="1">
      <alignment horizontal="justify"/>
    </xf>
    <xf numFmtId="0" fontId="35" fillId="0" borderId="176" xfId="0" applyFont="1" applyBorder="1"/>
    <xf numFmtId="0" fontId="45" fillId="0" borderId="178" xfId="0" applyFont="1" applyBorder="1"/>
    <xf numFmtId="0" fontId="45" fillId="0" borderId="179" xfId="0" applyFont="1" applyBorder="1"/>
    <xf numFmtId="0" fontId="45" fillId="0" borderId="180" xfId="0" applyFont="1" applyBorder="1"/>
    <xf numFmtId="0" fontId="32" fillId="0" borderId="176" xfId="0" applyFont="1" applyBorder="1" applyAlignment="1">
      <alignment horizontal="center"/>
    </xf>
    <xf numFmtId="2" fontId="23" fillId="0" borderId="0" xfId="0" applyNumberFormat="1" applyFont="1"/>
    <xf numFmtId="0" fontId="45" fillId="0" borderId="0" xfId="0" applyFont="1"/>
    <xf numFmtId="0" fontId="45" fillId="0" borderId="176" xfId="0" applyFont="1" applyBorder="1"/>
    <xf numFmtId="0" fontId="3" fillId="2" borderId="71" xfId="0" applyFont="1" applyFill="1" applyBorder="1" applyAlignment="1">
      <alignment vertical="center"/>
    </xf>
    <xf numFmtId="0" fontId="3" fillId="2" borderId="21" xfId="0" applyFont="1" applyFill="1" applyBorder="1" applyAlignment="1">
      <alignment vertical="center"/>
    </xf>
    <xf numFmtId="0" fontId="3" fillId="2" borderId="22" xfId="0" applyFont="1" applyFill="1" applyBorder="1" applyAlignment="1">
      <alignment vertical="center"/>
    </xf>
    <xf numFmtId="0" fontId="23" fillId="0" borderId="0" xfId="0" applyFont="1" applyAlignment="1">
      <alignment horizontal="justify" wrapText="1"/>
    </xf>
    <xf numFmtId="0" fontId="3" fillId="2" borderId="8" xfId="0" applyFont="1" applyFill="1" applyBorder="1" applyAlignment="1">
      <alignment vertical="center"/>
    </xf>
    <xf numFmtId="166" fontId="61" fillId="2" borderId="0" xfId="0" applyNumberFormat="1" applyFont="1" applyFill="1" applyAlignment="1">
      <alignment horizontal="center" vertical="center"/>
    </xf>
    <xf numFmtId="0" fontId="3" fillId="2" borderId="0" xfId="0" applyFont="1" applyFill="1" applyAlignment="1">
      <alignment vertical="center"/>
    </xf>
    <xf numFmtId="0" fontId="3" fillId="2" borderId="6" xfId="0" applyFont="1" applyFill="1" applyBorder="1" applyAlignment="1">
      <alignment vertical="center"/>
    </xf>
    <xf numFmtId="0" fontId="3" fillId="2" borderId="8" xfId="0" applyFont="1" applyFill="1" applyBorder="1" applyAlignment="1">
      <alignment horizontal="right" vertical="center"/>
    </xf>
    <xf numFmtId="166" fontId="26" fillId="2" borderId="0" xfId="0" applyNumberFormat="1" applyFont="1" applyFill="1" applyAlignment="1">
      <alignment horizontal="center" vertical="center"/>
    </xf>
    <xf numFmtId="0" fontId="3" fillId="2" borderId="3" xfId="0" applyFont="1" applyFill="1" applyBorder="1" applyAlignment="1">
      <alignment vertical="center"/>
    </xf>
    <xf numFmtId="0" fontId="3" fillId="2" borderId="4" xfId="0" applyFont="1" applyFill="1" applyBorder="1" applyAlignment="1">
      <alignment vertical="center"/>
    </xf>
    <xf numFmtId="0" fontId="3" fillId="2" borderId="5" xfId="0" applyFont="1" applyFill="1" applyBorder="1" applyAlignment="1">
      <alignment vertical="center"/>
    </xf>
    <xf numFmtId="0" fontId="4" fillId="0" borderId="0" xfId="0" applyFont="1" applyAlignment="1">
      <alignment horizontal="justify" wrapText="1"/>
    </xf>
    <xf numFmtId="0" fontId="4" fillId="0" borderId="0" xfId="0" applyFont="1" applyAlignment="1">
      <alignment horizontal="justify" vertical="center" wrapText="1"/>
    </xf>
    <xf numFmtId="0" fontId="47" fillId="0" borderId="0" xfId="14" applyFont="1" applyAlignment="1">
      <alignment vertical="center" wrapText="1"/>
    </xf>
    <xf numFmtId="0" fontId="23" fillId="0" borderId="0" xfId="14" applyFont="1" applyAlignment="1">
      <alignment vertical="center" wrapText="1"/>
    </xf>
    <xf numFmtId="0" fontId="23" fillId="0" borderId="1" xfId="14" applyFont="1" applyBorder="1" applyAlignment="1">
      <alignment horizontal="left" vertical="center" wrapText="1"/>
    </xf>
    <xf numFmtId="3" fontId="23" fillId="0" borderId="1" xfId="14" applyNumberFormat="1" applyFont="1" applyBorder="1" applyAlignment="1">
      <alignment horizontal="left" vertical="center" wrapText="1"/>
    </xf>
    <xf numFmtId="0" fontId="23" fillId="0" borderId="1" xfId="14" applyFont="1" applyBorder="1" applyAlignment="1">
      <alignment horizontal="center" vertical="center" wrapText="1"/>
    </xf>
    <xf numFmtId="3" fontId="23" fillId="0" borderId="1" xfId="14" applyNumberFormat="1" applyFont="1" applyBorder="1" applyAlignment="1">
      <alignment horizontal="center" vertical="center" wrapText="1"/>
    </xf>
    <xf numFmtId="0" fontId="23" fillId="0" borderId="0" xfId="14" applyFont="1" applyAlignment="1">
      <alignment horizontal="left" vertical="center" wrapText="1"/>
    </xf>
    <xf numFmtId="0" fontId="4" fillId="0" borderId="0" xfId="14" applyFont="1" applyAlignment="1">
      <alignment vertical="center" wrapText="1"/>
    </xf>
    <xf numFmtId="0" fontId="4" fillId="0" borderId="29" xfId="14" applyFont="1" applyBorder="1" applyAlignment="1">
      <alignment vertical="center" wrapText="1"/>
    </xf>
    <xf numFmtId="0" fontId="62" fillId="0" borderId="182" xfId="14" applyFont="1" applyBorder="1" applyAlignment="1">
      <alignment horizontal="center" vertical="center" wrapText="1"/>
    </xf>
    <xf numFmtId="0" fontId="62" fillId="0" borderId="35" xfId="14" applyFont="1" applyBorder="1" applyAlignment="1">
      <alignment horizontal="center" vertical="center" wrapText="1"/>
    </xf>
    <xf numFmtId="0" fontId="62" fillId="0" borderId="183" xfId="14" applyFont="1" applyBorder="1" applyAlignment="1">
      <alignment horizontal="center" vertical="center" wrapText="1"/>
    </xf>
    <xf numFmtId="0" fontId="62" fillId="0" borderId="184" xfId="14" applyFont="1" applyBorder="1" applyAlignment="1">
      <alignment horizontal="center" vertical="center" wrapText="1"/>
    </xf>
    <xf numFmtId="0" fontId="23" fillId="0" borderId="185" xfId="0" applyFont="1" applyBorder="1" applyAlignment="1">
      <alignment horizontal="center" vertical="center" wrapText="1"/>
    </xf>
    <xf numFmtId="0" fontId="33" fillId="0" borderId="17" xfId="0" applyFont="1" applyBorder="1" applyAlignment="1">
      <alignment horizontal="center" vertical="center" wrapText="1"/>
    </xf>
    <xf numFmtId="0" fontId="23" fillId="0" borderId="14" xfId="14" applyFont="1" applyBorder="1" applyAlignment="1">
      <alignment horizontal="center" vertical="center" wrapText="1"/>
    </xf>
    <xf numFmtId="0" fontId="23" fillId="0" borderId="153" xfId="14" applyFont="1" applyBorder="1" applyAlignment="1">
      <alignment horizontal="center" vertical="center" wrapText="1"/>
    </xf>
    <xf numFmtId="0" fontId="23" fillId="0" borderId="17" xfId="14"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7" xfId="14" applyFont="1" applyBorder="1" applyAlignment="1">
      <alignment horizontal="left" vertical="center" wrapText="1"/>
    </xf>
    <xf numFmtId="181" fontId="23" fillId="13" borderId="184" xfId="0" applyNumberFormat="1" applyFont="1" applyFill="1" applyBorder="1" applyAlignment="1">
      <alignment horizontal="center" vertical="center" wrapText="1"/>
    </xf>
    <xf numFmtId="0" fontId="23" fillId="0" borderId="182" xfId="14" applyFont="1" applyBorder="1" applyAlignment="1">
      <alignment horizontal="left" vertical="center" wrapText="1"/>
    </xf>
    <xf numFmtId="0" fontId="23" fillId="0" borderId="182" xfId="14" applyFont="1" applyBorder="1" applyAlignment="1">
      <alignment horizontal="center" vertical="center" wrapText="1"/>
    </xf>
    <xf numFmtId="181" fontId="23" fillId="13" borderId="186" xfId="0" applyNumberFormat="1" applyFont="1" applyFill="1" applyBorder="1" applyAlignment="1">
      <alignment horizontal="center" vertical="center" wrapText="1"/>
    </xf>
    <xf numFmtId="181" fontId="23" fillId="13" borderId="187" xfId="0" applyNumberFormat="1" applyFont="1" applyFill="1" applyBorder="1" applyAlignment="1">
      <alignment horizontal="center" vertical="center" wrapText="1"/>
    </xf>
    <xf numFmtId="181" fontId="23" fillId="13" borderId="188" xfId="0" applyNumberFormat="1" applyFont="1" applyFill="1" applyBorder="1" applyAlignment="1">
      <alignment horizontal="center" vertical="center" wrapText="1"/>
    </xf>
    <xf numFmtId="0" fontId="23" fillId="0" borderId="16" xfId="14" applyFont="1" applyBorder="1" applyAlignment="1">
      <alignment horizontal="center" vertical="center" wrapText="1"/>
    </xf>
    <xf numFmtId="181" fontId="23" fillId="13" borderId="16" xfId="0" applyNumberFormat="1" applyFont="1" applyFill="1" applyBorder="1" applyAlignment="1">
      <alignment horizontal="center" vertical="center" wrapText="1"/>
    </xf>
    <xf numFmtId="181" fontId="23" fillId="13" borderId="183" xfId="0" applyNumberFormat="1" applyFont="1" applyFill="1" applyBorder="1" applyAlignment="1">
      <alignment horizontal="center" vertical="center" wrapText="1"/>
    </xf>
    <xf numFmtId="181" fontId="23" fillId="13" borderId="189" xfId="0" applyNumberFormat="1" applyFont="1" applyFill="1" applyBorder="1" applyAlignment="1">
      <alignment horizontal="center" vertical="center" wrapText="1"/>
    </xf>
    <xf numFmtId="181" fontId="23" fillId="13" borderId="14" xfId="0" applyNumberFormat="1" applyFont="1" applyFill="1" applyBorder="1" applyAlignment="1">
      <alignment horizontal="center" vertical="center" wrapText="1"/>
    </xf>
    <xf numFmtId="3" fontId="23" fillId="0" borderId="17" xfId="14" applyNumberFormat="1" applyFont="1" applyBorder="1" applyAlignment="1">
      <alignment horizontal="center" vertical="center" wrapText="1"/>
    </xf>
    <xf numFmtId="3" fontId="23" fillId="0" borderId="14" xfId="14" applyNumberFormat="1" applyFont="1" applyBorder="1" applyAlignment="1">
      <alignment horizontal="center" vertical="center" wrapText="1"/>
    </xf>
    <xf numFmtId="3" fontId="23" fillId="0" borderId="182" xfId="14" applyNumberFormat="1" applyFont="1" applyBorder="1" applyAlignment="1">
      <alignment horizontal="center" vertical="center" wrapText="1"/>
    </xf>
    <xf numFmtId="0" fontId="23" fillId="0" borderId="190" xfId="14" applyFont="1" applyBorder="1" applyAlignment="1">
      <alignment horizontal="left"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23" fillId="0" borderId="0" xfId="0" applyFont="1" applyAlignment="1">
      <alignment vertical="center" wrapText="1"/>
    </xf>
    <xf numFmtId="0" fontId="31" fillId="0" borderId="0" xfId="14" applyFont="1" applyAlignment="1">
      <alignment vertical="center" wrapText="1"/>
    </xf>
    <xf numFmtId="0" fontId="63" fillId="0" borderId="182" xfId="14" applyFont="1" applyBorder="1" applyAlignment="1">
      <alignment horizontal="center" vertical="center" wrapText="1"/>
    </xf>
    <xf numFmtId="0" fontId="63" fillId="0" borderId="35" xfId="14" applyFont="1" applyBorder="1" applyAlignment="1">
      <alignment horizontal="center" vertical="center" wrapText="1"/>
    </xf>
    <xf numFmtId="0" fontId="64" fillId="0" borderId="35" xfId="14" applyFont="1" applyBorder="1" applyAlignment="1">
      <alignment horizontal="center" vertical="center" wrapText="1"/>
    </xf>
    <xf numFmtId="0" fontId="64" fillId="0" borderId="182" xfId="14" applyFont="1" applyBorder="1" applyAlignment="1">
      <alignment horizontal="center" vertical="center" wrapText="1"/>
    </xf>
    <xf numFmtId="0" fontId="23" fillId="0" borderId="17" xfId="14" applyFont="1" applyBorder="1" applyAlignment="1">
      <alignment vertical="center" wrapText="1"/>
    </xf>
    <xf numFmtId="0" fontId="35" fillId="0" borderId="190" xfId="14" applyFont="1" applyBorder="1" applyAlignment="1">
      <alignment horizontal="center" vertical="center" wrapText="1"/>
    </xf>
    <xf numFmtId="0" fontId="35" fillId="0" borderId="20" xfId="14" applyFont="1" applyBorder="1" applyAlignment="1">
      <alignment horizontal="center" vertical="center" wrapText="1"/>
    </xf>
    <xf numFmtId="0" fontId="23" fillId="0" borderId="182" xfId="14" applyFont="1" applyBorder="1" applyAlignment="1">
      <alignment vertical="center" wrapText="1"/>
    </xf>
    <xf numFmtId="0" fontId="35" fillId="0" borderId="182" xfId="14" applyFont="1" applyBorder="1" applyAlignment="1">
      <alignment horizontal="center" vertical="center" wrapText="1"/>
    </xf>
    <xf numFmtId="0" fontId="35" fillId="0" borderId="35" xfId="14" applyFont="1" applyBorder="1" applyAlignment="1">
      <alignment horizontal="center" vertical="center" wrapText="1"/>
    </xf>
    <xf numFmtId="0" fontId="23" fillId="0" borderId="35" xfId="14" applyFont="1" applyBorder="1" applyAlignment="1">
      <alignment vertical="center" wrapText="1"/>
    </xf>
    <xf numFmtId="0" fontId="4" fillId="0" borderId="0" xfId="14" applyFont="1" applyAlignment="1">
      <alignment horizontal="left" vertical="center" wrapText="1"/>
    </xf>
    <xf numFmtId="0" fontId="31" fillId="0" borderId="182" xfId="14" applyFont="1" applyBorder="1" applyAlignment="1">
      <alignment horizontal="left" vertical="center" wrapText="1"/>
    </xf>
    <xf numFmtId="0" fontId="31" fillId="0" borderId="35" xfId="14" applyFont="1" applyBorder="1" applyAlignment="1">
      <alignment horizontal="left" vertical="center" wrapText="1"/>
    </xf>
    <xf numFmtId="0" fontId="65" fillId="0" borderId="182" xfId="14" applyFont="1" applyBorder="1" applyAlignment="1">
      <alignment horizontal="center" vertical="center" wrapText="1"/>
    </xf>
    <xf numFmtId="0" fontId="65" fillId="0" borderId="29" xfId="14" applyFont="1" applyBorder="1" applyAlignment="1">
      <alignment horizontal="center" vertical="center" wrapText="1"/>
    </xf>
    <xf numFmtId="0" fontId="65" fillId="0" borderId="31" xfId="14" applyFont="1" applyBorder="1" applyAlignment="1">
      <alignment horizontal="center" vertical="center" wrapText="1"/>
    </xf>
    <xf numFmtId="3" fontId="35" fillId="0" borderId="182" xfId="14" applyNumberFormat="1" applyFont="1" applyBorder="1" applyAlignment="1">
      <alignment horizontal="center" vertical="center" wrapText="1"/>
    </xf>
    <xf numFmtId="3" fontId="35" fillId="0" borderId="35" xfId="14" applyNumberFormat="1" applyFont="1" applyBorder="1" applyAlignment="1">
      <alignment horizontal="center" vertical="center" wrapText="1"/>
    </xf>
    <xf numFmtId="0" fontId="35" fillId="2" borderId="17" xfId="14" applyFont="1" applyFill="1" applyBorder="1" applyAlignment="1">
      <alignment vertical="center" wrapText="1"/>
    </xf>
    <xf numFmtId="0" fontId="35" fillId="2" borderId="29" xfId="14" applyFont="1" applyFill="1" applyBorder="1" applyAlignment="1">
      <alignment vertical="center" wrapText="1"/>
    </xf>
    <xf numFmtId="0" fontId="35" fillId="0" borderId="20" xfId="14" applyFont="1" applyBorder="1" applyAlignment="1">
      <alignment vertical="center" wrapText="1"/>
    </xf>
    <xf numFmtId="0" fontId="35" fillId="2" borderId="20" xfId="14" applyFont="1" applyFill="1" applyBorder="1" applyAlignment="1">
      <alignment vertical="center" wrapText="1"/>
    </xf>
    <xf numFmtId="0" fontId="35" fillId="2" borderId="153" xfId="14" applyFont="1" applyFill="1" applyBorder="1" applyAlignment="1">
      <alignment vertical="center" wrapText="1"/>
    </xf>
    <xf numFmtId="0" fontId="35" fillId="0" borderId="89" xfId="14" applyFont="1" applyBorder="1" applyAlignment="1">
      <alignment horizontal="center" vertical="center" wrapText="1"/>
    </xf>
    <xf numFmtId="0" fontId="31" fillId="0" borderId="182" xfId="14" applyFont="1" applyBorder="1" applyAlignment="1">
      <alignment vertical="center" wrapText="1"/>
    </xf>
    <xf numFmtId="0" fontId="31" fillId="0" borderId="14" xfId="14" applyFont="1" applyBorder="1" applyAlignment="1">
      <alignment vertical="center" wrapText="1"/>
    </xf>
    <xf numFmtId="0" fontId="31" fillId="0" borderId="35" xfId="14" applyFont="1" applyBorder="1" applyAlignment="1">
      <alignment vertical="center" wrapText="1"/>
    </xf>
    <xf numFmtId="0" fontId="47" fillId="0" borderId="0" xfId="0" applyFont="1" applyAlignment="1">
      <alignment vertical="center"/>
    </xf>
    <xf numFmtId="0" fontId="11" fillId="3" borderId="6" xfId="0" applyFont="1" applyFill="1" applyBorder="1" applyAlignment="1">
      <alignment horizontal="center" vertical="center"/>
    </xf>
    <xf numFmtId="0" fontId="11" fillId="3" borderId="5" xfId="0" applyFont="1" applyFill="1" applyBorder="1" applyAlignment="1">
      <alignment horizontal="center" vertical="center"/>
    </xf>
    <xf numFmtId="2" fontId="26" fillId="0" borderId="6" xfId="0" applyNumberFormat="1" applyFont="1" applyBorder="1" applyAlignment="1">
      <alignment horizontal="center" vertical="center"/>
    </xf>
    <xf numFmtId="0" fontId="12" fillId="0" borderId="71" xfId="0" applyFont="1" applyBorder="1" applyAlignment="1">
      <alignment vertical="center"/>
    </xf>
    <xf numFmtId="0" fontId="26" fillId="0" borderId="37" xfId="0" applyFont="1" applyBorder="1" applyAlignment="1">
      <alignment vertical="center"/>
    </xf>
    <xf numFmtId="0" fontId="26" fillId="0" borderId="21" xfId="0" applyFont="1" applyBorder="1" applyAlignment="1">
      <alignment vertical="center"/>
    </xf>
    <xf numFmtId="0" fontId="26" fillId="0" borderId="94" xfId="0" applyFont="1" applyBorder="1" applyAlignment="1">
      <alignment vertical="center"/>
    </xf>
    <xf numFmtId="0" fontId="26" fillId="0" borderId="38" xfId="0" applyFont="1" applyBorder="1" applyAlignment="1">
      <alignment vertical="center"/>
    </xf>
    <xf numFmtId="0" fontId="26" fillId="0" borderId="0" xfId="0" applyFont="1" applyAlignment="1">
      <alignment vertical="center"/>
    </xf>
    <xf numFmtId="0" fontId="26" fillId="0" borderId="96" xfId="0" applyFont="1" applyBorder="1" applyAlignment="1">
      <alignment vertical="center"/>
    </xf>
    <xf numFmtId="2" fontId="26" fillId="0" borderId="38" xfId="0" applyNumberFormat="1" applyFont="1" applyBorder="1" applyAlignment="1">
      <alignment horizontal="center" vertical="center"/>
    </xf>
    <xf numFmtId="2" fontId="26" fillId="0" borderId="0" xfId="0" applyNumberFormat="1" applyFont="1" applyAlignment="1">
      <alignment horizontal="center" vertical="center"/>
    </xf>
    <xf numFmtId="2" fontId="26" fillId="0" borderId="96" xfId="0" applyNumberFormat="1" applyFont="1" applyBorder="1" applyAlignment="1">
      <alignment horizontal="center" vertical="center"/>
    </xf>
    <xf numFmtId="0" fontId="11" fillId="0" borderId="4" xfId="0" applyFont="1" applyBorder="1" applyAlignment="1">
      <alignment vertical="center"/>
    </xf>
    <xf numFmtId="0" fontId="26" fillId="0" borderId="39" xfId="0" applyFont="1" applyBorder="1" applyAlignment="1">
      <alignment vertical="center"/>
    </xf>
    <xf numFmtId="0" fontId="26" fillId="0" borderId="4" xfId="0" applyFont="1" applyBorder="1" applyAlignment="1">
      <alignment vertical="center"/>
    </xf>
    <xf numFmtId="2" fontId="26" fillId="0" borderId="39" xfId="0" applyNumberFormat="1" applyFont="1" applyBorder="1" applyAlignment="1">
      <alignment horizontal="center" vertical="center"/>
    </xf>
    <xf numFmtId="2" fontId="26" fillId="0" borderId="99" xfId="0" applyNumberFormat="1" applyFont="1" applyBorder="1" applyAlignment="1">
      <alignment horizontal="center" vertical="center"/>
    </xf>
    <xf numFmtId="2" fontId="26" fillId="0" borderId="2" xfId="0" applyNumberFormat="1" applyFont="1" applyBorder="1" applyAlignment="1">
      <alignment horizontal="center" vertical="center"/>
    </xf>
    <xf numFmtId="0" fontId="12" fillId="0" borderId="3" xfId="0" applyFont="1" applyBorder="1" applyAlignment="1">
      <alignment vertical="center"/>
    </xf>
    <xf numFmtId="0" fontId="26" fillId="0" borderId="6" xfId="0" applyFont="1" applyBorder="1" applyAlignment="1">
      <alignment vertical="center"/>
    </xf>
    <xf numFmtId="0" fontId="26" fillId="0" borderId="7" xfId="0" applyFont="1" applyBorder="1" applyAlignment="1">
      <alignment vertical="center"/>
    </xf>
    <xf numFmtId="0" fontId="11" fillId="0" borderId="0" xfId="0" applyFont="1" applyAlignment="1">
      <alignment horizontal="left" vertical="center" wrapText="1"/>
    </xf>
    <xf numFmtId="0" fontId="66" fillId="0" borderId="4" xfId="10" applyFont="1" applyBorder="1" applyAlignment="1">
      <alignment horizontal="left" vertical="center" wrapText="1"/>
    </xf>
    <xf numFmtId="0" fontId="47" fillId="2" borderId="0" xfId="0" applyFont="1" applyFill="1" applyAlignment="1">
      <alignment vertical="center"/>
    </xf>
    <xf numFmtId="0" fontId="22" fillId="0" borderId="0" xfId="0" applyFont="1" applyAlignment="1">
      <alignment horizontal="center" vertical="center"/>
    </xf>
    <xf numFmtId="2" fontId="45" fillId="0" borderId="5" xfId="0" applyNumberFormat="1" applyFont="1" applyBorder="1" applyAlignment="1">
      <alignment horizontal="center" vertical="center"/>
    </xf>
    <xf numFmtId="4" fontId="45" fillId="0" borderId="5" xfId="0" applyNumberFormat="1" applyFont="1" applyBorder="1" applyAlignment="1">
      <alignment horizontal="center" vertical="center"/>
    </xf>
    <xf numFmtId="0" fontId="0" fillId="0" borderId="1" xfId="0" applyBorder="1"/>
    <xf numFmtId="0" fontId="23" fillId="2" borderId="55" xfId="0" applyFont="1" applyFill="1" applyBorder="1" applyAlignment="1">
      <alignment vertical="center"/>
    </xf>
    <xf numFmtId="0" fontId="22" fillId="2" borderId="55" xfId="0" applyFont="1" applyFill="1" applyBorder="1" applyAlignment="1">
      <alignment horizontal="left" vertical="center"/>
    </xf>
    <xf numFmtId="166" fontId="22" fillId="2" borderId="55" xfId="0" applyNumberFormat="1" applyFont="1" applyFill="1" applyBorder="1" applyAlignment="1">
      <alignment horizontal="right" vertical="center"/>
    </xf>
    <xf numFmtId="166" fontId="22" fillId="2" borderId="55" xfId="0" applyNumberFormat="1" applyFont="1" applyFill="1" applyBorder="1" applyAlignment="1">
      <alignment horizontal="left" vertical="center"/>
    </xf>
    <xf numFmtId="0" fontId="22" fillId="2" borderId="23" xfId="0" applyFont="1" applyFill="1" applyBorder="1" applyAlignment="1">
      <alignment horizontal="right" vertical="center"/>
    </xf>
    <xf numFmtId="0" fontId="22" fillId="3" borderId="1" xfId="10" applyFont="1" applyFill="1" applyBorder="1" applyAlignment="1">
      <alignment horizontal="center" vertical="center"/>
    </xf>
    <xf numFmtId="0" fontId="22" fillId="3" borderId="23" xfId="10" applyFont="1" applyFill="1" applyBorder="1" applyAlignment="1">
      <alignment horizontal="center" vertical="center"/>
    </xf>
    <xf numFmtId="0" fontId="22" fillId="2" borderId="7" xfId="10" applyFont="1" applyFill="1" applyBorder="1" applyAlignment="1">
      <alignment horizontal="center" vertical="center"/>
    </xf>
    <xf numFmtId="0" fontId="22" fillId="2" borderId="6" xfId="10" applyFont="1" applyFill="1" applyBorder="1" applyAlignment="1">
      <alignment horizontal="center" vertical="center" wrapText="1"/>
    </xf>
    <xf numFmtId="173" fontId="45" fillId="2" borderId="7" xfId="10" applyNumberFormat="1" applyFont="1" applyFill="1" applyBorder="1" applyAlignment="1">
      <alignment horizontal="center" vertical="center"/>
    </xf>
    <xf numFmtId="10" fontId="45" fillId="2" borderId="7" xfId="10" applyNumberFormat="1" applyFont="1" applyFill="1" applyBorder="1" applyAlignment="1">
      <alignment horizontal="center" vertical="center"/>
    </xf>
    <xf numFmtId="169" fontId="45" fillId="2" borderId="7" xfId="10" applyNumberFormat="1" applyFont="1" applyFill="1" applyBorder="1" applyAlignment="1">
      <alignment horizontal="center" vertical="center"/>
    </xf>
    <xf numFmtId="0" fontId="67" fillId="0" borderId="7" xfId="10" applyFont="1" applyBorder="1" applyAlignment="1">
      <alignment horizontal="center" vertical="center"/>
    </xf>
    <xf numFmtId="0" fontId="22" fillId="2" borderId="7" xfId="10" applyFont="1" applyFill="1" applyBorder="1" applyAlignment="1">
      <alignment horizontal="left" vertical="center"/>
    </xf>
    <xf numFmtId="168" fontId="45" fillId="2" borderId="7" xfId="10" applyNumberFormat="1" applyFont="1" applyFill="1" applyBorder="1" applyAlignment="1">
      <alignment horizontal="center" vertical="center"/>
    </xf>
    <xf numFmtId="0" fontId="33" fillId="2" borderId="6" xfId="10" applyFont="1" applyFill="1" applyBorder="1" applyAlignment="1">
      <alignment horizontal="center" vertical="center" wrapText="1"/>
    </xf>
    <xf numFmtId="173" fontId="59" fillId="2" borderId="7" xfId="10" applyNumberFormat="1" applyFont="1" applyFill="1" applyBorder="1" applyAlignment="1">
      <alignment horizontal="center" vertical="center"/>
    </xf>
    <xf numFmtId="0" fontId="22" fillId="2" borderId="7" xfId="10" applyFont="1" applyFill="1" applyBorder="1" applyAlignment="1">
      <alignment horizontal="center" vertical="center" wrapText="1"/>
    </xf>
    <xf numFmtId="173" fontId="22" fillId="2" borderId="7" xfId="10" applyNumberFormat="1" applyFont="1" applyFill="1" applyBorder="1" applyAlignment="1">
      <alignment horizontal="center" vertical="center"/>
    </xf>
    <xf numFmtId="0" fontId="22" fillId="2" borderId="9" xfId="10" applyFont="1" applyFill="1" applyBorder="1" applyAlignment="1">
      <alignment horizontal="center" vertical="center"/>
    </xf>
    <xf numFmtId="168" fontId="22" fillId="2" borderId="9" xfId="10" applyNumberFormat="1" applyFont="1" applyFill="1" applyBorder="1" applyAlignment="1">
      <alignment horizontal="center" vertical="center"/>
    </xf>
    <xf numFmtId="4" fontId="3" fillId="0" borderId="0" xfId="0" applyNumberFormat="1" applyFont="1"/>
    <xf numFmtId="4" fontId="26" fillId="0" borderId="0" xfId="0" applyNumberFormat="1" applyFont="1"/>
    <xf numFmtId="0" fontId="26" fillId="0" borderId="0" xfId="0" applyFont="1" applyAlignment="1">
      <alignment horizontal="center"/>
    </xf>
    <xf numFmtId="4" fontId="23" fillId="0" borderId="0" xfId="0" applyNumberFormat="1" applyFont="1" applyAlignment="1">
      <alignment vertical="center"/>
    </xf>
    <xf numFmtId="167" fontId="22" fillId="0" borderId="0" xfId="0" applyNumberFormat="1" applyFont="1" applyAlignment="1">
      <alignment horizontal="center" vertical="center"/>
    </xf>
    <xf numFmtId="0" fontId="22" fillId="0" borderId="2" xfId="0" applyFont="1" applyBorder="1" applyAlignment="1">
      <alignment horizontal="center"/>
    </xf>
    <xf numFmtId="4" fontId="22" fillId="0" borderId="22" xfId="0" applyNumberFormat="1" applyFont="1" applyBorder="1" applyAlignment="1">
      <alignment horizontal="center"/>
    </xf>
    <xf numFmtId="14" fontId="22" fillId="0" borderId="88" xfId="0" applyNumberFormat="1" applyFont="1" applyBorder="1" applyAlignment="1">
      <alignment horizontal="center"/>
    </xf>
    <xf numFmtId="0" fontId="22" fillId="0" borderId="5" xfId="0" applyFont="1" applyBorder="1" applyAlignment="1">
      <alignment horizontal="center"/>
    </xf>
    <xf numFmtId="0" fontId="26" fillId="0" borderId="7" xfId="0" applyFont="1" applyBorder="1"/>
    <xf numFmtId="4" fontId="3" fillId="0" borderId="6" xfId="7" applyNumberFormat="1" applyFont="1" applyBorder="1" applyProtection="1"/>
    <xf numFmtId="4" fontId="26" fillId="0" borderId="6" xfId="7" applyNumberFormat="1" applyFont="1" applyBorder="1" applyProtection="1"/>
    <xf numFmtId="49" fontId="26" fillId="0" borderId="6" xfId="0" applyNumberFormat="1" applyFont="1" applyBorder="1" applyAlignment="1">
      <alignment horizontal="center"/>
    </xf>
    <xf numFmtId="166" fontId="3" fillId="0" borderId="6" xfId="7" applyNumberFormat="1" applyFont="1" applyBorder="1" applyProtection="1"/>
    <xf numFmtId="4" fontId="3" fillId="0" borderId="6" xfId="7" applyNumberFormat="1" applyFont="1" applyBorder="1" applyAlignment="1" applyProtection="1">
      <alignment horizontal="center"/>
    </xf>
    <xf numFmtId="0" fontId="61" fillId="0" borderId="7" xfId="0" applyFont="1" applyBorder="1"/>
    <xf numFmtId="4" fontId="68" fillId="8" borderId="6" xfId="7" applyNumberFormat="1" applyFont="1" applyFill="1" applyBorder="1" applyProtection="1"/>
    <xf numFmtId="4" fontId="69" fillId="8" borderId="6" xfId="7" applyNumberFormat="1" applyFont="1" applyFill="1" applyBorder="1" applyProtection="1"/>
    <xf numFmtId="0" fontId="26" fillId="0" borderId="9" xfId="0" applyFont="1" applyBorder="1"/>
    <xf numFmtId="4" fontId="26" fillId="0" borderId="5" xfId="7" applyNumberFormat="1" applyFont="1" applyBorder="1" applyProtection="1"/>
    <xf numFmtId="4" fontId="3" fillId="0" borderId="9" xfId="7" applyNumberFormat="1" applyFont="1" applyBorder="1" applyProtection="1"/>
    <xf numFmtId="49" fontId="26" fillId="0" borderId="5" xfId="0" quotePrefix="1" applyNumberFormat="1" applyFont="1" applyBorder="1" applyAlignment="1">
      <alignment horizontal="center"/>
    </xf>
    <xf numFmtId="4" fontId="26" fillId="0" borderId="0" xfId="7" applyNumberFormat="1" applyFont="1" applyProtection="1"/>
    <xf numFmtId="4" fontId="3" fillId="0" borderId="2" xfId="7" applyNumberFormat="1" applyFont="1" applyBorder="1" applyProtection="1"/>
    <xf numFmtId="49" fontId="26" fillId="0" borderId="6" xfId="0" quotePrefix="1" applyNumberFormat="1" applyFont="1" applyBorder="1" applyAlignment="1">
      <alignment horizontal="center"/>
    </xf>
    <xf numFmtId="4" fontId="3" fillId="0" borderId="7" xfId="7" applyNumberFormat="1" applyFont="1" applyBorder="1" applyProtection="1"/>
    <xf numFmtId="0" fontId="26" fillId="0" borderId="7" xfId="0" applyFont="1" applyBorder="1" applyAlignment="1">
      <alignment horizontal="center" vertical="center"/>
    </xf>
    <xf numFmtId="4" fontId="26" fillId="0" borderId="0" xfId="7" applyNumberFormat="1" applyFont="1" applyAlignment="1" applyProtection="1">
      <alignment horizontal="center" vertical="center"/>
    </xf>
    <xf numFmtId="4" fontId="3" fillId="0" borderId="7" xfId="7" applyNumberFormat="1" applyFont="1" applyBorder="1" applyAlignment="1" applyProtection="1">
      <alignment horizontal="center" vertical="center"/>
    </xf>
    <xf numFmtId="166" fontId="3" fillId="0" borderId="6" xfId="7" applyNumberFormat="1" applyFont="1" applyBorder="1" applyAlignment="1" applyProtection="1">
      <alignment horizontal="center" vertical="center"/>
    </xf>
    <xf numFmtId="4" fontId="3" fillId="14" borderId="6" xfId="7" applyNumberFormat="1" applyFont="1" applyFill="1" applyBorder="1" applyAlignment="1" applyProtection="1">
      <alignment horizontal="center" vertical="center" wrapText="1"/>
    </xf>
    <xf numFmtId="49" fontId="26" fillId="0" borderId="6" xfId="0" quotePrefix="1" applyNumberFormat="1" applyFont="1" applyBorder="1" applyAlignment="1">
      <alignment horizontal="center" vertical="center"/>
    </xf>
    <xf numFmtId="166" fontId="23" fillId="0" borderId="0" xfId="0" applyNumberFormat="1" applyFont="1" applyAlignment="1">
      <alignment horizontal="center" vertical="center"/>
    </xf>
    <xf numFmtId="4" fontId="61" fillId="0" borderId="0" xfId="7" applyNumberFormat="1" applyFont="1" applyProtection="1"/>
    <xf numFmtId="4" fontId="70" fillId="0" borderId="7" xfId="7" applyNumberFormat="1" applyFont="1" applyBorder="1" applyProtection="1"/>
    <xf numFmtId="49" fontId="61" fillId="0" borderId="6" xfId="0" quotePrefix="1" applyNumberFormat="1" applyFont="1" applyBorder="1" applyAlignment="1">
      <alignment horizontal="center"/>
    </xf>
    <xf numFmtId="167" fontId="23" fillId="0" borderId="0" xfId="0" applyNumberFormat="1" applyFont="1"/>
    <xf numFmtId="4" fontId="26" fillId="0" borderId="4" xfId="7" applyNumberFormat="1" applyFont="1" applyBorder="1" applyProtection="1"/>
    <xf numFmtId="0" fontId="26" fillId="0" borderId="92" xfId="0" applyFont="1" applyBorder="1" applyAlignment="1">
      <alignment wrapText="1"/>
    </xf>
    <xf numFmtId="4" fontId="3" fillId="0" borderId="37" xfId="0" applyNumberFormat="1" applyFont="1" applyBorder="1"/>
    <xf numFmtId="4" fontId="26" fillId="0" borderId="37" xfId="0" applyNumberFormat="1" applyFont="1" applyBorder="1"/>
    <xf numFmtId="4" fontId="26" fillId="0" borderId="94" xfId="0" applyNumberFormat="1" applyFont="1" applyBorder="1"/>
    <xf numFmtId="0" fontId="26" fillId="0" borderId="94" xfId="0" applyFont="1" applyBorder="1" applyAlignment="1">
      <alignment horizontal="center"/>
    </xf>
    <xf numFmtId="0" fontId="3" fillId="0" borderId="95" xfId="0" applyFont="1" applyBorder="1" applyAlignment="1">
      <alignment horizontal="left"/>
    </xf>
    <xf numFmtId="4" fontId="3" fillId="0" borderId="38" xfId="0" applyNumberFormat="1" applyFont="1" applyBorder="1"/>
    <xf numFmtId="4" fontId="26" fillId="0" borderId="38" xfId="0" applyNumberFormat="1" applyFont="1" applyBorder="1"/>
    <xf numFmtId="4" fontId="26" fillId="0" borderId="96" xfId="0" applyNumberFormat="1" applyFont="1" applyBorder="1"/>
    <xf numFmtId="0" fontId="26" fillId="0" borderId="96" xfId="0" applyFont="1" applyBorder="1" applyAlignment="1">
      <alignment horizontal="center"/>
    </xf>
    <xf numFmtId="0" fontId="3" fillId="0" borderId="95" xfId="0" applyFont="1" applyBorder="1" applyAlignment="1">
      <alignment horizontal="right"/>
    </xf>
    <xf numFmtId="4" fontId="3" fillId="0" borderId="38" xfId="0" applyNumberFormat="1" applyFont="1" applyBorder="1" applyAlignment="1">
      <alignment horizontal="right"/>
    </xf>
    <xf numFmtId="44" fontId="26" fillId="0" borderId="38" xfId="6" applyNumberFormat="1" applyFont="1" applyBorder="1" applyAlignment="1">
      <alignment horizontal="center" vertical="center"/>
    </xf>
    <xf numFmtId="4" fontId="26" fillId="0" borderId="38" xfId="0" applyNumberFormat="1" applyFont="1" applyBorder="1" applyAlignment="1">
      <alignment horizontal="center" vertical="center"/>
    </xf>
    <xf numFmtId="4" fontId="26" fillId="0" borderId="96" xfId="0" applyNumberFormat="1" applyFont="1" applyBorder="1" applyAlignment="1">
      <alignment horizontal="center" vertical="center"/>
    </xf>
    <xf numFmtId="0" fontId="3" fillId="0" borderId="95" xfId="0" applyFont="1" applyBorder="1" applyAlignment="1">
      <alignment horizontal="right" vertical="center"/>
    </xf>
    <xf numFmtId="4" fontId="3" fillId="0" borderId="39" xfId="0" applyNumberFormat="1" applyFont="1" applyBorder="1"/>
    <xf numFmtId="4" fontId="3" fillId="0" borderId="39" xfId="0" applyNumberFormat="1" applyFont="1" applyBorder="1" applyAlignment="1">
      <alignment horizontal="right"/>
    </xf>
    <xf numFmtId="44" fontId="26" fillId="0" borderId="39" xfId="6" applyNumberFormat="1" applyFont="1" applyBorder="1" applyAlignment="1">
      <alignment horizontal="center" vertical="center"/>
    </xf>
    <xf numFmtId="4" fontId="26" fillId="0" borderId="39" xfId="0" applyNumberFormat="1" applyFont="1" applyBorder="1" applyAlignment="1">
      <alignment horizontal="center" vertical="center"/>
    </xf>
    <xf numFmtId="0" fontId="26" fillId="0" borderId="99" xfId="0" applyFont="1" applyBorder="1" applyAlignment="1">
      <alignment horizontal="center"/>
    </xf>
    <xf numFmtId="0" fontId="3" fillId="0" borderId="92" xfId="0" applyFont="1" applyBorder="1" applyAlignment="1">
      <alignment horizontal="left"/>
    </xf>
    <xf numFmtId="4" fontId="3" fillId="0" borderId="37" xfId="0" applyNumberFormat="1" applyFont="1" applyBorder="1" applyAlignment="1">
      <alignment horizontal="right"/>
    </xf>
    <xf numFmtId="44" fontId="26" fillId="0" borderId="37" xfId="6" applyNumberFormat="1" applyFont="1" applyBorder="1" applyAlignment="1">
      <alignment horizontal="center" vertical="center"/>
    </xf>
    <xf numFmtId="4" fontId="26" fillId="0" borderId="37" xfId="0" applyNumberFormat="1" applyFont="1" applyBorder="1" applyAlignment="1">
      <alignment horizontal="center" vertical="center"/>
    </xf>
    <xf numFmtId="0" fontId="3" fillId="0" borderId="97" xfId="0" applyFont="1" applyBorder="1" applyAlignment="1">
      <alignment horizontal="right" vertical="center"/>
    </xf>
    <xf numFmtId="4" fontId="3" fillId="0" borderId="193" xfId="7" applyNumberFormat="1" applyFont="1" applyBorder="1" applyProtection="1"/>
    <xf numFmtId="166" fontId="3" fillId="0" borderId="37" xfId="7" applyNumberFormat="1" applyFont="1" applyBorder="1" applyProtection="1"/>
    <xf numFmtId="4" fontId="3" fillId="0" borderId="37" xfId="7" applyNumberFormat="1" applyFont="1" applyBorder="1" applyAlignment="1" applyProtection="1">
      <alignment horizontal="center"/>
    </xf>
    <xf numFmtId="49" fontId="26" fillId="0" borderId="37" xfId="0" applyNumberFormat="1" applyFont="1" applyBorder="1" applyAlignment="1">
      <alignment horizontal="center" vertical="center"/>
    </xf>
    <xf numFmtId="4" fontId="3" fillId="0" borderId="0" xfId="7" applyNumberFormat="1" applyFont="1" applyProtection="1"/>
    <xf numFmtId="166" fontId="26" fillId="0" borderId="7" xfId="7" applyNumberFormat="1" applyFont="1" applyBorder="1" applyProtection="1"/>
    <xf numFmtId="49" fontId="26" fillId="0" borderId="7" xfId="0" quotePrefix="1" applyNumberFormat="1" applyFont="1" applyBorder="1" applyAlignment="1">
      <alignment horizontal="center"/>
    </xf>
    <xf numFmtId="49" fontId="26" fillId="0" borderId="7" xfId="0" applyNumberFormat="1" applyFont="1" applyBorder="1" applyAlignment="1">
      <alignment horizontal="center"/>
    </xf>
    <xf numFmtId="182" fontId="26" fillId="0" borderId="4" xfId="7" applyNumberFormat="1" applyFont="1" applyBorder="1" applyProtection="1"/>
    <xf numFmtId="166" fontId="26" fillId="0" borderId="9" xfId="7" applyNumberFormat="1" applyFont="1" applyBorder="1" applyProtection="1"/>
    <xf numFmtId="49" fontId="26" fillId="0" borderId="9" xfId="0" applyNumberFormat="1" applyFont="1" applyBorder="1" applyAlignment="1">
      <alignment horizontal="center"/>
    </xf>
    <xf numFmtId="0" fontId="3" fillId="3" borderId="71" xfId="0" applyFont="1" applyFill="1" applyBorder="1"/>
    <xf numFmtId="4" fontId="26" fillId="3" borderId="21" xfId="0" applyNumberFormat="1" applyFont="1" applyFill="1" applyBorder="1"/>
    <xf numFmtId="4" fontId="3" fillId="3" borderId="2" xfId="0" applyNumberFormat="1" applyFont="1" applyFill="1" applyBorder="1"/>
    <xf numFmtId="4" fontId="26" fillId="3" borderId="2" xfId="0" applyNumberFormat="1" applyFont="1" applyFill="1" applyBorder="1"/>
    <xf numFmtId="0" fontId="26" fillId="3" borderId="2" xfId="0" applyFont="1" applyFill="1" applyBorder="1" applyAlignment="1">
      <alignment horizontal="center"/>
    </xf>
    <xf numFmtId="0" fontId="26" fillId="3" borderId="8" xfId="0" applyFont="1" applyFill="1" applyBorder="1"/>
    <xf numFmtId="4" fontId="26" fillId="3" borderId="0" xfId="0" applyNumberFormat="1" applyFont="1" applyFill="1"/>
    <xf numFmtId="4" fontId="3" fillId="3" borderId="7" xfId="0" applyNumberFormat="1" applyFont="1" applyFill="1" applyBorder="1"/>
    <xf numFmtId="4" fontId="26" fillId="3" borderId="7" xfId="0" applyNumberFormat="1" applyFont="1" applyFill="1" applyBorder="1"/>
    <xf numFmtId="0" fontId="26" fillId="3" borderId="7" xfId="0" applyFont="1" applyFill="1" applyBorder="1" applyAlignment="1">
      <alignment horizontal="center"/>
    </xf>
    <xf numFmtId="0" fontId="3" fillId="3" borderId="8" xfId="0" applyFont="1" applyFill="1" applyBorder="1"/>
    <xf numFmtId="0" fontId="3" fillId="3" borderId="3" xfId="0" applyFont="1" applyFill="1" applyBorder="1"/>
    <xf numFmtId="4" fontId="26" fillId="3" borderId="4" xfId="0" applyNumberFormat="1" applyFont="1" applyFill="1" applyBorder="1"/>
    <xf numFmtId="4" fontId="3" fillId="3" borderId="9" xfId="0" applyNumberFormat="1" applyFont="1" applyFill="1" applyBorder="1"/>
    <xf numFmtId="4" fontId="26" fillId="3" borderId="9" xfId="0" applyNumberFormat="1" applyFont="1" applyFill="1" applyBorder="1"/>
    <xf numFmtId="0" fontId="26" fillId="3" borderId="9" xfId="0" applyFont="1" applyFill="1" applyBorder="1" applyAlignment="1">
      <alignment horizontal="center"/>
    </xf>
    <xf numFmtId="4" fontId="26" fillId="0" borderId="21" xfId="0" applyNumberFormat="1" applyFont="1" applyBorder="1"/>
    <xf numFmtId="4" fontId="3" fillId="0" borderId="2" xfId="0" applyNumberFormat="1" applyFont="1" applyBorder="1"/>
    <xf numFmtId="4" fontId="26" fillId="0" borderId="2" xfId="0" applyNumberFormat="1" applyFont="1" applyBorder="1"/>
    <xf numFmtId="4" fontId="3" fillId="14" borderId="194" xfId="7" applyNumberFormat="1" applyFont="1" applyFill="1" applyBorder="1" applyAlignment="1" applyProtection="1">
      <alignment horizontal="center"/>
    </xf>
    <xf numFmtId="4" fontId="3" fillId="14" borderId="7" xfId="7" applyNumberFormat="1" applyFont="1" applyFill="1" applyBorder="1" applyAlignment="1" applyProtection="1">
      <alignment horizontal="center"/>
    </xf>
    <xf numFmtId="0" fontId="26" fillId="0" borderId="2" xfId="0" applyFont="1" applyBorder="1" applyAlignment="1">
      <alignment horizontal="center"/>
    </xf>
    <xf numFmtId="4" fontId="3" fillId="0" borderId="7" xfId="0" applyNumberFormat="1" applyFont="1" applyBorder="1"/>
    <xf numFmtId="4" fontId="26" fillId="0" borderId="7" xfId="0" applyNumberFormat="1" applyFont="1" applyBorder="1"/>
    <xf numFmtId="4" fontId="3" fillId="14" borderId="6" xfId="7" applyNumberFormat="1" applyFont="1" applyFill="1" applyBorder="1" applyAlignment="1" applyProtection="1">
      <alignment horizontal="center"/>
    </xf>
    <xf numFmtId="0" fontId="26" fillId="0" borderId="7" xfId="0" applyFont="1" applyBorder="1" applyAlignment="1">
      <alignment horizontal="center"/>
    </xf>
    <xf numFmtId="0" fontId="3" fillId="0" borderId="7" xfId="0" applyFont="1" applyBorder="1"/>
    <xf numFmtId="0" fontId="3" fillId="0" borderId="9" xfId="0" applyFont="1" applyBorder="1"/>
    <xf numFmtId="4" fontId="26" fillId="0" borderId="4" xfId="0" applyNumberFormat="1" applyFont="1" applyBorder="1"/>
    <xf numFmtId="4" fontId="3" fillId="0" borderId="9" xfId="0" applyNumberFormat="1" applyFont="1" applyBorder="1"/>
    <xf numFmtId="4" fontId="26" fillId="0" borderId="9" xfId="0" applyNumberFormat="1" applyFont="1" applyBorder="1"/>
    <xf numFmtId="4" fontId="3" fillId="14" borderId="84" xfId="7" applyNumberFormat="1" applyFont="1" applyFill="1" applyBorder="1" applyAlignment="1" applyProtection="1">
      <alignment horizontal="center"/>
    </xf>
    <xf numFmtId="0" fontId="26" fillId="0" borderId="9" xfId="0" applyFont="1" applyBorder="1" applyAlignment="1">
      <alignment horizontal="center"/>
    </xf>
    <xf numFmtId="4" fontId="3" fillId="14" borderId="7" xfId="7" applyNumberFormat="1" applyFont="1" applyFill="1" applyBorder="1" applyAlignment="1" applyProtection="1">
      <alignment horizontal="center" vertical="center" wrapText="1"/>
    </xf>
    <xf numFmtId="183" fontId="26" fillId="0" borderId="0" xfId="0" applyNumberFormat="1" applyFont="1"/>
    <xf numFmtId="182" fontId="26" fillId="0" borderId="0" xfId="0" applyNumberFormat="1" applyFont="1"/>
    <xf numFmtId="4" fontId="26" fillId="0" borderId="71" xfId="0" applyNumberFormat="1" applyFont="1" applyBorder="1"/>
    <xf numFmtId="4" fontId="26" fillId="0" borderId="92" xfId="0" applyNumberFormat="1" applyFont="1" applyBorder="1"/>
    <xf numFmtId="0" fontId="26" fillId="0" borderId="22" xfId="0" applyFont="1" applyBorder="1" applyAlignment="1">
      <alignment horizontal="center"/>
    </xf>
    <xf numFmtId="4" fontId="26" fillId="0" borderId="195" xfId="0" applyNumberFormat="1" applyFont="1" applyBorder="1"/>
    <xf numFmtId="4" fontId="26" fillId="0" borderId="196" xfId="0" applyNumberFormat="1" applyFont="1" applyBorder="1"/>
    <xf numFmtId="0" fontId="26" fillId="0" borderId="6" xfId="0" applyFont="1" applyBorder="1" applyAlignment="1">
      <alignment horizontal="center"/>
    </xf>
    <xf numFmtId="4" fontId="26" fillId="0" borderId="193" xfId="0" applyNumberFormat="1" applyFont="1" applyBorder="1"/>
    <xf numFmtId="4" fontId="26" fillId="0" borderId="93" xfId="0" applyNumberFormat="1" applyFont="1" applyBorder="1"/>
    <xf numFmtId="4" fontId="26" fillId="0" borderId="110" xfId="0" applyNumberFormat="1" applyFont="1" applyBorder="1"/>
    <xf numFmtId="4" fontId="26" fillId="0" borderId="52" xfId="0" applyNumberFormat="1" applyFont="1" applyBorder="1"/>
    <xf numFmtId="4" fontId="26" fillId="0" borderId="199" xfId="0" applyNumberFormat="1" applyFont="1" applyBorder="1"/>
    <xf numFmtId="4" fontId="26" fillId="0" borderId="200" xfId="0" applyNumberFormat="1" applyFont="1" applyBorder="1"/>
    <xf numFmtId="4" fontId="26" fillId="0" borderId="8" xfId="0" applyNumberFormat="1" applyFont="1" applyBorder="1"/>
    <xf numFmtId="4" fontId="26" fillId="0" borderId="95" xfId="0" applyNumberFormat="1" applyFont="1" applyBorder="1"/>
    <xf numFmtId="4" fontId="3" fillId="0" borderId="98" xfId="0" applyNumberFormat="1" applyFont="1" applyBorder="1"/>
    <xf numFmtId="4" fontId="3" fillId="0" borderId="84" xfId="0" applyNumberFormat="1" applyFont="1" applyBorder="1"/>
    <xf numFmtId="4" fontId="26" fillId="0" borderId="82" xfId="0" applyNumberFormat="1" applyFont="1" applyBorder="1"/>
    <xf numFmtId="4" fontId="26" fillId="0" borderId="202" xfId="0" applyNumberFormat="1" applyFont="1" applyBorder="1"/>
    <xf numFmtId="4" fontId="26" fillId="0" borderId="203" xfId="0" applyNumberFormat="1" applyFont="1" applyBorder="1"/>
    <xf numFmtId="0" fontId="3" fillId="0" borderId="0" xfId="0" applyFont="1" applyAlignment="1">
      <alignment wrapText="1"/>
    </xf>
    <xf numFmtId="0" fontId="3" fillId="0" borderId="0" xfId="0" applyFont="1" applyAlignment="1">
      <alignment horizontal="left"/>
    </xf>
    <xf numFmtId="0" fontId="3" fillId="0" borderId="0" xfId="0" applyFont="1" applyAlignment="1">
      <alignment horizontal="right"/>
    </xf>
    <xf numFmtId="44" fontId="26" fillId="0" borderId="0" xfId="6" applyNumberFormat="1" applyFont="1" applyAlignment="1">
      <alignment horizontal="center" vertical="center"/>
    </xf>
    <xf numFmtId="0" fontId="3" fillId="0" borderId="0" xfId="0" applyFont="1" applyAlignment="1">
      <alignment horizontal="right" vertical="center"/>
    </xf>
    <xf numFmtId="0" fontId="49" fillId="0" borderId="0" xfId="12" applyFont="1" applyAlignment="1">
      <alignment horizontal="center" vertical="center"/>
    </xf>
    <xf numFmtId="14" fontId="49" fillId="0" borderId="0" xfId="12" applyNumberFormat="1" applyFont="1" applyAlignment="1">
      <alignment horizontal="center" vertical="center"/>
    </xf>
    <xf numFmtId="44" fontId="49" fillId="0" borderId="0" xfId="6" applyNumberFormat="1" applyFont="1"/>
    <xf numFmtId="44" fontId="3" fillId="0" borderId="0" xfId="6" applyNumberFormat="1" applyFont="1" applyAlignment="1">
      <alignment horizontal="center" vertical="center"/>
    </xf>
    <xf numFmtId="44" fontId="3" fillId="0" borderId="0" xfId="6" applyNumberFormat="1" applyFont="1"/>
    <xf numFmtId="44" fontId="49" fillId="0" borderId="0" xfId="12" applyNumberFormat="1" applyFont="1"/>
    <xf numFmtId="0" fontId="3" fillId="0" borderId="0" xfId="0" applyFont="1" applyAlignment="1">
      <alignment horizontal="center"/>
    </xf>
    <xf numFmtId="0" fontId="11" fillId="0" borderId="0" xfId="0" applyFont="1" applyAlignment="1">
      <alignment horizontal="center" vertical="center"/>
    </xf>
    <xf numFmtId="0" fontId="6" fillId="3" borderId="1" xfId="15" applyFont="1" applyFill="1" applyBorder="1" applyAlignment="1">
      <alignment horizontal="center" vertical="center"/>
    </xf>
    <xf numFmtId="0" fontId="12" fillId="0" borderId="0" xfId="0" applyFont="1" applyAlignment="1">
      <alignment horizontal="left" vertical="center" wrapText="1"/>
    </xf>
    <xf numFmtId="167" fontId="11" fillId="0" borderId="0" xfId="0" applyNumberFormat="1" applyFont="1" applyAlignment="1">
      <alignment horizontal="center" vertical="center"/>
    </xf>
    <xf numFmtId="0" fontId="12" fillId="0" borderId="0" xfId="0" applyFont="1" applyAlignment="1">
      <alignment horizontal="center" vertical="center"/>
    </xf>
    <xf numFmtId="0" fontId="11" fillId="2" borderId="2" xfId="0" applyFont="1" applyFill="1" applyBorder="1" applyAlignment="1">
      <alignment horizontal="center" vertical="center"/>
    </xf>
    <xf numFmtId="169" fontId="11" fillId="2" borderId="1" xfId="0" applyNumberFormat="1" applyFont="1" applyFill="1" applyBorder="1" applyAlignment="1">
      <alignment horizontal="center" vertical="center"/>
    </xf>
    <xf numFmtId="0" fontId="12" fillId="2" borderId="1" xfId="0" applyFont="1" applyFill="1" applyBorder="1" applyAlignment="1">
      <alignment horizontal="center" vertical="center" wrapText="1"/>
    </xf>
    <xf numFmtId="168" fontId="11" fillId="2" borderId="1" xfId="0" applyNumberFormat="1" applyFont="1" applyFill="1" applyBorder="1" applyAlignment="1">
      <alignment horizontal="center" vertical="center"/>
    </xf>
    <xf numFmtId="0" fontId="11" fillId="3" borderId="1" xfId="0" applyFont="1" applyFill="1" applyBorder="1" applyAlignment="1">
      <alignment horizontal="center" vertical="center"/>
    </xf>
    <xf numFmtId="0" fontId="12" fillId="0" borderId="3" xfId="0" applyFont="1" applyBorder="1" applyAlignment="1">
      <alignment vertical="center" wrapText="1"/>
    </xf>
    <xf numFmtId="0" fontId="12" fillId="0" borderId="6" xfId="0" applyFont="1" applyBorder="1" applyAlignment="1">
      <alignment vertical="center" wrapText="1"/>
    </xf>
    <xf numFmtId="0" fontId="12" fillId="0" borderId="7" xfId="0" applyFont="1" applyBorder="1" applyAlignment="1">
      <alignment horizontal="center" vertical="center"/>
    </xf>
    <xf numFmtId="0" fontId="11" fillId="0" borderId="8" xfId="0" applyFont="1" applyBorder="1" applyAlignment="1">
      <alignment horizontal="center" vertical="center"/>
    </xf>
    <xf numFmtId="0" fontId="11" fillId="0" borderId="6" xfId="0" applyFont="1" applyBorder="1" applyAlignment="1">
      <alignment horizontal="center" vertical="center"/>
    </xf>
    <xf numFmtId="0" fontId="12" fillId="0" borderId="5" xfId="0" applyFont="1" applyBorder="1" applyAlignment="1">
      <alignment vertical="center" wrapText="1"/>
    </xf>
    <xf numFmtId="168" fontId="11" fillId="0" borderId="6" xfId="0" applyNumberFormat="1" applyFont="1" applyBorder="1" applyAlignment="1">
      <alignment horizontal="center" vertical="center"/>
    </xf>
    <xf numFmtId="172" fontId="12" fillId="0" borderId="7" xfId="0" applyNumberFormat="1" applyFont="1" applyBorder="1" applyAlignment="1">
      <alignment horizontal="center" vertical="center"/>
    </xf>
    <xf numFmtId="0" fontId="12" fillId="0" borderId="9" xfId="0" applyFont="1" applyBorder="1" applyAlignment="1">
      <alignment horizontal="center" vertical="center" wrapText="1"/>
    </xf>
    <xf numFmtId="0" fontId="18" fillId="2" borderId="0" xfId="0" applyFont="1" applyFill="1" applyAlignment="1">
      <alignment horizontal="center" vertical="center"/>
    </xf>
    <xf numFmtId="0" fontId="11" fillId="2" borderId="0" xfId="0" applyFont="1" applyFill="1" applyAlignment="1">
      <alignment horizontal="center" vertical="center"/>
    </xf>
    <xf numFmtId="0" fontId="12" fillId="2" borderId="8" xfId="0" applyFont="1" applyFill="1" applyBorder="1" applyAlignment="1">
      <alignment horizontal="left" vertical="center"/>
    </xf>
    <xf numFmtId="0" fontId="12" fillId="0" borderId="8" xfId="0" applyFont="1" applyBorder="1" applyAlignment="1">
      <alignment horizontal="left" vertical="center"/>
    </xf>
    <xf numFmtId="0" fontId="11" fillId="0" borderId="6" xfId="0" applyFont="1" applyBorder="1" applyAlignment="1">
      <alignment horizontal="left" vertical="center"/>
    </xf>
    <xf numFmtId="0" fontId="12" fillId="2" borderId="9" xfId="0" applyFont="1" applyFill="1" applyBorder="1" applyAlignment="1">
      <alignment horizontal="center" vertical="center"/>
    </xf>
    <xf numFmtId="0" fontId="12" fillId="0" borderId="8" xfId="0" applyFont="1" applyBorder="1" applyAlignment="1">
      <alignment horizontal="center" vertical="center" wrapText="1"/>
    </xf>
    <xf numFmtId="0" fontId="12" fillId="0" borderId="0" xfId="0" applyFont="1" applyAlignment="1">
      <alignment horizontal="center" vertical="center" wrapText="1"/>
    </xf>
    <xf numFmtId="0" fontId="12" fillId="0" borderId="6" xfId="0" applyFont="1" applyBorder="1" applyAlignment="1">
      <alignment horizontal="center" vertical="center" wrapText="1"/>
    </xf>
    <xf numFmtId="0" fontId="10" fillId="0" borderId="0" xfId="0" applyFont="1" applyAlignment="1">
      <alignment horizontal="center" vertical="center"/>
    </xf>
    <xf numFmtId="0" fontId="11" fillId="3" borderId="2" xfId="0" applyFont="1" applyFill="1" applyBorder="1" applyAlignment="1">
      <alignment horizontal="center" vertical="center"/>
    </xf>
    <xf numFmtId="0" fontId="12" fillId="0" borderId="2" xfId="0" applyFont="1" applyBorder="1" applyAlignment="1">
      <alignment horizontal="center" vertical="center"/>
    </xf>
    <xf numFmtId="49" fontId="12" fillId="0" borderId="8" xfId="0" applyNumberFormat="1" applyFont="1" applyBorder="1" applyAlignment="1">
      <alignment horizontal="left" vertical="center" wrapText="1"/>
    </xf>
    <xf numFmtId="0" fontId="12" fillId="0" borderId="9" xfId="0" applyFont="1" applyBorder="1" applyAlignment="1">
      <alignment horizontal="center" vertical="center"/>
    </xf>
    <xf numFmtId="0" fontId="6" fillId="3" borderId="2" xfId="15" applyFont="1" applyFill="1" applyBorder="1" applyAlignment="1">
      <alignment horizontal="center" vertical="center"/>
    </xf>
    <xf numFmtId="0" fontId="12" fillId="3" borderId="9" xfId="15" applyFont="1" applyFill="1" applyBorder="1" applyAlignment="1">
      <alignment horizontal="center" vertical="center"/>
    </xf>
    <xf numFmtId="0" fontId="12" fillId="2" borderId="2"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2" fillId="2" borderId="7" xfId="0" applyFont="1" applyFill="1" applyBorder="1" applyAlignment="1">
      <alignment horizontal="justify" vertical="center"/>
    </xf>
    <xf numFmtId="0" fontId="11" fillId="2" borderId="7" xfId="0" applyFont="1" applyFill="1" applyBorder="1"/>
    <xf numFmtId="0" fontId="12" fillId="2" borderId="7" xfId="0" applyFont="1" applyFill="1" applyBorder="1" applyAlignment="1">
      <alignment horizontal="justify" vertical="center" wrapText="1"/>
    </xf>
    <xf numFmtId="0" fontId="12" fillId="2" borderId="9" xfId="0" applyFont="1" applyFill="1" applyBorder="1" applyAlignment="1">
      <alignment horizontal="justify" vertical="center" wrapText="1"/>
    </xf>
    <xf numFmtId="0" fontId="11" fillId="0" borderId="10" xfId="0" applyFont="1" applyBorder="1" applyAlignment="1" applyProtection="1">
      <alignment horizontal="center" vertical="center"/>
    </xf>
    <xf numFmtId="4" fontId="11" fillId="0" borderId="11" xfId="0" applyNumberFormat="1" applyFont="1" applyBorder="1" applyAlignment="1" applyProtection="1">
      <alignment horizontal="center" vertical="center"/>
    </xf>
    <xf numFmtId="4" fontId="11" fillId="0" borderId="12" xfId="0" applyNumberFormat="1" applyFont="1" applyBorder="1" applyAlignment="1" applyProtection="1">
      <alignment horizontal="center" vertical="center"/>
    </xf>
    <xf numFmtId="2" fontId="11" fillId="0" borderId="11" xfId="0" applyNumberFormat="1" applyFont="1" applyBorder="1" applyAlignment="1" applyProtection="1">
      <alignment horizontal="center" vertical="center" wrapText="1"/>
    </xf>
    <xf numFmtId="2" fontId="11" fillId="0" borderId="12" xfId="0" applyNumberFormat="1" applyFont="1" applyBorder="1" applyAlignment="1" applyProtection="1">
      <alignment horizontal="center" vertical="center" wrapText="1"/>
    </xf>
    <xf numFmtId="2" fontId="11" fillId="0" borderId="10" xfId="0" applyNumberFormat="1" applyFont="1" applyBorder="1" applyAlignment="1" applyProtection="1">
      <alignment horizontal="center" vertical="center"/>
    </xf>
    <xf numFmtId="168" fontId="11" fillId="0" borderId="22" xfId="0" applyNumberFormat="1" applyFont="1" applyBorder="1" applyAlignment="1">
      <alignment horizontal="center" vertical="center"/>
    </xf>
    <xf numFmtId="168" fontId="12" fillId="0" borderId="23" xfId="0" applyNumberFormat="1" applyFont="1" applyBorder="1" applyAlignment="1">
      <alignment horizontal="center" vertical="center"/>
    </xf>
    <xf numFmtId="0" fontId="12" fillId="0" borderId="23" xfId="0" applyFont="1" applyBorder="1" applyAlignment="1">
      <alignment horizontal="center" vertical="center"/>
    </xf>
    <xf numFmtId="175" fontId="12" fillId="0" borderId="6" xfId="0" applyNumberFormat="1" applyFont="1" applyBorder="1" applyAlignment="1">
      <alignment horizontal="center" vertical="center"/>
    </xf>
    <xf numFmtId="168" fontId="12" fillId="0" borderId="6" xfId="0" applyNumberFormat="1" applyFont="1" applyBorder="1" applyAlignment="1">
      <alignment horizontal="center" vertical="center"/>
    </xf>
    <xf numFmtId="175" fontId="12" fillId="0" borderId="5" xfId="0" applyNumberFormat="1" applyFont="1" applyBorder="1" applyAlignment="1">
      <alignment horizontal="center" vertical="center"/>
    </xf>
    <xf numFmtId="168" fontId="12" fillId="0" borderId="5" xfId="0" applyNumberFormat="1" applyFont="1" applyBorder="1" applyAlignment="1">
      <alignment horizontal="center" vertical="center"/>
    </xf>
    <xf numFmtId="1" fontId="11" fillId="2" borderId="16" xfId="0" applyNumberFormat="1" applyFont="1" applyFill="1" applyBorder="1" applyAlignment="1" applyProtection="1">
      <alignment horizontal="center" vertical="center" wrapText="1"/>
    </xf>
    <xf numFmtId="0" fontId="6" fillId="3" borderId="9" xfId="15" applyFont="1" applyFill="1" applyBorder="1" applyAlignment="1">
      <alignment horizontal="center" vertical="center"/>
    </xf>
    <xf numFmtId="0" fontId="11" fillId="0" borderId="29" xfId="0" applyFont="1" applyBorder="1" applyAlignment="1" applyProtection="1">
      <alignment horizontal="center" vertical="center"/>
    </xf>
    <xf numFmtId="4" fontId="11" fillId="0" borderId="12" xfId="0" applyNumberFormat="1" applyFont="1" applyBorder="1" applyAlignment="1" applyProtection="1">
      <alignment horizontal="center" vertical="center" wrapText="1"/>
    </xf>
    <xf numFmtId="2" fontId="11" fillId="0" borderId="12" xfId="0" applyNumberFormat="1" applyFont="1" applyBorder="1" applyAlignment="1" applyProtection="1">
      <alignment horizontal="center" vertical="center"/>
    </xf>
    <xf numFmtId="0" fontId="12" fillId="0" borderId="17" xfId="0" applyFont="1" applyBorder="1" applyAlignment="1" applyProtection="1">
      <alignment horizontal="center" vertical="center"/>
    </xf>
    <xf numFmtId="0" fontId="24" fillId="2" borderId="0" xfId="0" applyFont="1" applyFill="1" applyAlignment="1">
      <alignment horizontal="center" vertical="center"/>
    </xf>
    <xf numFmtId="0" fontId="22" fillId="0" borderId="1" xfId="0" applyFont="1" applyBorder="1" applyAlignment="1">
      <alignment horizontal="center" vertical="center"/>
    </xf>
    <xf numFmtId="0" fontId="24" fillId="0" borderId="0" xfId="0" applyFont="1" applyAlignment="1">
      <alignment horizontal="center" vertical="center"/>
    </xf>
    <xf numFmtId="0" fontId="3" fillId="0" borderId="0" xfId="0" applyFont="1" applyAlignment="1">
      <alignment horizontal="left" vertical="center" wrapText="1"/>
    </xf>
    <xf numFmtId="0" fontId="3" fillId="0" borderId="0" xfId="0" applyFont="1"/>
    <xf numFmtId="0" fontId="28" fillId="0" borderId="10" xfId="0" applyFont="1" applyBorder="1" applyAlignment="1">
      <alignment horizontal="center" vertical="center"/>
    </xf>
    <xf numFmtId="4" fontId="28" fillId="0" borderId="35" xfId="0" applyNumberFormat="1" applyFont="1" applyBorder="1" applyAlignment="1">
      <alignment horizontal="center" vertical="center" wrapText="1"/>
    </xf>
    <xf numFmtId="0" fontId="28" fillId="0" borderId="12" xfId="0" applyFont="1" applyBorder="1" applyAlignment="1">
      <alignment horizontal="center" vertical="center"/>
    </xf>
    <xf numFmtId="0" fontId="33" fillId="0" borderId="0" xfId="0" applyFont="1" applyAlignment="1">
      <alignment horizontal="left" vertical="center" wrapText="1"/>
    </xf>
    <xf numFmtId="0" fontId="32" fillId="0" borderId="0" xfId="0" applyFont="1" applyAlignment="1">
      <alignment horizontal="center"/>
    </xf>
    <xf numFmtId="0" fontId="33" fillId="0" borderId="0" xfId="0" applyFont="1" applyAlignment="1">
      <alignment horizontal="center"/>
    </xf>
    <xf numFmtId="0" fontId="22" fillId="0" borderId="4" xfId="0" applyFont="1" applyBorder="1" applyAlignment="1">
      <alignment horizontal="center" vertical="center"/>
    </xf>
    <xf numFmtId="0" fontId="31" fillId="0" borderId="2" xfId="0" applyFont="1" applyBorder="1" applyAlignment="1">
      <alignment horizontal="center" vertical="center" wrapText="1" shrinkToFit="1"/>
    </xf>
    <xf numFmtId="0" fontId="31" fillId="0" borderId="46" xfId="0" applyFont="1" applyBorder="1" applyAlignment="1">
      <alignment horizontal="center" vertical="center" wrapText="1"/>
    </xf>
    <xf numFmtId="0" fontId="33" fillId="0" borderId="46" xfId="0" applyFont="1" applyBorder="1" applyAlignment="1" applyProtection="1">
      <alignment horizontal="center" vertical="center"/>
      <protection hidden="1"/>
    </xf>
    <xf numFmtId="0" fontId="31" fillId="0" borderId="46" xfId="0" applyFont="1" applyBorder="1" applyAlignment="1">
      <alignment horizontal="center" vertical="center"/>
    </xf>
    <xf numFmtId="4" fontId="31" fillId="0" borderId="46" xfId="0" applyNumberFormat="1" applyFont="1" applyBorder="1" applyAlignment="1">
      <alignment horizontal="center" vertical="center"/>
    </xf>
    <xf numFmtId="0" fontId="32" fillId="0" borderId="0" xfId="0" applyFont="1" applyAlignment="1" applyProtection="1">
      <alignment horizontal="center"/>
      <protection hidden="1"/>
    </xf>
    <xf numFmtId="0" fontId="32" fillId="0" borderId="0" xfId="0" applyFont="1" applyAlignment="1">
      <alignment horizontal="center" vertical="top"/>
    </xf>
    <xf numFmtId="0" fontId="31" fillId="6" borderId="0" xfId="0" applyFont="1" applyFill="1" applyAlignment="1">
      <alignment horizontal="center" vertical="center"/>
    </xf>
    <xf numFmtId="0" fontId="31" fillId="6" borderId="2" xfId="0" applyFont="1" applyFill="1" applyBorder="1" applyAlignment="1">
      <alignment horizontal="center" vertical="center"/>
    </xf>
    <xf numFmtId="0" fontId="31" fillId="6" borderId="6" xfId="0" applyFont="1" applyFill="1" applyBorder="1" applyAlignment="1">
      <alignment horizontal="center" vertical="center"/>
    </xf>
    <xf numFmtId="0" fontId="31" fillId="6" borderId="7" xfId="0" applyFont="1" applyFill="1" applyBorder="1" applyAlignment="1">
      <alignment horizontal="center" vertical="center"/>
    </xf>
    <xf numFmtId="0" fontId="33" fillId="6" borderId="45" xfId="0" applyFont="1" applyFill="1" applyBorder="1" applyAlignment="1" applyProtection="1">
      <alignment horizontal="center" vertical="center"/>
      <protection hidden="1"/>
    </xf>
    <xf numFmtId="0" fontId="31" fillId="6" borderId="45" xfId="0" applyFont="1" applyFill="1" applyBorder="1" applyAlignment="1">
      <alignment horizontal="center" vertical="center"/>
    </xf>
    <xf numFmtId="4" fontId="31" fillId="6" borderId="45" xfId="0" applyNumberFormat="1" applyFont="1" applyFill="1" applyBorder="1" applyAlignment="1">
      <alignment horizontal="center" vertical="center"/>
    </xf>
    <xf numFmtId="0" fontId="33" fillId="8" borderId="0" xfId="0" applyFont="1" applyFill="1" applyAlignment="1">
      <alignment horizontal="left" vertical="center" wrapText="1"/>
    </xf>
    <xf numFmtId="0" fontId="33" fillId="0" borderId="0" xfId="0" applyFont="1" applyAlignment="1" applyProtection="1">
      <alignment horizontal="center"/>
      <protection hidden="1"/>
    </xf>
    <xf numFmtId="0" fontId="32" fillId="0" borderId="0" xfId="0" applyFont="1" applyAlignment="1" applyProtection="1">
      <alignment horizontal="center" vertical="center"/>
      <protection hidden="1"/>
    </xf>
    <xf numFmtId="0" fontId="33" fillId="0" borderId="0" xfId="0" applyFont="1" applyAlignment="1">
      <alignment horizontal="center" vertical="top"/>
    </xf>
    <xf numFmtId="0" fontId="31" fillId="0" borderId="1" xfId="0" applyFont="1" applyBorder="1" applyAlignment="1">
      <alignment horizontal="center" vertical="center"/>
    </xf>
    <xf numFmtId="0" fontId="33" fillId="0" borderId="1" xfId="0" applyFont="1" applyBorder="1" applyAlignment="1" applyProtection="1">
      <alignment horizontal="center" vertical="center"/>
      <protection hidden="1"/>
    </xf>
    <xf numFmtId="0" fontId="31" fillId="2" borderId="1" xfId="0" applyFont="1" applyFill="1" applyBorder="1" applyAlignment="1">
      <alignment horizontal="center" vertical="center"/>
    </xf>
    <xf numFmtId="4" fontId="31" fillId="2" borderId="1" xfId="0" applyNumberFormat="1" applyFont="1" applyFill="1" applyBorder="1" applyAlignment="1">
      <alignment horizontal="center" vertical="center"/>
    </xf>
    <xf numFmtId="0" fontId="25" fillId="9" borderId="0" xfId="0" applyFont="1" applyFill="1" applyAlignment="1">
      <alignment horizontal="center" vertical="center"/>
    </xf>
    <xf numFmtId="0" fontId="6" fillId="0" borderId="0" xfId="0" applyFont="1" applyAlignment="1">
      <alignment horizontal="center" vertical="center"/>
    </xf>
    <xf numFmtId="0" fontId="23" fillId="0" borderId="0" xfId="0" applyFont="1" applyAlignment="1">
      <alignment horizontal="center" vertical="center"/>
    </xf>
    <xf numFmtId="0" fontId="35" fillId="0" borderId="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0" fillId="0" borderId="4" xfId="0" applyBorder="1" applyAlignment="1">
      <alignment vertical="center"/>
    </xf>
    <xf numFmtId="0" fontId="35" fillId="0" borderId="5" xfId="0" applyFont="1" applyBorder="1" applyAlignment="1">
      <alignment horizontal="center" vertical="center"/>
    </xf>
    <xf numFmtId="0" fontId="35" fillId="0" borderId="52" xfId="0" applyFont="1" applyBorder="1" applyAlignment="1">
      <alignment horizontal="center" vertical="center" wrapText="1"/>
    </xf>
    <xf numFmtId="0" fontId="35" fillId="0" borderId="55" xfId="0" applyFont="1" applyBorder="1" applyAlignment="1">
      <alignment horizontal="center" vertical="center" wrapText="1"/>
    </xf>
    <xf numFmtId="0" fontId="35" fillId="0" borderId="77" xfId="0" applyFont="1" applyBorder="1" applyAlignment="1">
      <alignment horizontal="center" vertical="center"/>
    </xf>
    <xf numFmtId="0" fontId="35" fillId="0" borderId="78" xfId="0" applyFont="1" applyBorder="1" applyAlignment="1">
      <alignment horizontal="center" vertical="center"/>
    </xf>
    <xf numFmtId="0" fontId="0" fillId="0" borderId="78" xfId="0" applyBorder="1" applyAlignment="1">
      <alignment vertical="center"/>
    </xf>
    <xf numFmtId="0" fontId="0" fillId="0" borderId="79" xfId="0" applyBorder="1" applyAlignment="1">
      <alignment vertical="center"/>
    </xf>
    <xf numFmtId="0" fontId="35" fillId="0" borderId="9" xfId="0" applyFont="1" applyBorder="1" applyAlignment="1">
      <alignment horizontal="center" vertical="center"/>
    </xf>
    <xf numFmtId="0" fontId="35" fillId="0" borderId="80" xfId="0" applyFont="1" applyBorder="1" applyAlignment="1">
      <alignment horizontal="center" vertical="center" wrapText="1"/>
    </xf>
    <xf numFmtId="0" fontId="25" fillId="0" borderId="92" xfId="0" applyFont="1" applyBorder="1" applyAlignment="1">
      <alignment horizontal="center" vertical="center"/>
    </xf>
    <xf numFmtId="0" fontId="25" fillId="0" borderId="93" xfId="0" applyFont="1" applyBorder="1" applyAlignment="1">
      <alignment horizontal="center" vertical="center"/>
    </xf>
    <xf numFmtId="0" fontId="25" fillId="0" borderId="94" xfId="0" applyFont="1" applyBorder="1" applyAlignment="1">
      <alignment horizontal="center" vertical="center"/>
    </xf>
    <xf numFmtId="0" fontId="23" fillId="0" borderId="0" xfId="0" applyFont="1" applyAlignment="1">
      <alignment horizontal="center"/>
    </xf>
    <xf numFmtId="0" fontId="25" fillId="0" borderId="0" xfId="0" applyFont="1" applyAlignment="1">
      <alignment horizontal="center" vertical="center"/>
    </xf>
    <xf numFmtId="0" fontId="6" fillId="0" borderId="0" xfId="12" applyFont="1" applyAlignment="1">
      <alignment horizontal="center" vertical="center" wrapText="1"/>
    </xf>
    <xf numFmtId="0" fontId="23" fillId="0" borderId="0" xfId="12" applyFont="1" applyAlignment="1">
      <alignment horizontal="center" vertical="center"/>
    </xf>
    <xf numFmtId="0" fontId="42" fillId="2" borderId="0" xfId="12" applyFont="1" applyFill="1" applyAlignment="1">
      <alignment horizontal="center" vertical="center"/>
    </xf>
    <xf numFmtId="0" fontId="32" fillId="0" borderId="65" xfId="12" applyFont="1" applyBorder="1" applyAlignment="1">
      <alignment horizontal="center" vertical="center" wrapText="1"/>
    </xf>
    <xf numFmtId="0" fontId="32" fillId="0" borderId="1" xfId="12" applyFont="1" applyBorder="1" applyAlignment="1">
      <alignment horizontal="center" vertical="center" wrapText="1"/>
    </xf>
    <xf numFmtId="0" fontId="32" fillId="0" borderId="105" xfId="12" applyFont="1" applyBorder="1" applyAlignment="1">
      <alignment horizontal="center" vertical="center"/>
    </xf>
    <xf numFmtId="0" fontId="32" fillId="0" borderId="106" xfId="12" applyFont="1" applyBorder="1" applyAlignment="1">
      <alignment horizontal="center" vertical="center"/>
    </xf>
    <xf numFmtId="0" fontId="32" fillId="0" borderId="107" xfId="12" applyFont="1" applyBorder="1" applyAlignment="1">
      <alignment horizontal="center" vertical="center"/>
    </xf>
    <xf numFmtId="0" fontId="32" fillId="0" borderId="116" xfId="12" applyFont="1" applyBorder="1" applyAlignment="1">
      <alignment horizontal="center" vertical="center" wrapText="1"/>
    </xf>
    <xf numFmtId="0" fontId="32" fillId="0" borderId="117" xfId="12" applyFont="1" applyBorder="1" applyAlignment="1">
      <alignment horizontal="center" vertical="center" wrapText="1"/>
    </xf>
    <xf numFmtId="166" fontId="45" fillId="0" borderId="0" xfId="12" applyNumberFormat="1" applyFont="1" applyAlignment="1">
      <alignment horizontal="center" vertical="center"/>
    </xf>
    <xf numFmtId="0" fontId="42" fillId="2" borderId="0" xfId="12" applyFont="1" applyFill="1" applyAlignment="1">
      <alignment horizontal="center"/>
    </xf>
    <xf numFmtId="0" fontId="32" fillId="0" borderId="122" xfId="12" applyFont="1" applyBorder="1" applyAlignment="1">
      <alignment horizontal="center" vertical="center" wrapText="1"/>
    </xf>
    <xf numFmtId="0" fontId="32" fillId="0" borderId="123" xfId="12" applyFont="1" applyBorder="1" applyAlignment="1">
      <alignment horizontal="center" vertical="center" wrapText="1"/>
    </xf>
    <xf numFmtId="0" fontId="32" fillId="0" borderId="118" xfId="12" applyFont="1" applyBorder="1" applyAlignment="1">
      <alignment horizontal="center" vertical="center" wrapText="1"/>
    </xf>
    <xf numFmtId="0" fontId="32" fillId="0" borderId="126" xfId="12" applyFont="1" applyBorder="1" applyAlignment="1">
      <alignment horizontal="center" vertical="center" wrapText="1"/>
    </xf>
    <xf numFmtId="0" fontId="32" fillId="0" borderId="0" xfId="12" applyFont="1" applyAlignment="1">
      <alignment horizontal="center" vertical="center" wrapText="1"/>
    </xf>
    <xf numFmtId="0" fontId="32" fillId="0" borderId="6" xfId="12" applyFont="1" applyBorder="1" applyAlignment="1">
      <alignment horizontal="center" vertical="center" wrapText="1"/>
    </xf>
    <xf numFmtId="0" fontId="32" fillId="0" borderId="127" xfId="12" applyFont="1" applyBorder="1" applyAlignment="1">
      <alignment horizontal="center" vertical="center" wrapText="1"/>
    </xf>
    <xf numFmtId="0" fontId="32" fillId="0" borderId="114" xfId="12" applyFont="1" applyBorder="1" applyAlignment="1">
      <alignment horizontal="center" vertical="center" wrapText="1"/>
    </xf>
    <xf numFmtId="0" fontId="32" fillId="0" borderId="27" xfId="12" applyFont="1" applyBorder="1" applyAlignment="1">
      <alignment horizontal="center" vertical="center" wrapText="1"/>
    </xf>
    <xf numFmtId="0" fontId="32" fillId="0" borderId="124" xfId="12" applyFont="1" applyBorder="1" applyAlignment="1">
      <alignment horizontal="center" vertical="center"/>
    </xf>
    <xf numFmtId="0" fontId="32" fillId="0" borderId="123" xfId="12" applyFont="1" applyBorder="1" applyAlignment="1">
      <alignment horizontal="center" vertical="center"/>
    </xf>
    <xf numFmtId="0" fontId="32" fillId="0" borderId="125" xfId="12" applyFont="1" applyBorder="1" applyAlignment="1">
      <alignment horizontal="center" vertical="center"/>
    </xf>
    <xf numFmtId="0" fontId="51" fillId="3" borderId="2" xfId="0" applyFont="1" applyFill="1" applyBorder="1" applyAlignment="1">
      <alignment horizontal="center" vertical="center" wrapText="1"/>
    </xf>
    <xf numFmtId="0" fontId="23" fillId="3" borderId="9" xfId="0" applyFont="1" applyFill="1" applyBorder="1" applyAlignment="1">
      <alignment horizontal="center" vertical="center"/>
    </xf>
    <xf numFmtId="0" fontId="32" fillId="3" borderId="1" xfId="11" applyFont="1" applyFill="1" applyBorder="1" applyAlignment="1">
      <alignment horizontal="center" vertical="center"/>
    </xf>
    <xf numFmtId="0" fontId="32" fillId="3" borderId="1" xfId="11" applyFont="1" applyFill="1" applyBorder="1" applyAlignment="1">
      <alignment horizontal="center" vertical="center" wrapText="1"/>
    </xf>
    <xf numFmtId="0" fontId="35" fillId="0" borderId="1" xfId="11" applyFont="1" applyBorder="1" applyAlignment="1">
      <alignment horizontal="center" vertical="center"/>
    </xf>
    <xf numFmtId="0" fontId="26" fillId="3" borderId="1" xfId="11" applyFont="1" applyFill="1" applyBorder="1" applyAlignment="1">
      <alignment horizontal="center" vertical="center" wrapText="1"/>
    </xf>
    <xf numFmtId="180" fontId="35" fillId="0" borderId="1" xfId="11" applyNumberFormat="1" applyFont="1" applyBorder="1" applyAlignment="1">
      <alignment horizontal="center" vertical="center"/>
    </xf>
    <xf numFmtId="0" fontId="35" fillId="0" borderId="2" xfId="11" applyFont="1" applyBorder="1" applyAlignment="1">
      <alignment horizontal="center" vertical="center"/>
    </xf>
    <xf numFmtId="180" fontId="35" fillId="0" borderId="2" xfId="11" applyNumberFormat="1" applyFont="1" applyBorder="1" applyAlignment="1">
      <alignment horizontal="center" vertical="center"/>
    </xf>
    <xf numFmtId="0" fontId="35" fillId="0" borderId="129" xfId="11" applyFont="1" applyBorder="1" applyAlignment="1">
      <alignment horizontal="center" vertical="center"/>
    </xf>
    <xf numFmtId="0" fontId="35" fillId="0" borderId="130" xfId="11" applyFont="1" applyBorder="1" applyAlignment="1">
      <alignment horizontal="center" vertical="center"/>
    </xf>
    <xf numFmtId="0" fontId="35" fillId="0" borderId="131" xfId="11" applyFont="1" applyBorder="1" applyAlignment="1">
      <alignment horizontal="center" vertical="center"/>
    </xf>
    <xf numFmtId="180" fontId="35" fillId="0" borderId="129" xfId="11" applyNumberFormat="1" applyFont="1" applyBorder="1" applyAlignment="1">
      <alignment horizontal="center" vertical="center"/>
    </xf>
    <xf numFmtId="180" fontId="35" fillId="0" borderId="131" xfId="11" applyNumberFormat="1" applyFont="1" applyBorder="1" applyAlignment="1">
      <alignment horizontal="center" vertical="center"/>
    </xf>
    <xf numFmtId="0" fontId="24" fillId="0" borderId="0" xfId="0" applyFont="1" applyAlignment="1">
      <alignment horizontal="center" vertical="center" wrapText="1"/>
    </xf>
    <xf numFmtId="0" fontId="52" fillId="0" borderId="0" xfId="0" applyFont="1" applyAlignment="1">
      <alignment horizontal="center" vertical="center"/>
    </xf>
    <xf numFmtId="0" fontId="26" fillId="0" borderId="0" xfId="0" applyFont="1" applyAlignment="1">
      <alignment horizontal="center" vertical="center"/>
    </xf>
    <xf numFmtId="0" fontId="42" fillId="2" borderId="0" xfId="0" applyFont="1" applyFill="1" applyAlignment="1">
      <alignment horizontal="center"/>
    </xf>
    <xf numFmtId="0" fontId="22" fillId="0" borderId="22" xfId="0" applyFont="1" applyBorder="1" applyAlignment="1">
      <alignment horizontal="center" vertical="center"/>
    </xf>
    <xf numFmtId="0" fontId="39" fillId="0" borderId="22" xfId="0" applyFont="1" applyBorder="1" applyAlignment="1">
      <alignment horizontal="center" vertical="center"/>
    </xf>
    <xf numFmtId="0" fontId="22" fillId="0" borderId="22" xfId="0" applyFont="1" applyBorder="1" applyAlignment="1">
      <alignment horizontal="center" vertical="center" wrapText="1"/>
    </xf>
    <xf numFmtId="0" fontId="23" fillId="0" borderId="6" xfId="0" applyFont="1" applyBorder="1" applyAlignment="1">
      <alignment horizontal="center"/>
    </xf>
    <xf numFmtId="0" fontId="22" fillId="0" borderId="2" xfId="0" applyFont="1" applyBorder="1" applyAlignment="1">
      <alignment horizontal="justify" vertical="center" wrapText="1"/>
    </xf>
    <xf numFmtId="0" fontId="42" fillId="2" borderId="5" xfId="0" applyFont="1" applyFill="1" applyBorder="1" applyAlignment="1">
      <alignment horizontal="center"/>
    </xf>
    <xf numFmtId="0" fontId="42" fillId="0" borderId="5" xfId="0" applyFont="1" applyBorder="1" applyAlignment="1">
      <alignment horizontal="center"/>
    </xf>
    <xf numFmtId="0" fontId="33" fillId="2" borderId="23" xfId="0" applyFont="1" applyFill="1" applyBorder="1" applyAlignment="1">
      <alignment horizontal="center" vertical="center" wrapText="1"/>
    </xf>
    <xf numFmtId="0" fontId="31" fillId="0" borderId="1" xfId="0" applyFont="1" applyBorder="1" applyAlignment="1">
      <alignment horizontal="center" vertical="center" wrapText="1"/>
    </xf>
    <xf numFmtId="0" fontId="31" fillId="0" borderId="1" xfId="0" applyFont="1" applyBorder="1" applyAlignment="1">
      <alignment horizontal="left" vertical="center" wrapText="1"/>
    </xf>
    <xf numFmtId="0" fontId="33" fillId="2" borderId="1" xfId="0" applyFont="1" applyFill="1" applyBorder="1" applyAlignment="1">
      <alignment horizontal="center" vertical="center" wrapText="1"/>
    </xf>
    <xf numFmtId="0" fontId="31" fillId="0" borderId="5" xfId="0" applyFont="1" applyBorder="1" applyAlignment="1">
      <alignment vertical="center"/>
    </xf>
    <xf numFmtId="0" fontId="31" fillId="0" borderId="9" xfId="0" applyFont="1" applyBorder="1" applyAlignment="1">
      <alignment horizontal="left" vertical="center" wrapText="1"/>
    </xf>
    <xf numFmtId="0" fontId="31" fillId="0" borderId="1" xfId="0" applyFont="1" applyBorder="1" applyAlignment="1">
      <alignment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xf>
    <xf numFmtId="0" fontId="31" fillId="0" borderId="7" xfId="0" applyFont="1" applyBorder="1" applyAlignment="1">
      <alignment vertical="center" wrapText="1"/>
    </xf>
    <xf numFmtId="0" fontId="31" fillId="0" borderId="2" xfId="0" applyFont="1" applyBorder="1" applyAlignment="1">
      <alignment horizontal="left" vertical="center" wrapText="1"/>
    </xf>
    <xf numFmtId="0" fontId="6" fillId="0" borderId="0" xfId="0" applyFont="1" applyAlignment="1">
      <alignment horizontal="center" vertical="center" wrapText="1"/>
    </xf>
    <xf numFmtId="0" fontId="32" fillId="0" borderId="0" xfId="0" applyFont="1" applyAlignment="1">
      <alignment horizontal="center" vertical="center"/>
    </xf>
    <xf numFmtId="0" fontId="58" fillId="0" borderId="93" xfId="13" applyFont="1" applyBorder="1" applyAlignment="1">
      <alignment horizontal="center" vertical="center" wrapText="1"/>
    </xf>
    <xf numFmtId="0" fontId="32" fillId="0" borderId="132" xfId="13" applyFont="1" applyBorder="1" applyAlignment="1">
      <alignment horizontal="center" vertical="center" wrapText="1"/>
    </xf>
    <xf numFmtId="0" fontId="32" fillId="0" borderId="133" xfId="13" applyFont="1" applyBorder="1" applyAlignment="1">
      <alignment horizontal="center" vertical="center" wrapText="1"/>
    </xf>
    <xf numFmtId="0" fontId="32" fillId="0" borderId="1" xfId="13" applyFont="1" applyBorder="1" applyAlignment="1">
      <alignment horizontal="center" vertical="center" wrapText="1"/>
    </xf>
    <xf numFmtId="0" fontId="32" fillId="0" borderId="136" xfId="0" applyFont="1" applyBorder="1" applyAlignment="1">
      <alignment horizontal="center" vertical="center" wrapText="1"/>
    </xf>
    <xf numFmtId="0" fontId="32" fillId="0" borderId="137" xfId="0" applyFont="1" applyBorder="1" applyAlignment="1">
      <alignment horizontal="center" vertical="center" wrapText="1"/>
    </xf>
    <xf numFmtId="0" fontId="32" fillId="0" borderId="66" xfId="0" applyFont="1" applyBorder="1" applyAlignment="1">
      <alignment horizontal="center" vertical="center" wrapText="1"/>
    </xf>
    <xf numFmtId="166" fontId="35" fillId="0" borderId="138" xfId="0" applyNumberFormat="1" applyFont="1" applyBorder="1" applyAlignment="1">
      <alignment horizontal="center" vertical="center"/>
    </xf>
    <xf numFmtId="166" fontId="35" fillId="0" borderId="139" xfId="0" applyNumberFormat="1" applyFont="1" applyBorder="1" applyAlignment="1">
      <alignment horizontal="center" vertical="center"/>
    </xf>
    <xf numFmtId="166" fontId="35" fillId="0" borderId="74" xfId="0" applyNumberFormat="1" applyFont="1" applyBorder="1" applyAlignment="1">
      <alignment horizontal="center" vertical="center"/>
    </xf>
    <xf numFmtId="166" fontId="35" fillId="0" borderId="141" xfId="0" applyNumberFormat="1" applyFont="1" applyBorder="1" applyAlignment="1">
      <alignment horizontal="center" vertical="center"/>
    </xf>
    <xf numFmtId="166" fontId="35" fillId="0" borderId="142" xfId="0" applyNumberFormat="1" applyFont="1" applyBorder="1" applyAlignment="1">
      <alignment horizontal="center" vertical="center"/>
    </xf>
    <xf numFmtId="166" fontId="35" fillId="0" borderId="143" xfId="0" applyNumberFormat="1" applyFont="1" applyBorder="1" applyAlignment="1">
      <alignment horizontal="center" vertical="center"/>
    </xf>
    <xf numFmtId="166" fontId="35" fillId="0" borderId="146" xfId="0" applyNumberFormat="1" applyFont="1" applyBorder="1" applyAlignment="1">
      <alignment horizontal="center" vertical="center"/>
    </xf>
    <xf numFmtId="166" fontId="35" fillId="0" borderId="42" xfId="0" applyNumberFormat="1" applyFont="1" applyBorder="1" applyAlignment="1">
      <alignment horizontal="center" vertical="center"/>
    </xf>
    <xf numFmtId="166" fontId="35" fillId="0" borderId="147" xfId="0" applyNumberFormat="1" applyFont="1" applyBorder="1" applyAlignment="1">
      <alignment horizontal="center" vertical="center"/>
    </xf>
    <xf numFmtId="166" fontId="35" fillId="0" borderId="126" xfId="0" applyNumberFormat="1" applyFont="1" applyBorder="1" applyAlignment="1">
      <alignment horizontal="center" vertical="center"/>
    </xf>
    <xf numFmtId="166" fontId="35" fillId="0" borderId="0" xfId="0" applyNumberFormat="1" applyFont="1" applyAlignment="1">
      <alignment horizontal="center" vertical="center"/>
    </xf>
    <xf numFmtId="166" fontId="35" fillId="0" borderId="111" xfId="0" applyNumberFormat="1" applyFont="1" applyBorder="1" applyAlignment="1">
      <alignment horizontal="center" vertical="center"/>
    </xf>
    <xf numFmtId="0" fontId="23" fillId="0" borderId="127" xfId="0" applyFont="1" applyBorder="1" applyAlignment="1">
      <alignment horizontal="center" vertical="center"/>
    </xf>
    <xf numFmtId="0" fontId="23" fillId="0" borderId="114" xfId="0" applyFont="1" applyBorder="1" applyAlignment="1">
      <alignment horizontal="center" vertical="center"/>
    </xf>
    <xf numFmtId="0" fontId="23" fillId="0" borderId="149" xfId="0" applyFont="1" applyBorder="1" applyAlignment="1">
      <alignment horizontal="center" vertical="center"/>
    </xf>
    <xf numFmtId="166" fontId="35" fillId="0" borderId="151" xfId="0" applyNumberFormat="1" applyFont="1" applyBorder="1" applyAlignment="1">
      <alignment horizontal="center" vertical="center"/>
    </xf>
    <xf numFmtId="0" fontId="22" fillId="0" borderId="8" xfId="0" applyFont="1" applyBorder="1" applyAlignment="1">
      <alignment horizontal="center" vertical="center"/>
    </xf>
    <xf numFmtId="0" fontId="22" fillId="0" borderId="6" xfId="0" applyFont="1" applyBorder="1" applyAlignment="1">
      <alignment horizontal="center" vertical="center"/>
    </xf>
    <xf numFmtId="0" fontId="23" fillId="0" borderId="155" xfId="0" applyFont="1" applyBorder="1" applyAlignment="1">
      <alignment horizontal="justify" vertical="center" wrapText="1"/>
    </xf>
    <xf numFmtId="0" fontId="23" fillId="0" borderId="19" xfId="0" applyFont="1" applyBorder="1" applyAlignment="1">
      <alignment horizontal="justify" vertical="center" wrapText="1"/>
    </xf>
    <xf numFmtId="14" fontId="22" fillId="0" borderId="139" xfId="0" applyNumberFormat="1" applyFont="1" applyBorder="1" applyAlignment="1">
      <alignment horizontal="center" vertical="center"/>
    </xf>
    <xf numFmtId="0" fontId="23" fillId="0" borderId="7" xfId="0" applyFont="1" applyBorder="1" applyAlignment="1">
      <alignment horizontal="center" vertical="center"/>
    </xf>
    <xf numFmtId="166" fontId="22" fillId="0" borderId="157" xfId="0" applyNumberFormat="1" applyFont="1" applyBorder="1" applyAlignment="1">
      <alignment horizontal="center" vertical="center"/>
    </xf>
    <xf numFmtId="166" fontId="22" fillId="0" borderId="42" xfId="0" applyNumberFormat="1" applyFont="1" applyBorder="1" applyAlignment="1">
      <alignment horizontal="center" vertical="center"/>
    </xf>
    <xf numFmtId="0" fontId="23" fillId="0" borderId="24" xfId="0" applyFont="1" applyBorder="1" applyAlignment="1">
      <alignment horizontal="left" vertical="top" wrapText="1"/>
    </xf>
    <xf numFmtId="166" fontId="22" fillId="0" borderId="37" xfId="0" applyNumberFormat="1" applyFont="1" applyBorder="1" applyAlignment="1">
      <alignment horizontal="center" vertical="center"/>
    </xf>
    <xf numFmtId="166" fontId="22" fillId="0" borderId="38" xfId="0" applyNumberFormat="1" applyFont="1" applyBorder="1" applyAlignment="1">
      <alignment horizontal="center" vertical="center"/>
    </xf>
    <xf numFmtId="166" fontId="22" fillId="0" borderId="39" xfId="0" applyNumberFormat="1" applyFont="1" applyBorder="1" applyAlignment="1">
      <alignment horizontal="center" vertical="center"/>
    </xf>
    <xf numFmtId="166" fontId="22" fillId="0" borderId="160" xfId="0" applyNumberFormat="1" applyFont="1" applyBorder="1" applyAlignment="1">
      <alignment horizontal="center" vertical="center"/>
    </xf>
    <xf numFmtId="166" fontId="22" fillId="0" borderId="161" xfId="0" applyNumberFormat="1" applyFont="1" applyBorder="1" applyAlignment="1">
      <alignment horizontal="center" vertical="center"/>
    </xf>
    <xf numFmtId="166" fontId="22" fillId="0" borderId="163" xfId="0" applyNumberFormat="1" applyFont="1" applyBorder="1" applyAlignment="1">
      <alignment horizontal="center" vertical="center"/>
    </xf>
    <xf numFmtId="0" fontId="23" fillId="0" borderId="95" xfId="0" applyFont="1" applyBorder="1" applyAlignment="1">
      <alignment horizontal="center" vertical="center"/>
    </xf>
    <xf numFmtId="0" fontId="23" fillId="0" borderId="158" xfId="0" applyFont="1" applyBorder="1" applyAlignment="1">
      <alignment horizontal="left" vertical="center" wrapText="1"/>
    </xf>
    <xf numFmtId="0" fontId="23" fillId="0" borderId="157" xfId="0" applyFont="1" applyBorder="1" applyAlignment="1">
      <alignment horizontal="center" vertical="center"/>
    </xf>
    <xf numFmtId="0" fontId="23" fillId="0" borderId="165" xfId="0" applyFont="1" applyBorder="1" applyAlignment="1">
      <alignment horizontal="justify" vertical="center" wrapText="1"/>
    </xf>
    <xf numFmtId="0" fontId="23" fillId="0" borderId="6" xfId="0" applyFont="1" applyBorder="1" applyAlignment="1">
      <alignment horizontal="center" vertical="center"/>
    </xf>
    <xf numFmtId="0" fontId="23" fillId="0" borderId="139" xfId="0" applyFont="1" applyBorder="1" applyAlignment="1">
      <alignment horizontal="center" vertical="center"/>
    </xf>
    <xf numFmtId="0" fontId="23" fillId="0" borderId="165" xfId="0" applyFont="1" applyBorder="1" applyAlignment="1">
      <alignment horizontal="center" vertical="center" wrapText="1"/>
    </xf>
    <xf numFmtId="0" fontId="23" fillId="0" borderId="2" xfId="0" applyFont="1" applyBorder="1" applyAlignment="1">
      <alignment horizontal="center" vertical="center"/>
    </xf>
    <xf numFmtId="0" fontId="23" fillId="0" borderId="9" xfId="0" applyFont="1" applyBorder="1" applyAlignment="1">
      <alignment horizontal="center" vertical="center"/>
    </xf>
    <xf numFmtId="180" fontId="22" fillId="0" borderId="142" xfId="0" applyNumberFormat="1" applyFont="1" applyBorder="1" applyAlignment="1">
      <alignment horizontal="center" vertical="center"/>
    </xf>
    <xf numFmtId="180" fontId="22" fillId="0" borderId="157" xfId="0" applyNumberFormat="1" applyFont="1" applyBorder="1" applyAlignment="1">
      <alignment horizontal="center" vertical="center"/>
    </xf>
    <xf numFmtId="0" fontId="22" fillId="3" borderId="158" xfId="0" applyFont="1" applyFill="1" applyBorder="1" applyAlignment="1">
      <alignment horizontal="center" vertical="center"/>
    </xf>
    <xf numFmtId="180" fontId="39" fillId="0" borderId="168" xfId="0" applyNumberFormat="1" applyFont="1" applyBorder="1" applyAlignment="1">
      <alignment horizontal="center" vertical="center"/>
    </xf>
    <xf numFmtId="180" fontId="39" fillId="0" borderId="42" xfId="0" applyNumberFormat="1" applyFont="1" applyBorder="1" applyAlignment="1">
      <alignment horizontal="center" vertical="center"/>
    </xf>
    <xf numFmtId="180" fontId="39" fillId="0" borderId="157" xfId="0" applyNumberFormat="1" applyFont="1" applyBorder="1" applyAlignment="1">
      <alignment horizontal="center" vertical="center"/>
    </xf>
    <xf numFmtId="180" fontId="22" fillId="0" borderId="142" xfId="0" applyNumberFormat="1" applyFont="1" applyBorder="1" applyAlignment="1">
      <alignment horizontal="center" vertical="center" wrapText="1"/>
    </xf>
    <xf numFmtId="180" fontId="22" fillId="0" borderId="157" xfId="0" applyNumberFormat="1" applyFont="1" applyBorder="1" applyAlignment="1">
      <alignment horizontal="center" vertical="center" wrapText="1"/>
    </xf>
    <xf numFmtId="166" fontId="22" fillId="0" borderId="142" xfId="0" applyNumberFormat="1" applyFont="1" applyBorder="1" applyAlignment="1">
      <alignment horizontal="center" vertical="center"/>
    </xf>
    <xf numFmtId="0" fontId="23" fillId="0" borderId="169" xfId="0" applyFont="1" applyBorder="1" applyAlignment="1">
      <alignment horizontal="center" vertical="center" wrapText="1"/>
    </xf>
    <xf numFmtId="0" fontId="23" fillId="0" borderId="22"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40"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40" xfId="0" applyFont="1" applyBorder="1" applyAlignment="1">
      <alignment horizontal="center" vertical="center"/>
    </xf>
    <xf numFmtId="0" fontId="22" fillId="3" borderId="166" xfId="0" applyFont="1" applyFill="1" applyBorder="1" applyAlignment="1">
      <alignment horizontal="center" vertical="center"/>
    </xf>
    <xf numFmtId="0" fontId="35" fillId="0" borderId="13" xfId="0" applyFont="1" applyBorder="1" applyAlignment="1">
      <alignment horizontal="center" vertical="center"/>
    </xf>
    <xf numFmtId="166" fontId="35" fillId="0" borderId="7" xfId="0" applyNumberFormat="1" applyFont="1" applyBorder="1" applyAlignment="1">
      <alignment horizontal="center" vertical="center"/>
    </xf>
    <xf numFmtId="166" fontId="35" fillId="0" borderId="170" xfId="0" applyNumberFormat="1" applyFont="1" applyBorder="1" applyAlignment="1">
      <alignment horizontal="center" vertical="center"/>
    </xf>
    <xf numFmtId="0" fontId="23" fillId="0" borderId="0" xfId="0" applyFont="1" applyAlignment="1">
      <alignment horizontal="justify" vertical="center" wrapText="1"/>
    </xf>
    <xf numFmtId="0" fontId="22" fillId="0" borderId="0" xfId="0" applyFont="1" applyAlignment="1">
      <alignment horizontal="justify" vertical="center" wrapText="1"/>
    </xf>
    <xf numFmtId="0" fontId="35" fillId="0" borderId="19" xfId="0" applyFont="1" applyBorder="1" applyAlignment="1">
      <alignment horizontal="center" vertical="center"/>
    </xf>
    <xf numFmtId="166" fontId="35" fillId="0" borderId="40" xfId="0" applyNumberFormat="1" applyFont="1" applyBorder="1" applyAlignment="1">
      <alignment horizontal="center" vertical="center"/>
    </xf>
    <xf numFmtId="166" fontId="35" fillId="0" borderId="8" xfId="0" applyNumberFormat="1" applyFont="1" applyBorder="1" applyAlignment="1">
      <alignment horizontal="center" vertical="center"/>
    </xf>
    <xf numFmtId="166" fontId="35" fillId="0" borderId="20" xfId="0" applyNumberFormat="1" applyFont="1" applyBorder="1" applyAlignment="1">
      <alignment horizontal="center" vertical="center"/>
    </xf>
    <xf numFmtId="0" fontId="26" fillId="0" borderId="30" xfId="0" applyFont="1" applyBorder="1" applyAlignment="1">
      <alignment horizontal="center"/>
    </xf>
    <xf numFmtId="0" fontId="26" fillId="0" borderId="171" xfId="0" applyFont="1" applyBorder="1" applyAlignment="1">
      <alignment horizontal="center" vertical="center"/>
    </xf>
    <xf numFmtId="0" fontId="26" fillId="0" borderId="174" xfId="0" applyFont="1" applyBorder="1" applyAlignment="1">
      <alignment horizontal="center"/>
    </xf>
    <xf numFmtId="0" fontId="26" fillId="0" borderId="19" xfId="0" applyFont="1" applyBorder="1" applyAlignment="1">
      <alignment horizontal="center"/>
    </xf>
    <xf numFmtId="0" fontId="26" fillId="0" borderId="52" xfId="0" applyFont="1" applyBorder="1" applyAlignment="1">
      <alignment horizontal="center" vertical="center"/>
    </xf>
    <xf numFmtId="0" fontId="26" fillId="0" borderId="139" xfId="0" applyFont="1" applyBorder="1" applyAlignment="1">
      <alignment horizontal="center" vertical="center"/>
    </xf>
    <xf numFmtId="0" fontId="26" fillId="0" borderId="173" xfId="0" applyFont="1" applyBorder="1" applyAlignment="1">
      <alignment horizontal="center"/>
    </xf>
    <xf numFmtId="0" fontId="24" fillId="0" borderId="0" xfId="0" applyFont="1" applyAlignment="1">
      <alignment horizontal="center" wrapText="1"/>
    </xf>
    <xf numFmtId="0" fontId="3" fillId="0" borderId="0" xfId="0" applyFont="1" applyAlignment="1">
      <alignment horizontal="center" vertical="center"/>
    </xf>
    <xf numFmtId="0" fontId="26" fillId="0" borderId="0" xfId="0" applyFont="1" applyAlignment="1">
      <alignment horizontal="left"/>
    </xf>
    <xf numFmtId="0" fontId="42" fillId="2" borderId="0" xfId="0" applyFont="1" applyFill="1" applyAlignment="1">
      <alignment horizontal="center" vertical="center"/>
    </xf>
    <xf numFmtId="0" fontId="26" fillId="0" borderId="172" xfId="0" applyFont="1" applyBorder="1" applyAlignment="1">
      <alignment horizontal="center" vertical="center"/>
    </xf>
    <xf numFmtId="0" fontId="26" fillId="0" borderId="1" xfId="0" applyFont="1" applyBorder="1" applyAlignment="1">
      <alignment horizontal="center" vertical="center"/>
    </xf>
    <xf numFmtId="0" fontId="24" fillId="9" borderId="0" xfId="0" applyFont="1" applyFill="1" applyAlignment="1">
      <alignment horizontal="center" vertical="center"/>
    </xf>
    <xf numFmtId="3" fontId="32" fillId="0" borderId="52" xfId="0" applyNumberFormat="1" applyFont="1" applyBorder="1" applyAlignment="1">
      <alignment horizontal="center" vertical="center"/>
    </xf>
    <xf numFmtId="0" fontId="23" fillId="0" borderId="6" xfId="0" applyFont="1" applyBorder="1" applyAlignment="1">
      <alignment horizontal="left" vertical="center" wrapText="1"/>
    </xf>
    <xf numFmtId="166" fontId="3" fillId="0" borderId="71" xfId="0" applyNumberFormat="1" applyFont="1" applyBorder="1" applyAlignment="1">
      <alignment horizontal="center" vertical="center" wrapText="1"/>
    </xf>
    <xf numFmtId="0" fontId="4" fillId="0" borderId="0" xfId="0" applyFont="1" applyAlignment="1">
      <alignment horizontal="center"/>
    </xf>
    <xf numFmtId="166" fontId="45" fillId="0" borderId="181" xfId="0" applyNumberFormat="1" applyFont="1" applyBorder="1" applyAlignment="1">
      <alignment horizontal="center"/>
    </xf>
    <xf numFmtId="166" fontId="45" fillId="0" borderId="176" xfId="0" applyNumberFormat="1" applyFont="1" applyBorder="1" applyAlignment="1">
      <alignment horizontal="center"/>
    </xf>
    <xf numFmtId="166" fontId="45" fillId="0" borderId="0" xfId="0" applyNumberFormat="1" applyFont="1" applyAlignment="1">
      <alignment horizontal="center"/>
    </xf>
    <xf numFmtId="0" fontId="3" fillId="2" borderId="7" xfId="0" applyFont="1" applyFill="1" applyBorder="1" applyAlignment="1">
      <alignment horizontal="center" vertical="center" wrapText="1"/>
    </xf>
    <xf numFmtId="0" fontId="35" fillId="0" borderId="177" xfId="0" applyFont="1" applyBorder="1" applyAlignment="1">
      <alignment horizontal="center" vertical="center" wrapText="1"/>
    </xf>
    <xf numFmtId="0" fontId="32" fillId="2" borderId="175" xfId="0" applyFont="1" applyFill="1" applyBorder="1" applyAlignment="1">
      <alignment horizontal="center" vertical="center" wrapText="1"/>
    </xf>
    <xf numFmtId="0" fontId="32" fillId="2" borderId="0" xfId="0" applyFont="1" applyFill="1" applyAlignment="1">
      <alignment horizontal="center" vertical="center"/>
    </xf>
    <xf numFmtId="0" fontId="32" fillId="2" borderId="176" xfId="0" applyFont="1" applyFill="1" applyBorder="1" applyAlignment="1">
      <alignment horizontal="center"/>
    </xf>
    <xf numFmtId="0" fontId="32" fillId="2" borderId="51" xfId="0" applyFont="1" applyFill="1" applyBorder="1" applyAlignment="1">
      <alignment horizontal="center" vertical="center"/>
    </xf>
    <xf numFmtId="0" fontId="24" fillId="0" borderId="0" xfId="14" applyFont="1" applyAlignment="1">
      <alignment horizontal="center" vertical="center" wrapText="1"/>
    </xf>
    <xf numFmtId="0" fontId="31" fillId="0" borderId="0" xfId="0" applyFont="1" applyAlignment="1">
      <alignment horizontal="center" vertical="center"/>
    </xf>
    <xf numFmtId="0" fontId="22" fillId="3" borderId="1" xfId="14" applyFont="1" applyFill="1" applyBorder="1" applyAlignment="1">
      <alignment horizontal="center" vertical="center" wrapText="1"/>
    </xf>
    <xf numFmtId="0" fontId="23" fillId="0" borderId="1" xfId="14" applyFont="1" applyBorder="1" applyAlignment="1">
      <alignment horizontal="left" vertical="center" wrapText="1"/>
    </xf>
    <xf numFmtId="0" fontId="23" fillId="0" borderId="0" xfId="14" applyFont="1" applyAlignment="1">
      <alignment horizontal="left" vertical="center" wrapText="1"/>
    </xf>
    <xf numFmtId="0" fontId="23" fillId="2" borderId="1" xfId="0" applyFont="1" applyFill="1" applyBorder="1" applyAlignment="1">
      <alignment horizontal="left" vertical="center" wrapText="1"/>
    </xf>
    <xf numFmtId="0" fontId="41" fillId="0" borderId="0" xfId="14" applyFont="1" applyAlignment="1">
      <alignment horizontal="center" vertical="center" wrapText="1"/>
    </xf>
    <xf numFmtId="0" fontId="47" fillId="0" borderId="0" xfId="14" applyFont="1" applyAlignment="1">
      <alignment horizontal="center" vertical="center" wrapText="1"/>
    </xf>
    <xf numFmtId="181" fontId="23" fillId="13" borderId="35" xfId="0" applyNumberFormat="1" applyFont="1" applyFill="1" applyBorder="1" applyAlignment="1">
      <alignment horizontal="center" vertical="center" wrapText="1"/>
    </xf>
    <xf numFmtId="0" fontId="23" fillId="0" borderId="182" xfId="14" applyFont="1" applyBorder="1" applyAlignment="1">
      <alignment horizontal="left" vertical="center" wrapText="1"/>
    </xf>
    <xf numFmtId="0" fontId="23" fillId="0" borderId="182" xfId="14" applyFont="1" applyBorder="1" applyAlignment="1">
      <alignment horizontal="center" vertical="center" wrapText="1"/>
    </xf>
    <xf numFmtId="0" fontId="23" fillId="0" borderId="29" xfId="14" applyFont="1" applyBorder="1" applyAlignment="1">
      <alignment horizontal="left" vertical="center" wrapText="1"/>
    </xf>
    <xf numFmtId="0" fontId="23" fillId="0" borderId="190" xfId="14" applyFont="1" applyBorder="1" applyAlignment="1">
      <alignment horizontal="left" vertical="center" wrapText="1"/>
    </xf>
    <xf numFmtId="0" fontId="23" fillId="0" borderId="17" xfId="14" applyFont="1" applyBorder="1" applyAlignment="1">
      <alignment horizontal="left" vertical="center" wrapText="1"/>
    </xf>
    <xf numFmtId="0" fontId="23" fillId="0" borderId="29" xfId="14" applyFont="1" applyBorder="1" applyAlignment="1">
      <alignment horizontal="center" vertical="center" wrapText="1"/>
    </xf>
    <xf numFmtId="0" fontId="23" fillId="0" borderId="190" xfId="14" applyFont="1" applyBorder="1" applyAlignment="1">
      <alignment horizontal="center" vertical="center" wrapText="1"/>
    </xf>
    <xf numFmtId="0" fontId="23" fillId="0" borderId="17" xfId="14" applyFont="1" applyBorder="1" applyAlignment="1">
      <alignment horizontal="center" vertical="center" wrapText="1"/>
    </xf>
    <xf numFmtId="0" fontId="31" fillId="0" borderId="0" xfId="14" applyFont="1" applyAlignment="1">
      <alignment horizontal="center" vertical="center" wrapText="1"/>
    </xf>
    <xf numFmtId="0" fontId="63" fillId="0" borderId="182" xfId="14" applyFont="1" applyBorder="1" applyAlignment="1">
      <alignment horizontal="center" vertical="center" wrapText="1"/>
    </xf>
    <xf numFmtId="0" fontId="35" fillId="0" borderId="20" xfId="14" applyFont="1" applyBorder="1" applyAlignment="1">
      <alignment horizontal="center" vertical="center" wrapText="1"/>
    </xf>
    <xf numFmtId="0" fontId="23" fillId="0" borderId="183" xfId="14" applyFont="1" applyBorder="1" applyAlignment="1">
      <alignment horizontal="left" vertical="center" wrapText="1"/>
    </xf>
    <xf numFmtId="0" fontId="35" fillId="0" borderId="10" xfId="14" applyFont="1" applyBorder="1" applyAlignment="1">
      <alignment horizontal="center" vertical="center" wrapText="1"/>
    </xf>
    <xf numFmtId="0" fontId="35" fillId="0" borderId="191" xfId="14" applyFont="1" applyBorder="1" applyAlignment="1">
      <alignment horizontal="center" vertical="center" wrapText="1"/>
    </xf>
    <xf numFmtId="0" fontId="35" fillId="0" borderId="192" xfId="14" applyFont="1" applyBorder="1" applyAlignment="1">
      <alignment horizontal="center" vertical="center" wrapText="1"/>
    </xf>
    <xf numFmtId="9" fontId="35" fillId="0" borderId="14" xfId="16" applyNumberFormat="1" applyFont="1" applyBorder="1" applyAlignment="1">
      <alignment horizontal="center" vertical="center" wrapText="1"/>
    </xf>
    <xf numFmtId="0" fontId="3" fillId="0" borderId="20" xfId="14" applyFont="1" applyBorder="1" applyAlignment="1">
      <alignment horizontal="center" vertical="center" wrapText="1"/>
    </xf>
    <xf numFmtId="0" fontId="35" fillId="0" borderId="14" xfId="14" applyFont="1" applyBorder="1" applyAlignment="1">
      <alignment horizontal="center" vertical="center" wrapText="1"/>
    </xf>
    <xf numFmtId="0" fontId="12" fillId="0" borderId="0" xfId="0" applyFont="1" applyAlignment="1">
      <alignment horizontal="left" vertical="center"/>
    </xf>
    <xf numFmtId="0" fontId="66" fillId="0" borderId="1" xfId="0" applyFont="1" applyBorder="1" applyAlignment="1">
      <alignment horizontal="center" vertical="center" wrapText="1"/>
    </xf>
    <xf numFmtId="0" fontId="12" fillId="0" borderId="1" xfId="10" applyFont="1" applyBorder="1" applyAlignment="1">
      <alignment horizontal="center" vertical="center" wrapText="1"/>
    </xf>
    <xf numFmtId="0" fontId="11" fillId="2" borderId="22"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6" xfId="0" applyFont="1" applyFill="1" applyBorder="1" applyAlignment="1">
      <alignment horizontal="center" vertical="center"/>
    </xf>
    <xf numFmtId="0" fontId="22" fillId="0" borderId="0" xfId="0" applyFont="1" applyAlignment="1">
      <alignment horizontal="center" vertical="center"/>
    </xf>
    <xf numFmtId="0" fontId="22" fillId="3" borderId="23" xfId="0" applyFont="1" applyFill="1" applyBorder="1" applyAlignment="1">
      <alignment horizontal="center" vertical="center"/>
    </xf>
    <xf numFmtId="0" fontId="23" fillId="0" borderId="0" xfId="0" applyFont="1" applyAlignment="1">
      <alignment horizontal="center" vertical="center" wrapText="1"/>
    </xf>
    <xf numFmtId="0" fontId="23" fillId="0" borderId="21" xfId="10" applyFont="1" applyBorder="1" applyAlignment="1">
      <alignment horizontal="center" vertical="center" wrapText="1"/>
    </xf>
    <xf numFmtId="4" fontId="22" fillId="0" borderId="71" xfId="0" applyNumberFormat="1" applyFont="1" applyBorder="1" applyAlignment="1">
      <alignment horizontal="center"/>
    </xf>
    <xf numFmtId="4" fontId="22" fillId="0" borderId="21" xfId="0" applyNumberFormat="1" applyFont="1" applyBorder="1" applyAlignment="1">
      <alignment horizontal="center"/>
    </xf>
    <xf numFmtId="4" fontId="22" fillId="0" borderId="22" xfId="0" applyNumberFormat="1" applyFont="1" applyBorder="1" applyAlignment="1">
      <alignment horizontal="center"/>
    </xf>
    <xf numFmtId="49" fontId="26" fillId="0" borderId="1" xfId="0" quotePrefix="1" applyNumberFormat="1" applyFont="1" applyBorder="1" applyAlignment="1">
      <alignment horizontal="center" vertical="center"/>
    </xf>
    <xf numFmtId="49" fontId="26" fillId="0" borderId="1" xfId="0" applyNumberFormat="1" applyFont="1" applyBorder="1" applyAlignment="1">
      <alignment horizontal="center" vertical="center"/>
    </xf>
    <xf numFmtId="49" fontId="26" fillId="0" borderId="2" xfId="0" applyNumberFormat="1" applyFont="1" applyBorder="1" applyAlignment="1">
      <alignment horizontal="center" vertical="center"/>
    </xf>
    <xf numFmtId="0" fontId="3" fillId="0" borderId="2" xfId="0" applyFont="1" applyBorder="1" applyAlignment="1">
      <alignment wrapText="1"/>
    </xf>
    <xf numFmtId="4" fontId="3" fillId="14" borderId="194" xfId="7" applyNumberFormat="1" applyFont="1" applyFill="1" applyBorder="1" applyAlignment="1" applyProtection="1">
      <alignment horizontal="center" vertical="center" wrapText="1"/>
    </xf>
    <xf numFmtId="4" fontId="3" fillId="14" borderId="7" xfId="7" applyNumberFormat="1" applyFont="1" applyFill="1" applyBorder="1" applyAlignment="1" applyProtection="1">
      <alignment horizontal="center" vertical="center" wrapText="1"/>
    </xf>
    <xf numFmtId="0" fontId="3" fillId="0" borderId="197" xfId="0" applyFont="1" applyBorder="1" applyAlignment="1">
      <alignment vertical="center" wrapText="1"/>
    </xf>
    <xf numFmtId="0" fontId="3" fillId="0" borderId="198" xfId="0" applyFont="1" applyBorder="1" applyAlignment="1">
      <alignment vertical="center" wrapText="1"/>
    </xf>
    <xf numFmtId="0" fontId="3" fillId="0" borderId="201" xfId="0" applyFont="1" applyBorder="1" applyAlignment="1">
      <alignment vertical="center" wrapText="1"/>
    </xf>
    <xf numFmtId="0" fontId="49" fillId="0" borderId="0" xfId="12" applyFont="1" applyAlignment="1">
      <alignment horizontal="center"/>
    </xf>
  </cellXfs>
  <cellStyles count="19">
    <cellStyle name="Euro" xfId="1" xr:uid="{00000000-0005-0000-0000-000000000000}"/>
    <cellStyle name="Euro 2" xfId="2" xr:uid="{00000000-0005-0000-0000-000001000000}"/>
    <cellStyle name="Euro 3" xfId="3" xr:uid="{00000000-0005-0000-0000-000002000000}"/>
    <cellStyle name="Euro 4" xfId="4" xr:uid="{00000000-0005-0000-0000-000003000000}"/>
    <cellStyle name="Lien hypertexte" xfId="5" builtinId="8"/>
    <cellStyle name="Monétaire" xfId="6" builtinId="4"/>
    <cellStyle name="Monétaire 2" xfId="7" xr:uid="{00000000-0005-0000-0000-000006000000}"/>
    <cellStyle name="Monétaire 3" xfId="8" xr:uid="{00000000-0005-0000-0000-000007000000}"/>
    <cellStyle name="Monétaire 4" xfId="9" xr:uid="{00000000-0005-0000-0000-000008000000}"/>
    <cellStyle name="Normal" xfId="0" builtinId="0"/>
    <cellStyle name="Normal 2" xfId="10" xr:uid="{00000000-0005-0000-0000-00000A000000}"/>
    <cellStyle name="Normal_Arrêté du 16.09.04" xfId="11" xr:uid="{00000000-0005-0000-0000-00000B000000}"/>
    <cellStyle name="Normal_BAREME 99-2 au 01.12.99" xfId="12" xr:uid="{00000000-0005-0000-0000-00000C000000}"/>
    <cellStyle name="Normal_Classeur4" xfId="13" xr:uid="{00000000-0005-0000-0000-00000D000000}"/>
    <cellStyle name="Normal_Décret 2010-235" xfId="14" xr:uid="{00000000-0005-0000-0000-00000E000000}"/>
    <cellStyle name="Normal_Feuil1" xfId="15" xr:uid="{00000000-0005-0000-0000-00000F000000}"/>
    <cellStyle name="Pourcentage" xfId="16" builtinId="5"/>
    <cellStyle name="Pourcentage 2" xfId="17" xr:uid="{00000000-0005-0000-0000-000011000000}"/>
    <cellStyle name="Pourcentage 3" xfId="18" xr:uid="{00000000-0005-0000-0000-00001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6.xml"/><Relationship Id="rId21" Type="http://schemas.openxmlformats.org/officeDocument/2006/relationships/worksheet" Target="worksheets/sheet21.xml"/><Relationship Id="rId34" Type="http://schemas.openxmlformats.org/officeDocument/2006/relationships/externalLink" Target="externalLinks/externalLink1.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4.xml"/><Relationship Id="rId40" Type="http://schemas.openxmlformats.org/officeDocument/2006/relationships/externalLink" Target="externalLinks/externalLink7.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5.xml"/><Relationship Id="rId46" Type="http://schemas.microsoft.com/office/2017/10/relationships/person" Target="persons/person.xml"/><Relationship Id="rId20" Type="http://schemas.openxmlformats.org/officeDocument/2006/relationships/worksheet" Target="worksheets/sheet20.xml"/><Relationship Id="rId41" Type="http://schemas.openxmlformats.org/officeDocument/2006/relationships/externalLink" Target="externalLinks/externalLink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3</xdr:col>
      <xdr:colOff>542925</xdr:colOff>
      <xdr:row>1</xdr:row>
      <xdr:rowOff>285750</xdr:rowOff>
    </xdr:from>
    <xdr:to>
      <xdr:col>3</xdr:col>
      <xdr:colOff>1552575</xdr:colOff>
      <xdr:row>2</xdr:row>
      <xdr:rowOff>123824</xdr:rowOff>
    </xdr:to>
    <xdr:sp macro="" textlink="">
      <xdr:nvSpPr>
        <xdr:cNvPr id="1026" name="WordArt 5">
          <a:extLst>
            <a:ext uri="{FF2B5EF4-FFF2-40B4-BE49-F238E27FC236}">
              <a16:creationId xmlns:a16="http://schemas.microsoft.com/office/drawing/2014/main" id="{00000000-0008-0000-0000-000002040000}"/>
            </a:ext>
          </a:extLst>
        </xdr:cNvPr>
        <xdr:cNvSpPr>
          <a:spLocks noChangeArrowheads="1" noChangeShapeType="1" noTextEdit="1"/>
        </xdr:cNvSpPr>
      </xdr:nvSpPr>
      <xdr:spPr bwMode="auto">
        <a:xfrm>
          <a:off x="2486025" y="285750"/>
          <a:ext cx="1009650" cy="161925"/>
        </a:xfrm>
        <a:prstGeom prst="rect">
          <a:avLst/>
        </a:prstGeom>
      </xdr:spPr>
      <xdr:txBody>
        <a:bodyPr wrap="none" fromWordArt="1">
          <a:prstTxWarp prst="textPlain">
            <a:avLst>
              <a:gd name="adj" fmla="val 50000"/>
            </a:avLst>
          </a:prstTxWarp>
        </a:bodyPr>
        <a:lstStyle/>
        <a:p>
          <a:pPr algn="just">
            <a:buNone/>
            <a:defRPr/>
          </a:pPr>
          <a:r>
            <a:rPr lang="fr-FR" sz="1200" spc="0">
              <a:ln w="9360" cap="sq">
                <a:solidFill>
                  <a:srgbClr val="000000"/>
                </a:solidFill>
                <a:miter lim="800000"/>
                <a:headEnd/>
                <a:tailEnd/>
              </a:ln>
              <a:solidFill>
                <a:srgbClr val="000000"/>
              </a:solidFill>
              <a:latin typeface="Century Gothic"/>
            </a:rPr>
            <a:t>SOMMAIRE</a:t>
          </a:r>
          <a:endParaRPr/>
        </a:p>
      </xdr:txBody>
    </xdr:sp>
    <xdr:clientData/>
  </xdr:twoCellAnchor>
  <xdr:twoCellAnchor editAs="oneCell">
    <xdr:from>
      <xdr:col>3</xdr:col>
      <xdr:colOff>9525</xdr:colOff>
      <xdr:row>0</xdr:row>
      <xdr:rowOff>152400</xdr:rowOff>
    </xdr:from>
    <xdr:to>
      <xdr:col>3</xdr:col>
      <xdr:colOff>3152775</xdr:colOff>
      <xdr:row>1</xdr:row>
      <xdr:rowOff>228600</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xdr:blipFill>
      <xdr:spPr bwMode="auto">
        <a:xfrm>
          <a:off x="1952625" y="152400"/>
          <a:ext cx="3143250" cy="1666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37</xdr:col>
      <xdr:colOff>9525</xdr:colOff>
      <xdr:row>52</xdr:row>
      <xdr:rowOff>28575</xdr:rowOff>
    </xdr:from>
    <xdr:to>
      <xdr:col>47</xdr:col>
      <xdr:colOff>447675</xdr:colOff>
      <xdr:row>82</xdr:row>
      <xdr:rowOff>142875</xdr:rowOff>
    </xdr:to>
    <xdr:sp macro="" textlink="">
      <xdr:nvSpPr>
        <xdr:cNvPr id="10241" name="Rectangle 1">
          <a:extLst>
            <a:ext uri="{FF2B5EF4-FFF2-40B4-BE49-F238E27FC236}">
              <a16:creationId xmlns:a16="http://schemas.microsoft.com/office/drawing/2014/main" id="{00000000-0008-0000-0800-000001280000}"/>
            </a:ext>
          </a:extLst>
        </xdr:cNvPr>
        <xdr:cNvSpPr>
          <a:spLocks noChangeArrowheads="1"/>
        </xdr:cNvSpPr>
      </xdr:nvSpPr>
      <xdr:spPr bwMode="auto">
        <a:xfrm>
          <a:off x="25688925" y="9953625"/>
          <a:ext cx="8058150" cy="4486275"/>
        </a:xfrm>
        <a:prstGeom prst="rect">
          <a:avLst/>
        </a:prstGeom>
        <a:noFill/>
        <a:ln w="9360" cap="sq">
          <a:solidFill>
            <a:srgbClr val="000000"/>
          </a:solidFill>
          <a:miter lim="800000"/>
          <a:headEnd/>
          <a:tailEnd/>
        </a:ln>
        <a:effectLst>
          <a:outerShdw dist="17819" dir="2700000" algn="ctr" rotWithShape="0">
            <a:srgbClr val="000000"/>
          </a:outerShdw>
        </a:effec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xdr:row>
      <xdr:rowOff>159190</xdr:rowOff>
    </xdr:from>
    <xdr:to>
      <xdr:col>9</xdr:col>
      <xdr:colOff>752474</xdr:colOff>
      <xdr:row>17</xdr:row>
      <xdr:rowOff>420212</xdr:rowOff>
    </xdr:to>
    <xdr:sp macro="" textlink="">
      <xdr:nvSpPr>
        <xdr:cNvPr id="13313" name="Rectangle 1">
          <a:extLst>
            <a:ext uri="{FF2B5EF4-FFF2-40B4-BE49-F238E27FC236}">
              <a16:creationId xmlns:a16="http://schemas.microsoft.com/office/drawing/2014/main" id="{00000000-0008-0000-0A00-000001340000}"/>
            </a:ext>
          </a:extLst>
        </xdr:cNvPr>
        <xdr:cNvSpPr>
          <a:spLocks noChangeArrowheads="1"/>
        </xdr:cNvSpPr>
      </xdr:nvSpPr>
      <xdr:spPr bwMode="auto">
        <a:xfrm>
          <a:off x="0" y="2201570"/>
          <a:ext cx="9970659" cy="4139712"/>
        </a:xfrm>
        <a:prstGeom prst="rect">
          <a:avLst/>
        </a:prstGeom>
        <a:noFill/>
        <a:ln w="9360" cap="sq">
          <a:solidFill>
            <a:srgbClr val="000000"/>
          </a:solidFill>
          <a:miter lim="800000"/>
          <a:headEnd/>
          <a:tailEnd/>
        </a:ln>
        <a:effectLst>
          <a:outerShdw dist="17819" dir="2700000" algn="ctr" rotWithShape="0">
            <a:srgbClr val="000000"/>
          </a:outerShdw>
        </a:effectLst>
      </xdr:spPr>
    </xdr:sp>
    <xdr:clientData/>
  </xdr:twoCellAnchor>
  <xdr:twoCellAnchor>
    <xdr:from>
      <xdr:col>0</xdr:col>
      <xdr:colOff>0</xdr:colOff>
      <xdr:row>7</xdr:row>
      <xdr:rowOff>152400</xdr:rowOff>
    </xdr:from>
    <xdr:to>
      <xdr:col>1</xdr:col>
      <xdr:colOff>9525</xdr:colOff>
      <xdr:row>9</xdr:row>
      <xdr:rowOff>9525</xdr:rowOff>
    </xdr:to>
    <xdr:sp macro="" textlink="">
      <xdr:nvSpPr>
        <xdr:cNvPr id="13314" name="Rectangle 2">
          <a:extLst>
            <a:ext uri="{FF2B5EF4-FFF2-40B4-BE49-F238E27FC236}">
              <a16:creationId xmlns:a16="http://schemas.microsoft.com/office/drawing/2014/main" id="{00000000-0008-0000-0A00-000002340000}"/>
            </a:ext>
          </a:extLst>
        </xdr:cNvPr>
        <xdr:cNvSpPr>
          <a:spLocks noChangeArrowheads="1"/>
        </xdr:cNvSpPr>
      </xdr:nvSpPr>
      <xdr:spPr bwMode="auto">
        <a:xfrm>
          <a:off x="762000" y="1514475"/>
          <a:ext cx="2447925" cy="209550"/>
        </a:xfrm>
        <a:prstGeom prst="rect">
          <a:avLst/>
        </a:prstGeom>
        <a:noFill/>
        <a:ln w="9360" cap="sq">
          <a:solidFill>
            <a:srgbClr val="000000"/>
          </a:solidFill>
          <a:miter lim="800000"/>
          <a:headEnd/>
          <a:tailEnd/>
        </a:ln>
        <a:effectLst>
          <a:outerShdw dist="17819" dir="2700000" algn="ctr" rotWithShape="0">
            <a:srgbClr val="000000"/>
          </a:outerShdw>
        </a:effectLst>
      </xdr:spPr>
    </xdr:sp>
    <xdr:clientData/>
  </xdr:twoCellAnchor>
  <xdr:twoCellAnchor>
    <xdr:from>
      <xdr:col>0</xdr:col>
      <xdr:colOff>123824</xdr:colOff>
      <xdr:row>19</xdr:row>
      <xdr:rowOff>142875</xdr:rowOff>
    </xdr:from>
    <xdr:to>
      <xdr:col>1</xdr:col>
      <xdr:colOff>133350</xdr:colOff>
      <xdr:row>21</xdr:row>
      <xdr:rowOff>0</xdr:rowOff>
    </xdr:to>
    <xdr:sp macro="" textlink="">
      <xdr:nvSpPr>
        <xdr:cNvPr id="4" name="Rectangle 2">
          <a:extLst>
            <a:ext uri="{FF2B5EF4-FFF2-40B4-BE49-F238E27FC236}">
              <a16:creationId xmlns:a16="http://schemas.microsoft.com/office/drawing/2014/main" id="{00000000-0008-0000-0A00-000004000000}"/>
            </a:ext>
          </a:extLst>
        </xdr:cNvPr>
        <xdr:cNvSpPr>
          <a:spLocks noChangeArrowheads="1"/>
        </xdr:cNvSpPr>
      </xdr:nvSpPr>
      <xdr:spPr bwMode="auto">
        <a:xfrm>
          <a:off x="123825" y="5314950"/>
          <a:ext cx="2447925" cy="209550"/>
        </a:xfrm>
        <a:prstGeom prst="rect">
          <a:avLst/>
        </a:prstGeom>
        <a:noFill/>
        <a:ln w="9360" cap="sq">
          <a:solidFill>
            <a:srgbClr val="000000"/>
          </a:solidFill>
          <a:miter lim="800000"/>
          <a:headEnd/>
          <a:tailEnd/>
        </a:ln>
        <a:effectLst>
          <a:outerShdw dist="17819" dir="2700000" algn="ctr" rotWithShape="0">
            <a:srgbClr val="000000"/>
          </a:outerShdw>
        </a:effec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15</xdr:row>
      <xdr:rowOff>0</xdr:rowOff>
    </xdr:from>
    <xdr:to>
      <xdr:col>5</xdr:col>
      <xdr:colOff>1771650</xdr:colOff>
      <xdr:row>18</xdr:row>
      <xdr:rowOff>495299</xdr:rowOff>
    </xdr:to>
    <xdr:sp macro="" textlink="">
      <xdr:nvSpPr>
        <xdr:cNvPr id="14340" name="Rectangle 1">
          <a:extLst>
            <a:ext uri="{FF2B5EF4-FFF2-40B4-BE49-F238E27FC236}">
              <a16:creationId xmlns:a16="http://schemas.microsoft.com/office/drawing/2014/main" id="{00000000-0008-0000-0D00-000004380000}"/>
            </a:ext>
          </a:extLst>
        </xdr:cNvPr>
        <xdr:cNvSpPr>
          <a:spLocks noChangeArrowheads="1"/>
        </xdr:cNvSpPr>
      </xdr:nvSpPr>
      <xdr:spPr bwMode="auto">
        <a:xfrm>
          <a:off x="762000" y="2695575"/>
          <a:ext cx="8753475" cy="1876425"/>
        </a:xfrm>
        <a:prstGeom prst="rect">
          <a:avLst/>
        </a:prstGeom>
        <a:noFill/>
        <a:ln w="9360" cap="sq">
          <a:solidFill>
            <a:srgbClr val="000000"/>
          </a:solidFill>
          <a:miter lim="800000"/>
          <a:headEnd/>
          <a:tailEnd/>
        </a:ln>
        <a:effectLst>
          <a:outerShdw dist="17819" dir="2700000" algn="ctr" rotWithShape="0">
            <a:srgbClr val="000000"/>
          </a:outerShdw>
        </a:effectLst>
      </xdr:spPr>
    </xdr:sp>
    <xdr:clientData/>
  </xdr:twoCellAnchor>
  <xdr:twoCellAnchor>
    <xdr:from>
      <xdr:col>1</xdr:col>
      <xdr:colOff>0</xdr:colOff>
      <xdr:row>12</xdr:row>
      <xdr:rowOff>0</xdr:rowOff>
    </xdr:from>
    <xdr:to>
      <xdr:col>2</xdr:col>
      <xdr:colOff>0</xdr:colOff>
      <xdr:row>12</xdr:row>
      <xdr:rowOff>190500</xdr:rowOff>
    </xdr:to>
    <xdr:sp macro="" textlink="">
      <xdr:nvSpPr>
        <xdr:cNvPr id="14341" name="Rectangle 9">
          <a:extLst>
            <a:ext uri="{FF2B5EF4-FFF2-40B4-BE49-F238E27FC236}">
              <a16:creationId xmlns:a16="http://schemas.microsoft.com/office/drawing/2014/main" id="{00000000-0008-0000-0D00-000005380000}"/>
            </a:ext>
          </a:extLst>
        </xdr:cNvPr>
        <xdr:cNvSpPr>
          <a:spLocks noChangeArrowheads="1"/>
        </xdr:cNvSpPr>
      </xdr:nvSpPr>
      <xdr:spPr bwMode="auto">
        <a:xfrm>
          <a:off x="762000" y="2181225"/>
          <a:ext cx="1781175" cy="190500"/>
        </a:xfrm>
        <a:prstGeom prst="rect">
          <a:avLst/>
        </a:prstGeom>
        <a:noFill/>
        <a:ln w="9360" cap="sq">
          <a:solidFill>
            <a:srgbClr val="000000"/>
          </a:solidFill>
          <a:miter lim="800000"/>
          <a:headEnd/>
          <a:tailEnd/>
        </a:ln>
        <a:effectLst>
          <a:outerShdw dist="17819" dir="2700000" algn="ctr" rotWithShape="0">
            <a:srgbClr val="000000"/>
          </a:outerShdw>
        </a:effectLst>
      </xdr:spPr>
    </xdr:sp>
    <xdr:clientData/>
  </xdr:twoCellAnchor>
  <xdr:twoCellAnchor>
    <xdr:from>
      <xdr:col>2</xdr:col>
      <xdr:colOff>885825</xdr:colOff>
      <xdr:row>7</xdr:row>
      <xdr:rowOff>133350</xdr:rowOff>
    </xdr:from>
    <xdr:to>
      <xdr:col>4</xdr:col>
      <xdr:colOff>76200</xdr:colOff>
      <xdr:row>9</xdr:row>
      <xdr:rowOff>0</xdr:rowOff>
    </xdr:to>
    <xdr:sp macro="" textlink="">
      <xdr:nvSpPr>
        <xdr:cNvPr id="14342" name="Rectangle 11">
          <a:extLst>
            <a:ext uri="{FF2B5EF4-FFF2-40B4-BE49-F238E27FC236}">
              <a16:creationId xmlns:a16="http://schemas.microsoft.com/office/drawing/2014/main" id="{00000000-0008-0000-0D00-000006380000}"/>
            </a:ext>
          </a:extLst>
        </xdr:cNvPr>
        <xdr:cNvSpPr>
          <a:spLocks noChangeArrowheads="1"/>
        </xdr:cNvSpPr>
      </xdr:nvSpPr>
      <xdr:spPr bwMode="auto">
        <a:xfrm>
          <a:off x="3429000" y="1809750"/>
          <a:ext cx="3371850" cy="228600"/>
        </a:xfrm>
        <a:prstGeom prst="rect">
          <a:avLst/>
        </a:prstGeom>
        <a:noFill/>
        <a:ln w="9360" cap="sq">
          <a:solidFill>
            <a:srgbClr val="000000"/>
          </a:solidFill>
          <a:miter lim="800000"/>
          <a:headEnd/>
          <a:tailEnd/>
        </a:ln>
        <a:effectLst>
          <a:outerShdw dist="17819" dir="2700000" algn="ctr" rotWithShape="0">
            <a:srgbClr val="000000"/>
          </a:outerShdw>
        </a:effec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9525</xdr:colOff>
      <xdr:row>2</xdr:row>
      <xdr:rowOff>171450</xdr:rowOff>
    </xdr:from>
    <xdr:to>
      <xdr:col>3</xdr:col>
      <xdr:colOff>28575</xdr:colOff>
      <xdr:row>4</xdr:row>
      <xdr:rowOff>19050</xdr:rowOff>
    </xdr:to>
    <xdr:sp macro="" textlink="">
      <xdr:nvSpPr>
        <xdr:cNvPr id="3" name="Rectangle 3">
          <a:extLst>
            <a:ext uri="{FF2B5EF4-FFF2-40B4-BE49-F238E27FC236}">
              <a16:creationId xmlns:a16="http://schemas.microsoft.com/office/drawing/2014/main" id="{00000000-0008-0000-0E00-000003000000}"/>
            </a:ext>
          </a:extLst>
        </xdr:cNvPr>
        <xdr:cNvSpPr>
          <a:spLocks noChangeArrowheads="1"/>
        </xdr:cNvSpPr>
      </xdr:nvSpPr>
      <xdr:spPr bwMode="auto">
        <a:xfrm>
          <a:off x="771525" y="1123950"/>
          <a:ext cx="3267075" cy="219074"/>
        </a:xfrm>
        <a:prstGeom prst="rect">
          <a:avLst/>
        </a:prstGeom>
        <a:noFill/>
        <a:ln w="9360" cap="sq">
          <a:solidFill>
            <a:srgbClr val="000000"/>
          </a:solidFill>
          <a:miter lim="800000"/>
          <a:headEnd/>
          <a:tailEnd/>
        </a:ln>
        <a:effectLst>
          <a:outerShdw dist="17819" dir="2700000" algn="ctr" rotWithShape="0">
            <a:srgbClr val="000000"/>
          </a:outerShdw>
        </a:effectLst>
      </xdr:spPr>
    </xdr:sp>
    <xdr:clientData/>
  </xdr:twoCellAnchor>
  <xdr:twoCellAnchor>
    <xdr:from>
      <xdr:col>1</xdr:col>
      <xdr:colOff>0</xdr:colOff>
      <xdr:row>50</xdr:row>
      <xdr:rowOff>0</xdr:rowOff>
    </xdr:from>
    <xdr:to>
      <xdr:col>3</xdr:col>
      <xdr:colOff>76200</xdr:colOff>
      <xdr:row>50</xdr:row>
      <xdr:rowOff>190500</xdr:rowOff>
    </xdr:to>
    <xdr:sp macro="" textlink="">
      <xdr:nvSpPr>
        <xdr:cNvPr id="4" name="Rectangle 6">
          <a:extLst>
            <a:ext uri="{FF2B5EF4-FFF2-40B4-BE49-F238E27FC236}">
              <a16:creationId xmlns:a16="http://schemas.microsoft.com/office/drawing/2014/main" id="{00000000-0008-0000-0E00-000004000000}"/>
            </a:ext>
          </a:extLst>
        </xdr:cNvPr>
        <xdr:cNvSpPr>
          <a:spLocks noChangeArrowheads="1"/>
        </xdr:cNvSpPr>
      </xdr:nvSpPr>
      <xdr:spPr bwMode="auto">
        <a:xfrm>
          <a:off x="762000" y="4848225"/>
          <a:ext cx="3324225" cy="190500"/>
        </a:xfrm>
        <a:prstGeom prst="rect">
          <a:avLst/>
        </a:prstGeom>
        <a:noFill/>
        <a:ln w="9360" cap="sq">
          <a:solidFill>
            <a:srgbClr val="000000"/>
          </a:solidFill>
          <a:miter lim="800000"/>
          <a:headEnd/>
          <a:tailEnd/>
        </a:ln>
        <a:effectLst>
          <a:outerShdw dist="17819" dir="2700000" algn="ctr" rotWithShape="0">
            <a:srgbClr val="000000"/>
          </a:outerShdw>
        </a:effectLst>
      </xdr:spPr>
    </xdr:sp>
    <xdr:clientData/>
  </xdr:twoCellAnchor>
  <xdr:twoCellAnchor>
    <xdr:from>
      <xdr:col>0</xdr:col>
      <xdr:colOff>714375</xdr:colOff>
      <xdr:row>17</xdr:row>
      <xdr:rowOff>142875</xdr:rowOff>
    </xdr:from>
    <xdr:to>
      <xdr:col>2</xdr:col>
      <xdr:colOff>1590675</xdr:colOff>
      <xdr:row>19</xdr:row>
      <xdr:rowOff>9525</xdr:rowOff>
    </xdr:to>
    <xdr:sp macro="" textlink="">
      <xdr:nvSpPr>
        <xdr:cNvPr id="6" name="Rectangle 3">
          <a:extLst>
            <a:ext uri="{FF2B5EF4-FFF2-40B4-BE49-F238E27FC236}">
              <a16:creationId xmlns:a16="http://schemas.microsoft.com/office/drawing/2014/main" id="{00000000-0008-0000-0E00-000006000000}"/>
            </a:ext>
          </a:extLst>
        </xdr:cNvPr>
        <xdr:cNvSpPr>
          <a:spLocks noChangeArrowheads="1"/>
        </xdr:cNvSpPr>
      </xdr:nvSpPr>
      <xdr:spPr bwMode="auto">
        <a:xfrm>
          <a:off x="714375" y="4429125"/>
          <a:ext cx="3505199" cy="219074"/>
        </a:xfrm>
        <a:prstGeom prst="rect">
          <a:avLst/>
        </a:prstGeom>
        <a:noFill/>
        <a:ln w="9360" cap="sq">
          <a:solidFill>
            <a:srgbClr val="000000"/>
          </a:solidFill>
          <a:miter lim="800000"/>
          <a:headEnd/>
          <a:tailEnd/>
        </a:ln>
        <a:effectLst>
          <a:outerShdw dist="17819" dir="2700000" algn="ctr" rotWithShape="0">
            <a:srgbClr val="000000"/>
          </a:outerShdw>
        </a:effec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6</xdr:row>
      <xdr:rowOff>85725</xdr:rowOff>
    </xdr:from>
    <xdr:to>
      <xdr:col>8</xdr:col>
      <xdr:colOff>0</xdr:colOff>
      <xdr:row>15</xdr:row>
      <xdr:rowOff>295274</xdr:rowOff>
    </xdr:to>
    <xdr:sp macro="" textlink="">
      <xdr:nvSpPr>
        <xdr:cNvPr id="2" name="Rectangle 1">
          <a:extLst>
            <a:ext uri="{FF2B5EF4-FFF2-40B4-BE49-F238E27FC236}">
              <a16:creationId xmlns:a16="http://schemas.microsoft.com/office/drawing/2014/main" id="{00000000-0008-0000-1000-000002000000}"/>
            </a:ext>
          </a:extLst>
        </xdr:cNvPr>
        <xdr:cNvSpPr>
          <a:spLocks noChangeArrowheads="1"/>
        </xdr:cNvSpPr>
      </xdr:nvSpPr>
      <xdr:spPr bwMode="auto">
        <a:xfrm>
          <a:off x="762000" y="1057275"/>
          <a:ext cx="5334000" cy="1533525"/>
        </a:xfrm>
        <a:prstGeom prst="rect">
          <a:avLst/>
        </a:prstGeom>
        <a:noFill/>
        <a:ln w="9360" cap="sq">
          <a:solidFill>
            <a:srgbClr val="000000"/>
          </a:solidFill>
          <a:miter lim="800000"/>
          <a:headEnd/>
          <a:tailEnd/>
        </a:ln>
        <a:effectLst>
          <a:outerShdw dist="17819" dir="2700000" algn="ctr" rotWithShape="0">
            <a:srgbClr val="000000"/>
          </a:outerShdw>
        </a:effectLst>
      </xdr:spPr>
    </xdr:sp>
    <xdr:clientData/>
  </xdr:twoCellAnchor>
  <xdr:twoCellAnchor>
    <xdr:from>
      <xdr:col>1</xdr:col>
      <xdr:colOff>0</xdr:colOff>
      <xdr:row>17</xdr:row>
      <xdr:rowOff>0</xdr:rowOff>
    </xdr:from>
    <xdr:to>
      <xdr:col>8</xdr:col>
      <xdr:colOff>0</xdr:colOff>
      <xdr:row>28</xdr:row>
      <xdr:rowOff>190500</xdr:rowOff>
    </xdr:to>
    <xdr:sp macro="" textlink="">
      <xdr:nvSpPr>
        <xdr:cNvPr id="3" name="Rectangle 2">
          <a:extLst>
            <a:ext uri="{FF2B5EF4-FFF2-40B4-BE49-F238E27FC236}">
              <a16:creationId xmlns:a16="http://schemas.microsoft.com/office/drawing/2014/main" id="{00000000-0008-0000-1000-000003000000}"/>
            </a:ext>
          </a:extLst>
        </xdr:cNvPr>
        <xdr:cNvSpPr>
          <a:spLocks noChangeArrowheads="1"/>
        </xdr:cNvSpPr>
      </xdr:nvSpPr>
      <xdr:spPr bwMode="auto">
        <a:xfrm>
          <a:off x="762000" y="2752725"/>
          <a:ext cx="5334000" cy="1943100"/>
        </a:xfrm>
        <a:prstGeom prst="rect">
          <a:avLst/>
        </a:prstGeom>
        <a:noFill/>
        <a:ln w="9360" cap="sq">
          <a:solidFill>
            <a:srgbClr val="000000"/>
          </a:solidFill>
          <a:miter lim="800000"/>
          <a:headEnd/>
          <a:tailEnd/>
        </a:ln>
        <a:effectLst>
          <a:outerShdw dist="17819" dir="2700000" algn="ctr" rotWithShape="0">
            <a:srgbClr val="000000"/>
          </a:outerShdw>
        </a:effectLst>
      </xdr:spPr>
    </xdr:sp>
    <xdr:clientData/>
  </xdr:twoCellAnchor>
  <xdr:twoCellAnchor>
    <xdr:from>
      <xdr:col>1</xdr:col>
      <xdr:colOff>9525</xdr:colOff>
      <xdr:row>4</xdr:row>
      <xdr:rowOff>114300</xdr:rowOff>
    </xdr:from>
    <xdr:to>
      <xdr:col>3</xdr:col>
      <xdr:colOff>47625</xdr:colOff>
      <xdr:row>5</xdr:row>
      <xdr:rowOff>161924</xdr:rowOff>
    </xdr:to>
    <xdr:sp macro="" textlink="">
      <xdr:nvSpPr>
        <xdr:cNvPr id="4" name="Rectangle 3">
          <a:extLst>
            <a:ext uri="{FF2B5EF4-FFF2-40B4-BE49-F238E27FC236}">
              <a16:creationId xmlns:a16="http://schemas.microsoft.com/office/drawing/2014/main" id="{00000000-0008-0000-1000-000004000000}"/>
            </a:ext>
          </a:extLst>
        </xdr:cNvPr>
        <xdr:cNvSpPr>
          <a:spLocks noChangeArrowheads="1"/>
        </xdr:cNvSpPr>
      </xdr:nvSpPr>
      <xdr:spPr bwMode="auto">
        <a:xfrm>
          <a:off x="771525" y="762000"/>
          <a:ext cx="1562100" cy="209550"/>
        </a:xfrm>
        <a:prstGeom prst="rect">
          <a:avLst/>
        </a:prstGeom>
        <a:noFill/>
        <a:ln w="9360" cap="sq">
          <a:solidFill>
            <a:srgbClr val="000000"/>
          </a:solidFill>
          <a:miter lim="800000"/>
          <a:headEnd/>
          <a:tailEnd/>
        </a:ln>
        <a:effectLst>
          <a:outerShdw dist="17819" dir="2700000" algn="ctr" rotWithShape="0">
            <a:srgbClr val="000000"/>
          </a:outerShdw>
        </a:effectLst>
      </xdr:spPr>
    </xdr:sp>
    <xdr:clientData/>
  </xdr:twoCellAnchor>
  <xdr:twoCellAnchor>
    <xdr:from>
      <xdr:col>2</xdr:col>
      <xdr:colOff>0</xdr:colOff>
      <xdr:row>20</xdr:row>
      <xdr:rowOff>0</xdr:rowOff>
    </xdr:from>
    <xdr:to>
      <xdr:col>4</xdr:col>
      <xdr:colOff>0</xdr:colOff>
      <xdr:row>20</xdr:row>
      <xdr:rowOff>190500</xdr:rowOff>
    </xdr:to>
    <xdr:sp macro="" textlink="">
      <xdr:nvSpPr>
        <xdr:cNvPr id="5" name="Rectangle 5">
          <a:extLst>
            <a:ext uri="{FF2B5EF4-FFF2-40B4-BE49-F238E27FC236}">
              <a16:creationId xmlns:a16="http://schemas.microsoft.com/office/drawing/2014/main" id="{00000000-0008-0000-1000-000005000000}"/>
            </a:ext>
          </a:extLst>
        </xdr:cNvPr>
        <xdr:cNvSpPr>
          <a:spLocks noChangeArrowheads="1"/>
        </xdr:cNvSpPr>
      </xdr:nvSpPr>
      <xdr:spPr bwMode="auto">
        <a:xfrm>
          <a:off x="1524000" y="3238500"/>
          <a:ext cx="1524000" cy="161925"/>
        </a:xfrm>
        <a:prstGeom prst="rect">
          <a:avLst/>
        </a:prstGeom>
        <a:noFill/>
        <a:ln w="9360" cap="sq">
          <a:solidFill>
            <a:srgbClr val="000000"/>
          </a:solidFill>
          <a:miter lim="800000"/>
          <a:headEnd/>
          <a:tailEnd/>
        </a:ln>
        <a:effectLst>
          <a:outerShdw dist="17819" dir="2700000" algn="ctr" rotWithShape="0">
            <a:srgbClr val="000000"/>
          </a:outerShdw>
        </a:effectLst>
      </xdr:spPr>
    </xdr:sp>
    <xdr:clientData/>
  </xdr:twoCellAnchor>
  <xdr:twoCellAnchor>
    <xdr:from>
      <xdr:col>2</xdr:col>
      <xdr:colOff>0</xdr:colOff>
      <xdr:row>24</xdr:row>
      <xdr:rowOff>0</xdr:rowOff>
    </xdr:from>
    <xdr:to>
      <xdr:col>3</xdr:col>
      <xdr:colOff>1447800</xdr:colOff>
      <xdr:row>25</xdr:row>
      <xdr:rowOff>9525</xdr:rowOff>
    </xdr:to>
    <xdr:sp macro="" textlink="">
      <xdr:nvSpPr>
        <xdr:cNvPr id="6" name="Rectangle 6">
          <a:extLst>
            <a:ext uri="{FF2B5EF4-FFF2-40B4-BE49-F238E27FC236}">
              <a16:creationId xmlns:a16="http://schemas.microsoft.com/office/drawing/2014/main" id="{00000000-0008-0000-1000-000006000000}"/>
            </a:ext>
          </a:extLst>
        </xdr:cNvPr>
        <xdr:cNvSpPr>
          <a:spLocks noChangeArrowheads="1"/>
        </xdr:cNvSpPr>
      </xdr:nvSpPr>
      <xdr:spPr bwMode="auto">
        <a:xfrm>
          <a:off x="1524000" y="3886200"/>
          <a:ext cx="1524000" cy="171450"/>
        </a:xfrm>
        <a:prstGeom prst="rect">
          <a:avLst/>
        </a:prstGeom>
        <a:noFill/>
        <a:ln w="9360" cap="sq">
          <a:solidFill>
            <a:srgbClr val="000000"/>
          </a:solidFill>
          <a:miter lim="800000"/>
          <a:headEnd/>
          <a:tailEnd/>
        </a:ln>
        <a:effectLst>
          <a:outerShdw dist="17819" dir="2700000" algn="ctr" rotWithShape="0">
            <a:srgbClr val="000000"/>
          </a:outerShdw>
        </a:effectLst>
      </xdr:spPr>
    </xdr:sp>
    <xdr:clientData/>
  </xdr:twoCellAnchor>
  <xdr:twoCellAnchor>
    <xdr:from>
      <xdr:col>2</xdr:col>
      <xdr:colOff>0</xdr:colOff>
      <xdr:row>28</xdr:row>
      <xdr:rowOff>0</xdr:rowOff>
    </xdr:from>
    <xdr:to>
      <xdr:col>4</xdr:col>
      <xdr:colOff>0</xdr:colOff>
      <xdr:row>29</xdr:row>
      <xdr:rowOff>9525</xdr:rowOff>
    </xdr:to>
    <xdr:sp macro="" textlink="">
      <xdr:nvSpPr>
        <xdr:cNvPr id="7" name="Rectangle 11">
          <a:extLst>
            <a:ext uri="{FF2B5EF4-FFF2-40B4-BE49-F238E27FC236}">
              <a16:creationId xmlns:a16="http://schemas.microsoft.com/office/drawing/2014/main" id="{00000000-0008-0000-1000-000007000000}"/>
            </a:ext>
          </a:extLst>
        </xdr:cNvPr>
        <xdr:cNvSpPr>
          <a:spLocks noChangeArrowheads="1"/>
        </xdr:cNvSpPr>
      </xdr:nvSpPr>
      <xdr:spPr bwMode="auto">
        <a:xfrm>
          <a:off x="1524000" y="4533900"/>
          <a:ext cx="1524000" cy="171450"/>
        </a:xfrm>
        <a:prstGeom prst="rect">
          <a:avLst/>
        </a:prstGeom>
        <a:noFill/>
        <a:ln w="9360" cap="sq">
          <a:solidFill>
            <a:srgbClr val="000000"/>
          </a:solidFill>
          <a:miter lim="800000"/>
          <a:headEnd/>
          <a:tailEnd/>
        </a:ln>
        <a:effectLst>
          <a:outerShdw dist="17819" dir="2700000" algn="ctr" rotWithShape="0">
            <a:srgbClr val="000000"/>
          </a:outerShdw>
        </a:effec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5</xdr:row>
      <xdr:rowOff>0</xdr:rowOff>
    </xdr:from>
    <xdr:to>
      <xdr:col>0</xdr:col>
      <xdr:colOff>1905000</xdr:colOff>
      <xdr:row>5</xdr:row>
      <xdr:rowOff>190500</xdr:rowOff>
    </xdr:to>
    <xdr:sp macro="" textlink="">
      <xdr:nvSpPr>
        <xdr:cNvPr id="19457" name="Rectangle 1">
          <a:extLst>
            <a:ext uri="{FF2B5EF4-FFF2-40B4-BE49-F238E27FC236}">
              <a16:creationId xmlns:a16="http://schemas.microsoft.com/office/drawing/2014/main" id="{00000000-0008-0000-1200-0000014C0000}"/>
            </a:ext>
          </a:extLst>
        </xdr:cNvPr>
        <xdr:cNvSpPr>
          <a:spLocks noChangeArrowheads="1"/>
        </xdr:cNvSpPr>
      </xdr:nvSpPr>
      <xdr:spPr bwMode="auto">
        <a:xfrm>
          <a:off x="0" y="1457325"/>
          <a:ext cx="1905000" cy="190500"/>
        </a:xfrm>
        <a:prstGeom prst="rect">
          <a:avLst/>
        </a:prstGeom>
        <a:noFill/>
        <a:ln w="9360" cap="sq">
          <a:solidFill>
            <a:srgbClr val="000000"/>
          </a:solidFill>
          <a:miter lim="800000"/>
          <a:headEnd/>
          <a:tailEnd/>
        </a:ln>
        <a:effectLst>
          <a:outerShdw dist="17819" dir="2700000" algn="ctr" rotWithShape="0">
            <a:srgbClr val="000000"/>
          </a:outerShdw>
        </a:effec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1819275</xdr:colOff>
      <xdr:row>4</xdr:row>
      <xdr:rowOff>180975</xdr:rowOff>
    </xdr:to>
    <xdr:sp macro="" textlink="">
      <xdr:nvSpPr>
        <xdr:cNvPr id="20481" name="Rectangle 1">
          <a:extLst>
            <a:ext uri="{FF2B5EF4-FFF2-40B4-BE49-F238E27FC236}">
              <a16:creationId xmlns:a16="http://schemas.microsoft.com/office/drawing/2014/main" id="{00000000-0008-0000-1300-000001500000}"/>
            </a:ext>
          </a:extLst>
        </xdr:cNvPr>
        <xdr:cNvSpPr>
          <a:spLocks noChangeArrowheads="1"/>
        </xdr:cNvSpPr>
      </xdr:nvSpPr>
      <xdr:spPr bwMode="auto">
        <a:xfrm>
          <a:off x="0" y="1009650"/>
          <a:ext cx="1819275" cy="180975"/>
        </a:xfrm>
        <a:prstGeom prst="rect">
          <a:avLst/>
        </a:prstGeom>
        <a:noFill/>
        <a:ln w="9360" cap="sq">
          <a:solidFill>
            <a:srgbClr val="000000"/>
          </a:solidFill>
          <a:miter lim="800000"/>
          <a:headEnd/>
          <a:tailEnd/>
        </a:ln>
        <a:effectLst>
          <a:outerShdw dist="17819" dir="2700000" algn="ctr" rotWithShape="0">
            <a:srgbClr val="000000"/>
          </a:outerShdw>
        </a:effectLst>
      </xdr:spPr>
    </xdr:sp>
    <xdr:clientData/>
  </xdr:twoCellAnchor>
  <xdr:twoCellAnchor>
    <xdr:from>
      <xdr:col>0</xdr:col>
      <xdr:colOff>0</xdr:colOff>
      <xdr:row>18</xdr:row>
      <xdr:rowOff>104775</xdr:rowOff>
    </xdr:from>
    <xdr:to>
      <xdr:col>0</xdr:col>
      <xdr:colOff>1866900</xdr:colOff>
      <xdr:row>18</xdr:row>
      <xdr:rowOff>314324</xdr:rowOff>
    </xdr:to>
    <xdr:sp macro="" textlink="">
      <xdr:nvSpPr>
        <xdr:cNvPr id="20482" name="Rectangle 2">
          <a:extLst>
            <a:ext uri="{FF2B5EF4-FFF2-40B4-BE49-F238E27FC236}">
              <a16:creationId xmlns:a16="http://schemas.microsoft.com/office/drawing/2014/main" id="{00000000-0008-0000-1300-000002500000}"/>
            </a:ext>
          </a:extLst>
        </xdr:cNvPr>
        <xdr:cNvSpPr>
          <a:spLocks noChangeArrowheads="1"/>
        </xdr:cNvSpPr>
      </xdr:nvSpPr>
      <xdr:spPr bwMode="auto">
        <a:xfrm>
          <a:off x="0" y="6686550"/>
          <a:ext cx="1866900" cy="209550"/>
        </a:xfrm>
        <a:prstGeom prst="rect">
          <a:avLst/>
        </a:prstGeom>
        <a:noFill/>
        <a:ln w="9360" cap="sq">
          <a:solidFill>
            <a:srgbClr val="000000"/>
          </a:solidFill>
          <a:miter lim="800000"/>
          <a:headEnd/>
          <a:tailEnd/>
        </a:ln>
        <a:effectLst>
          <a:outerShdw dist="17819" dir="2700000" algn="ctr" rotWithShape="0">
            <a:srgbClr val="000000"/>
          </a:outerShdw>
        </a:effec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26</xdr:row>
      <xdr:rowOff>0</xdr:rowOff>
    </xdr:from>
    <xdr:to>
      <xdr:col>8</xdr:col>
      <xdr:colOff>762000</xdr:colOff>
      <xdr:row>32</xdr:row>
      <xdr:rowOff>180975</xdr:rowOff>
    </xdr:to>
    <xdr:sp macro="" textlink="">
      <xdr:nvSpPr>
        <xdr:cNvPr id="2" name="Rectangle 3">
          <a:extLst>
            <a:ext uri="{FF2B5EF4-FFF2-40B4-BE49-F238E27FC236}">
              <a16:creationId xmlns:a16="http://schemas.microsoft.com/office/drawing/2014/main" id="{00000000-0008-0000-1600-000002000000}"/>
            </a:ext>
          </a:extLst>
        </xdr:cNvPr>
        <xdr:cNvSpPr>
          <a:spLocks noChangeArrowheads="1"/>
        </xdr:cNvSpPr>
      </xdr:nvSpPr>
      <xdr:spPr bwMode="auto">
        <a:xfrm>
          <a:off x="0" y="4762500"/>
          <a:ext cx="8772525" cy="1104900"/>
        </a:xfrm>
        <a:prstGeom prst="rect">
          <a:avLst/>
        </a:prstGeom>
        <a:noFill/>
        <a:ln w="9360" cap="sq">
          <a:solidFill>
            <a:srgbClr val="000000"/>
          </a:solidFill>
          <a:miter lim="800000"/>
          <a:headEnd/>
          <a:tailEnd/>
        </a:ln>
        <a:effectLst>
          <a:outerShdw dist="17819" dir="2700000" algn="ctr" rotWithShape="0">
            <a:srgbClr val="000000"/>
          </a:outerShdw>
        </a:effectLst>
      </xdr:spPr>
    </xdr:sp>
    <xdr:clientData/>
  </xdr:twoCellAnchor>
  <xdr:twoCellAnchor>
    <xdr:from>
      <xdr:col>0</xdr:col>
      <xdr:colOff>0</xdr:colOff>
      <xdr:row>7</xdr:row>
      <xdr:rowOff>0</xdr:rowOff>
    </xdr:from>
    <xdr:to>
      <xdr:col>9</xdr:col>
      <xdr:colOff>0</xdr:colOff>
      <xdr:row>23</xdr:row>
      <xdr:rowOff>0</xdr:rowOff>
    </xdr:to>
    <xdr:sp macro="" textlink="">
      <xdr:nvSpPr>
        <xdr:cNvPr id="3" name="Rectangle 4">
          <a:extLst>
            <a:ext uri="{FF2B5EF4-FFF2-40B4-BE49-F238E27FC236}">
              <a16:creationId xmlns:a16="http://schemas.microsoft.com/office/drawing/2014/main" id="{00000000-0008-0000-1600-000003000000}"/>
            </a:ext>
          </a:extLst>
        </xdr:cNvPr>
        <xdr:cNvSpPr>
          <a:spLocks noChangeArrowheads="1"/>
        </xdr:cNvSpPr>
      </xdr:nvSpPr>
      <xdr:spPr bwMode="auto">
        <a:xfrm>
          <a:off x="0" y="1581150"/>
          <a:ext cx="8772525" cy="2762250"/>
        </a:xfrm>
        <a:prstGeom prst="rect">
          <a:avLst/>
        </a:prstGeom>
        <a:noFill/>
        <a:ln w="9360" cap="sq">
          <a:solidFill>
            <a:srgbClr val="000000"/>
          </a:solidFill>
          <a:miter lim="800000"/>
          <a:headEnd/>
          <a:tailEnd/>
        </a:ln>
        <a:effectLst>
          <a:outerShdw dist="17819" dir="2700000" algn="ctr" rotWithShape="0">
            <a:srgbClr val="000000"/>
          </a:outerShdw>
        </a:effectLst>
      </xdr:spPr>
    </xdr:sp>
    <xdr:clientData/>
  </xdr:twoCellAnchor>
  <xdr:twoCellAnchor>
    <xdr:from>
      <xdr:col>6</xdr:col>
      <xdr:colOff>0</xdr:colOff>
      <xdr:row>5</xdr:row>
      <xdr:rowOff>0</xdr:rowOff>
    </xdr:from>
    <xdr:to>
      <xdr:col>8</xdr:col>
      <xdr:colOff>742950</xdr:colOff>
      <xdr:row>5</xdr:row>
      <xdr:rowOff>190500</xdr:rowOff>
    </xdr:to>
    <xdr:sp macro="" textlink="">
      <xdr:nvSpPr>
        <xdr:cNvPr id="4" name="Rectangle 5">
          <a:extLst>
            <a:ext uri="{FF2B5EF4-FFF2-40B4-BE49-F238E27FC236}">
              <a16:creationId xmlns:a16="http://schemas.microsoft.com/office/drawing/2014/main" id="{00000000-0008-0000-1600-000004000000}"/>
            </a:ext>
          </a:extLst>
        </xdr:cNvPr>
        <xdr:cNvSpPr>
          <a:spLocks noChangeArrowheads="1"/>
        </xdr:cNvSpPr>
      </xdr:nvSpPr>
      <xdr:spPr bwMode="auto">
        <a:xfrm>
          <a:off x="6286500" y="1228725"/>
          <a:ext cx="2466975" cy="190500"/>
        </a:xfrm>
        <a:prstGeom prst="rect">
          <a:avLst/>
        </a:prstGeom>
        <a:noFill/>
        <a:ln w="9360" cap="sq">
          <a:solidFill>
            <a:srgbClr val="000000"/>
          </a:solidFill>
          <a:miter lim="800000"/>
          <a:headEnd/>
          <a:tailEnd/>
        </a:ln>
        <a:effectLst>
          <a:outerShdw dist="17819" dir="2700000" algn="ctr" rotWithShape="0">
            <a:srgbClr val="000000"/>
          </a:outerShdw>
        </a:effec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4</xdr:row>
      <xdr:rowOff>0</xdr:rowOff>
    </xdr:from>
    <xdr:to>
      <xdr:col>2</xdr:col>
      <xdr:colOff>2314575</xdr:colOff>
      <xdr:row>28</xdr:row>
      <xdr:rowOff>38100</xdr:rowOff>
    </xdr:to>
    <xdr:sp macro="" textlink="">
      <xdr:nvSpPr>
        <xdr:cNvPr id="2" name="Rectangle 1">
          <a:extLst>
            <a:ext uri="{FF2B5EF4-FFF2-40B4-BE49-F238E27FC236}">
              <a16:creationId xmlns:a16="http://schemas.microsoft.com/office/drawing/2014/main" id="{00000000-0008-0000-1700-000002000000}"/>
            </a:ext>
          </a:extLst>
        </xdr:cNvPr>
        <xdr:cNvSpPr>
          <a:spLocks noChangeArrowheads="1"/>
        </xdr:cNvSpPr>
      </xdr:nvSpPr>
      <xdr:spPr bwMode="auto">
        <a:xfrm>
          <a:off x="762000" y="647700"/>
          <a:ext cx="1524000" cy="3924300"/>
        </a:xfrm>
        <a:prstGeom prst="rect">
          <a:avLst/>
        </a:prstGeom>
        <a:noFill/>
        <a:ln w="9360" cap="sq">
          <a:solidFill>
            <a:srgbClr val="000000"/>
          </a:solidFill>
          <a:miter lim="800000"/>
          <a:headEnd/>
          <a:tailEnd/>
        </a:ln>
        <a:effectLst>
          <a:outerShdw dist="17819" dir="2700000" algn="ctr" rotWithShape="0">
            <a:srgbClr val="000000"/>
          </a:outerShdw>
        </a:effectLst>
      </xdr:spPr>
    </xdr:sp>
    <xdr:clientData/>
  </xdr:twoCellAnchor>
  <xdr:twoCellAnchor>
    <xdr:from>
      <xdr:col>1</xdr:col>
      <xdr:colOff>0</xdr:colOff>
      <xdr:row>10</xdr:row>
      <xdr:rowOff>0</xdr:rowOff>
    </xdr:from>
    <xdr:to>
      <xdr:col>2</xdr:col>
      <xdr:colOff>9525</xdr:colOff>
      <xdr:row>10</xdr:row>
      <xdr:rowOff>266700</xdr:rowOff>
    </xdr:to>
    <xdr:sp macro="" textlink="">
      <xdr:nvSpPr>
        <xdr:cNvPr id="3" name="Rectangle 3">
          <a:extLst>
            <a:ext uri="{FF2B5EF4-FFF2-40B4-BE49-F238E27FC236}">
              <a16:creationId xmlns:a16="http://schemas.microsoft.com/office/drawing/2014/main" id="{00000000-0008-0000-1700-000003000000}"/>
            </a:ext>
          </a:extLst>
        </xdr:cNvPr>
        <xdr:cNvSpPr>
          <a:spLocks noChangeArrowheads="1"/>
        </xdr:cNvSpPr>
      </xdr:nvSpPr>
      <xdr:spPr bwMode="auto">
        <a:xfrm>
          <a:off x="762000" y="1619250"/>
          <a:ext cx="771525" cy="161925"/>
        </a:xfrm>
        <a:prstGeom prst="rect">
          <a:avLst/>
        </a:prstGeom>
        <a:noFill/>
        <a:ln w="9360" cap="sq">
          <a:solidFill>
            <a:srgbClr val="000000"/>
          </a:solidFill>
          <a:miter lim="800000"/>
          <a:headEnd/>
          <a:tailEnd/>
        </a:ln>
        <a:effectLst>
          <a:outerShdw dist="17819" dir="2700000" algn="ctr" rotWithShape="0">
            <a:srgbClr val="000000"/>
          </a:outerShdw>
        </a:effectLst>
      </xdr:spPr>
    </xdr:sp>
    <xdr:clientData/>
  </xdr:twoCellAnchor>
  <xdr:twoCellAnchor>
    <xdr:from>
      <xdr:col>1</xdr:col>
      <xdr:colOff>0</xdr:colOff>
      <xdr:row>12</xdr:row>
      <xdr:rowOff>0</xdr:rowOff>
    </xdr:from>
    <xdr:to>
      <xdr:col>2</xdr:col>
      <xdr:colOff>9525</xdr:colOff>
      <xdr:row>12</xdr:row>
      <xdr:rowOff>390525</xdr:rowOff>
    </xdr:to>
    <xdr:sp macro="" textlink="">
      <xdr:nvSpPr>
        <xdr:cNvPr id="4" name="Rectangle 5">
          <a:extLst>
            <a:ext uri="{FF2B5EF4-FFF2-40B4-BE49-F238E27FC236}">
              <a16:creationId xmlns:a16="http://schemas.microsoft.com/office/drawing/2014/main" id="{00000000-0008-0000-1700-000004000000}"/>
            </a:ext>
          </a:extLst>
        </xdr:cNvPr>
        <xdr:cNvSpPr>
          <a:spLocks noChangeArrowheads="1"/>
        </xdr:cNvSpPr>
      </xdr:nvSpPr>
      <xdr:spPr bwMode="auto">
        <a:xfrm>
          <a:off x="762000" y="1943100"/>
          <a:ext cx="771525" cy="161925"/>
        </a:xfrm>
        <a:prstGeom prst="rect">
          <a:avLst/>
        </a:prstGeom>
        <a:noFill/>
        <a:ln w="9360" cap="sq">
          <a:solidFill>
            <a:srgbClr val="000000"/>
          </a:solidFill>
          <a:miter lim="800000"/>
          <a:headEnd/>
          <a:tailEnd/>
        </a:ln>
        <a:effectLst>
          <a:outerShdw dist="17819" dir="2700000" algn="ctr" rotWithShape="0">
            <a:srgbClr val="000000"/>
          </a:outerShdw>
        </a:effectLst>
      </xdr:spPr>
    </xdr:sp>
    <xdr:clientData/>
  </xdr:twoCellAnchor>
  <xdr:twoCellAnchor>
    <xdr:from>
      <xdr:col>1</xdr:col>
      <xdr:colOff>0</xdr:colOff>
      <xdr:row>7</xdr:row>
      <xdr:rowOff>0</xdr:rowOff>
    </xdr:from>
    <xdr:to>
      <xdr:col>2</xdr:col>
      <xdr:colOff>9525</xdr:colOff>
      <xdr:row>7</xdr:row>
      <xdr:rowOff>266700</xdr:rowOff>
    </xdr:to>
    <xdr:sp macro="" textlink="">
      <xdr:nvSpPr>
        <xdr:cNvPr id="5" name="Rectangle 9">
          <a:extLst>
            <a:ext uri="{FF2B5EF4-FFF2-40B4-BE49-F238E27FC236}">
              <a16:creationId xmlns:a16="http://schemas.microsoft.com/office/drawing/2014/main" id="{00000000-0008-0000-1700-000005000000}"/>
            </a:ext>
          </a:extLst>
        </xdr:cNvPr>
        <xdr:cNvSpPr>
          <a:spLocks noChangeArrowheads="1"/>
        </xdr:cNvSpPr>
      </xdr:nvSpPr>
      <xdr:spPr bwMode="auto">
        <a:xfrm>
          <a:off x="762000" y="1133475"/>
          <a:ext cx="771525" cy="161925"/>
        </a:xfrm>
        <a:prstGeom prst="rect">
          <a:avLst/>
        </a:prstGeom>
        <a:noFill/>
        <a:ln w="9360" cap="sq">
          <a:solidFill>
            <a:srgbClr val="000000"/>
          </a:solidFill>
          <a:miter lim="800000"/>
          <a:headEnd/>
          <a:tailEnd/>
        </a:ln>
        <a:effectLst>
          <a:outerShdw dist="17819" dir="2700000" algn="ctr" rotWithShape="0">
            <a:srgbClr val="000000"/>
          </a:outerShdw>
        </a:effectLst>
      </xdr:spPr>
    </xdr:sp>
    <xdr:clientData/>
  </xdr:twoCellAnchor>
  <xdr:twoCellAnchor>
    <xdr:from>
      <xdr:col>1</xdr:col>
      <xdr:colOff>0</xdr:colOff>
      <xdr:row>25</xdr:row>
      <xdr:rowOff>0</xdr:rowOff>
    </xdr:from>
    <xdr:to>
      <xdr:col>2</xdr:col>
      <xdr:colOff>9525</xdr:colOff>
      <xdr:row>26</xdr:row>
      <xdr:rowOff>9525</xdr:rowOff>
    </xdr:to>
    <xdr:sp macro="" textlink="">
      <xdr:nvSpPr>
        <xdr:cNvPr id="6" name="Rectangle 6">
          <a:extLst>
            <a:ext uri="{FF2B5EF4-FFF2-40B4-BE49-F238E27FC236}">
              <a16:creationId xmlns:a16="http://schemas.microsoft.com/office/drawing/2014/main" id="{00000000-0008-0000-1700-000006000000}"/>
            </a:ext>
          </a:extLst>
        </xdr:cNvPr>
        <xdr:cNvSpPr>
          <a:spLocks noChangeArrowheads="1"/>
        </xdr:cNvSpPr>
      </xdr:nvSpPr>
      <xdr:spPr bwMode="auto">
        <a:xfrm>
          <a:off x="762000" y="4048125"/>
          <a:ext cx="771525" cy="171450"/>
        </a:xfrm>
        <a:prstGeom prst="rect">
          <a:avLst/>
        </a:prstGeom>
        <a:noFill/>
        <a:ln w="9360" cap="sq">
          <a:solidFill>
            <a:srgbClr val="000000"/>
          </a:solidFill>
          <a:miter lim="800000"/>
          <a:headEnd/>
          <a:tailEnd/>
        </a:ln>
        <a:effectLst>
          <a:outerShdw dist="17819" dir="2700000" algn="ctr" rotWithShape="0">
            <a:srgbClr val="000000"/>
          </a:outerShdw>
        </a:effec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7</xdr:row>
      <xdr:rowOff>0</xdr:rowOff>
    </xdr:from>
    <xdr:to>
      <xdr:col>5</xdr:col>
      <xdr:colOff>1495424</xdr:colOff>
      <xdr:row>17</xdr:row>
      <xdr:rowOff>190500</xdr:rowOff>
    </xdr:to>
    <xdr:sp macro="" textlink="">
      <xdr:nvSpPr>
        <xdr:cNvPr id="2" name="Rectangle 1">
          <a:extLst>
            <a:ext uri="{FF2B5EF4-FFF2-40B4-BE49-F238E27FC236}">
              <a16:creationId xmlns:a16="http://schemas.microsoft.com/office/drawing/2014/main" id="{00000000-0008-0000-1800-000002000000}"/>
            </a:ext>
          </a:extLst>
        </xdr:cNvPr>
        <xdr:cNvSpPr>
          <a:spLocks noChangeArrowheads="1"/>
        </xdr:cNvSpPr>
      </xdr:nvSpPr>
      <xdr:spPr bwMode="auto">
        <a:xfrm>
          <a:off x="371475" y="1609724"/>
          <a:ext cx="7067550" cy="2095500"/>
        </a:xfrm>
        <a:prstGeom prst="rect">
          <a:avLst/>
        </a:prstGeom>
        <a:noFill/>
        <a:ln w="9360" cap="sq">
          <a:solidFill>
            <a:srgbClr val="000000"/>
          </a:solidFill>
          <a:miter lim="800000"/>
          <a:headEnd/>
          <a:tailEnd/>
        </a:ln>
        <a:effectLst>
          <a:outerShdw dist="17819" dir="2700000" algn="ctr" rotWithShape="0">
            <a:srgbClr val="000000"/>
          </a:outerShdw>
        </a:effec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es%20documents/A-HARTMANN/BAREME/BAREME%20AU%2001.02.20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es%20documents/A-HARTMANN/BAREME/BAREME%2099-2%20au%2001.12.9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windows/TEMP/INDEMNIT.XLW"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es%20documents/A-HARTMANN/BAREME/BAREME%20AU%2001.11.20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1/UTILIS~1/LOCALS~1/Temp/notes6030C8/Prochain%20bar&#232;m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es%20documents/A-HARTMANN/BAREME/BAREME%20AU%2001.07.201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__PAYE/Bar&#232;me%20Montpellier%20-%20classement%20hi&#233;rarchique%20des%20grades/2022/MAJ%202022/JUILLET%202022/Bareme%202022_JG_01_07_2022%20VF.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__PAYE/Bar&#232;me%20Montpellier%20-%20classement%20hi&#233;rarchique%20des%20grades/2022/MAJ%202022/AOUT_2022/Bareme%202022_MA_JG%2001_08_2022%20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
      <sheetName val="PAGE1  "/>
      <sheetName val="PAGE2.XLS"/>
      <sheetName val="SOLIDARITE"/>
      <sheetName val="RDS"/>
      <sheetName val="PAGE5"/>
      <sheetName val="ECHELLE"/>
      <sheetName val="INDEMNITES FORFAITAIRES   "/>
      <sheetName val="IHTS "/>
      <sheetName val="HSAHSE 01.02.2007"/>
      <sheetName val="TRAVAUX SUPP. 1D 01.02.07"/>
      <sheetName val="COURS PRO SOCIALE "/>
      <sheetName val="APPRENTIS"/>
      <sheetName val="FORMATION CONTINUE  "/>
      <sheetName val="ACTIONS 2D DEGRE "/>
      <sheetName val="CHEFS D'ETAB"/>
      <sheetName val="INDEMNITE SUIVI ET ORIENTATION"/>
      <sheetName val="INDEMNITES DIVERSES"/>
      <sheetName val="INDEMN  DIVERSES "/>
      <sheetName val="INDEMNITES REMPLACEMENTS "/>
      <sheetName val="PRIMES ENSEIGNEMENT SUPERIEUR"/>
      <sheetName val="COURS COMPLEMENTAIRES 01.07.06"/>
      <sheetName val="  TITRE I. 01.02.07"/>
      <sheetName val="TITRE II. 01.02.2007"/>
      <sheetName val="TITREIII. 01.02.07"/>
      <sheetName val="PRESTATIONS FAMILIALES   "/>
      <sheetName val="ALLOCATIONS DIVERSES  "/>
      <sheetName val="ALLOCATION JEUNE ENFANT "/>
      <sheetName val="CFFN"/>
      <sheetName val="COTISATIONS S.S. "/>
      <sheetName val="IRCANTEC.XLS"/>
      <sheetName val="RETRAITE "/>
      <sheetName val="INDEMNITES INDEXEES"/>
      <sheetName val="calcul1 "/>
      <sheetName val="apprenti"/>
      <sheetName val="explic"/>
      <sheetName val="feuille de calcul"/>
      <sheetName val="1-07-200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U J.O."/>
      <sheetName val="COUVERTURE  "/>
      <sheetName val="SOMMAIRE   "/>
      <sheetName val="PAGE1  "/>
      <sheetName val="PAGE2.XLS"/>
      <sheetName val="SOLIDARITE"/>
      <sheetName val="RDS"/>
      <sheetName val="PAGE5"/>
      <sheetName val="ECHELLE"/>
      <sheetName val="INDEMNITES FORFAITAIRES   "/>
      <sheetName val="INDEMNITES HORAIRES"/>
      <sheetName val="HSAHSE 01.07.99"/>
      <sheetName val="HSAHSE 01.12.99"/>
      <sheetName val="TRAVAUX SUPP. 1ER DEGRE (2)"/>
      <sheetName val="TRAVAUX SUPP. 1ER DEGRE"/>
      <sheetName val="COURS PROMOTION SOCIALE (2)"/>
      <sheetName val="COURS PROMOTION SOCIALE"/>
      <sheetName val="FORMATION CONTINUE  "/>
      <sheetName val="ACTIONS 2D DEGRE  (2)"/>
      <sheetName val="ACTIONS 2D DEGRE "/>
      <sheetName val="CHEFS D'ETAB"/>
      <sheetName val="INDEMNITE SUIVI ET ORIENTATION"/>
      <sheetName val="INDEMNITES DIVERSES"/>
      <sheetName val="INDEMN  DIVERSES "/>
      <sheetName val="INDEMNITES REMPLACEMENTS "/>
      <sheetName val="PRIMES ENSEIGNEMENT SUPERIEUR"/>
      <sheetName val="COURS COMPLEMENTAIRES 01.04.99"/>
      <sheetName val="JURY EXAM CONCOURS TITRE I.XLS"/>
      <sheetName val="JURY EXAM CONCOURS TITRE II.XLS"/>
      <sheetName val="JURY EXAM CONCOURS TITREIII.XLS"/>
      <sheetName val="PRESTATIONS FAMILIALES   "/>
      <sheetName val="ALLOCATIONS DIVERSES "/>
      <sheetName val="ALLOCATION JEUNE ENFANT.XLS"/>
      <sheetName val="CFFN"/>
      <sheetName val="COTISATIONS S.S."/>
      <sheetName val="IRCANTEC.XLS"/>
      <sheetName val="RETRAITE "/>
      <sheetName val="AUDEU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UVERTURE "/>
      <sheetName val="LU J.O."/>
      <sheetName val="SOMMAIRE  "/>
      <sheetName val="PAGE1  "/>
      <sheetName val="PAGE2.XLS"/>
      <sheetName val="SOLIDARITE (2)"/>
      <sheetName val="RDS"/>
      <sheetName val="PAGE5"/>
      <sheetName val="ECHELLE"/>
      <sheetName val="INDEMNITES FORFAITAIRES   "/>
      <sheetName val="INDEMNITES HORAIRES"/>
      <sheetName val="HSAHSE "/>
      <sheetName val="TRAVAUX SUPP. 1ER DEGRE"/>
      <sheetName val="COURS PROMOTION SOCIALE"/>
      <sheetName val="FORMATION CONTINUE  "/>
      <sheetName val="ACTIONS 2D DEGRE"/>
      <sheetName val="CHEFS D'ETAB"/>
      <sheetName val="INDEMNITE SUIVI ET ORIENTATION"/>
      <sheetName val="INDEMNITES DIVERSES"/>
      <sheetName val="INDEMN  DIVERSES "/>
      <sheetName val="INDEMNITES REMPLACEMENTS "/>
      <sheetName val="PRIMES ENSEIGNEMENT SUPERIEUR"/>
      <sheetName val="COURS COMPLTAIRES AU 01.04.98"/>
      <sheetName val="JURY EXAM CONCOURS TITRE I.XLS"/>
      <sheetName val="JURY EXAM CONCOURS TITRE II.XLS"/>
      <sheetName val="JURY EXAM CONCOURS TITREIII.XLS"/>
      <sheetName val="PRESTATIONS FAMILIALES "/>
      <sheetName val="ALLOCATIONS DIVERSES "/>
      <sheetName val="ALLOCATIONS FAMILIALES"/>
      <sheetName val="ALLOCATION JEUNE ENFANT.XLS"/>
      <sheetName val="CFFN"/>
      <sheetName val="COTISATIONS S.S."/>
      <sheetName val="IRCANTEC.XLS"/>
      <sheetName val="RETRAITE "/>
      <sheetName val="AUDEUX"/>
      <sheetName val="HSAHS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
      <sheetName val="PAGE1  "/>
      <sheetName val="PAGE2.XLS"/>
      <sheetName val="SOLIDARITE"/>
      <sheetName val="RDS"/>
      <sheetName val="PAGE5"/>
      <sheetName val="ECHELLE"/>
      <sheetName val="INDEMNITES FORFAITAIRES   "/>
      <sheetName val="INDEMNITES HORAIRES"/>
      <sheetName val="HSAHSE 01.05.2001"/>
      <sheetName val="TRAVAUX SUPP. 1ER DEGRE"/>
      <sheetName val="COURS PROMOTION SOCIALE"/>
      <sheetName val="APPRENTIS"/>
      <sheetName val="FORMATION CONTINUE  "/>
      <sheetName val="ACTIONS 2D DEGRE "/>
      <sheetName val="CHEFS D'ETAB"/>
      <sheetName val="INDEMNITE SUIVI ET ORIENTATION"/>
      <sheetName val="INDEMNITES DIVERSES"/>
      <sheetName val="INDEMN  DIVERSES "/>
      <sheetName val="INDEMNITES REMPLACEMENTS "/>
      <sheetName val="PRIMES ENSEIGNEMENT SUPERIEUR"/>
      <sheetName val="COURS COMPLEMENTAIRES 01.05.200"/>
      <sheetName val="JURY EXAM CONCOURS TITRE I.XLS"/>
      <sheetName val="JURY EXAM CONCOURS TITRE II.XLS"/>
      <sheetName val="JURY EXAM CONCOURS TITREIII.XLS"/>
      <sheetName val="PRESTATIONS FAMILIALES   "/>
      <sheetName val="ALLOCATIONS DIVERSES  "/>
      <sheetName val="ALLOCATION JEUNE ENFANT.XLS"/>
      <sheetName val="CFFN"/>
      <sheetName val="COTISATIONS S.S."/>
      <sheetName val="IRCANTEC.XLS"/>
      <sheetName val="RETRAITE "/>
      <sheetName val="AUDEUX"/>
      <sheetName val="AUDEUX (2)"/>
      <sheetName val="EU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
      <sheetName val="PAGE1  "/>
      <sheetName val="PAGE2.XLS"/>
      <sheetName val="SOLIDARITE"/>
      <sheetName val="RDS"/>
      <sheetName val="PAGE5"/>
      <sheetName val="ECHELLE"/>
      <sheetName val="INDEMNITES FORFAITAIRES   "/>
      <sheetName val="IHTS "/>
      <sheetName val="HSAHSE 01.01.2004"/>
      <sheetName val="TRAVAUX SUPP. 1ER DEGRE"/>
      <sheetName val="TRAVAUX SUPP. 1ER DEGRE (2)"/>
      <sheetName val="COURS PROMOTION SOCIALE"/>
      <sheetName val="APPRENTIS"/>
      <sheetName val="FORMATION CONTINUE  "/>
      <sheetName val="ACTIONS 2D DEGRE "/>
      <sheetName val="CHEFS D'ETAB"/>
      <sheetName val="INDEMNITE SUIVI ET ORIENTATION"/>
      <sheetName val="INDEMNITES DIVERSES"/>
      <sheetName val="INDEMN  DIVERSES "/>
      <sheetName val="INDEMNITES REMPLACEMENTS "/>
      <sheetName val="PRIMES ENSEIGNEMENT SUPERIEUR"/>
      <sheetName val="COURS COMPLEMENTAIRES 01.01.04"/>
      <sheetName val="JURY EXAM CONCOURS TITRE I.XLS"/>
      <sheetName val="JURY EXAM CONCOURS TITRE II.XLS"/>
      <sheetName val="JURY EXAM CONCOURS TITREIII.XLS"/>
      <sheetName val="PRESTATIONS FAMILIALES   "/>
      <sheetName val="ALLOCATIONS DIVERSES  "/>
      <sheetName val="ALLOCATION JEUNE ENFANT.XLS"/>
      <sheetName val="CFFN"/>
      <sheetName val="COTISATIONS S.S.  "/>
      <sheetName val="IRCANTEC.XLS"/>
      <sheetName val="RETRAITE "/>
      <sheetName val="INDEMNITES INDEXEES"/>
      <sheetName val="calcul1 "/>
      <sheetName val="apprenti"/>
      <sheetName val="expli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
      <sheetName val="PAGE1  "/>
      <sheetName val="PAGE2.XLS"/>
      <sheetName val="SOLIDARITE"/>
      <sheetName val="RDS"/>
      <sheetName val="PAGE5"/>
      <sheetName val="ECHELLE"/>
      <sheetName val="INDEMNITES FORFAITAIRES   "/>
      <sheetName val="IHTS "/>
      <sheetName val="HSAHSE "/>
      <sheetName val="TRAVAUX SUPP. 1D "/>
      <sheetName val="COURS PRO SOCIALE "/>
      <sheetName val="APPRENTIS"/>
      <sheetName val="GRETA"/>
      <sheetName val="FORMATION CONTINUE  "/>
      <sheetName val="ACTIONS 2D DEGRE "/>
      <sheetName val="ISS CHEFS ETAB"/>
      <sheetName val="I.R. CHEFS D'ETAB."/>
      <sheetName val="INDEMNITE SUIVI ET ORIENTATION"/>
      <sheetName val="INDEMNITES DIVERSES"/>
      <sheetName val="INDEMN  DIVERSES "/>
      <sheetName val="INDEMNITES REMPLACEMENTS "/>
      <sheetName val="PRIMES ENSEIGNEMENT SUPERIEUR"/>
      <sheetName val="COURS COMPLEMENTAIRES "/>
      <sheetName val="  TITRE I "/>
      <sheetName val="TITRE II "/>
      <sheetName val="TITREIII "/>
      <sheetName val="PRESTATIONS FAMILIALES   "/>
      <sheetName val="ALLOCATIONS DIVERSES  "/>
      <sheetName val="CFFN"/>
      <sheetName val="COTISATIONS S.S. "/>
      <sheetName val="IRCANTEC.XLS"/>
      <sheetName val="RETRAITE "/>
      <sheetName val="GMP"/>
      <sheetName val="INDEMNITES INDEXEES"/>
      <sheetName val="calcul1 "/>
      <sheetName val="apprenti"/>
      <sheetName val="explic"/>
      <sheetName val="feuille de calcul"/>
      <sheetName val="1-07-200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Traitements"/>
      <sheetName val="Traitements (suite)"/>
      <sheetName val="Solidarité"/>
      <sheetName val="RDS"/>
      <sheetName val="Traitements par indices"/>
      <sheetName val="Groupes et chevrons"/>
      <sheetName val="Indemnités forfaitaires"/>
      <sheetName val="IHTS "/>
      <sheetName val="HSAHSE "/>
      <sheetName val="HS contractuels du public"/>
      <sheetName val="HS contractuels du privé"/>
      <sheetName val="TRAVAUX SUPP. 1D "/>
      <sheetName val=" HS contractuels 1D public"/>
      <sheetName val="COURS PRO SOCIALE "/>
      <sheetName val="APPRENTIS"/>
      <sheetName val="Greta"/>
      <sheetName val="FORMATION CONTINUE  "/>
      <sheetName val="ACTIONS 2D DEGRE "/>
      <sheetName val="IR 1730"/>
      <sheetName val="IR 1731-1732"/>
      <sheetName val="Indemnité de suivi et d'orient."/>
      <sheetName val="Indemnités diverses"/>
      <sheetName val="INDEMNITES REMPLACEMENTS "/>
      <sheetName val="PRIMES ENSEIGNEMENT SUPERIEUR"/>
      <sheetName val="COURS COMPLEMENTAIRES "/>
      <sheetName val="Formation"/>
      <sheetName val="CONCOURS"/>
      <sheetName val="EXAMENS SCO"/>
      <sheetName val="EXAMENS SUP"/>
      <sheetName val="Cotisations S.S."/>
      <sheetName val="Ircantec"/>
      <sheetName val="Retraite"/>
      <sheetName val="INDEMNITES INDEXE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4">
          <cell r="D4">
            <v>56.232300000000002</v>
          </cell>
        </row>
        <row r="5">
          <cell r="D5">
            <v>55.896900000000002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Traitements"/>
      <sheetName val="Traitements (suite)"/>
      <sheetName val="Solidarité"/>
      <sheetName val="RDS"/>
      <sheetName val="Traitements par indices"/>
      <sheetName val="Groupes et chevrons"/>
      <sheetName val="Indemnités forfaitaires"/>
      <sheetName val="IHTS "/>
      <sheetName val="HSAHSE "/>
      <sheetName val="HS contractuels du public"/>
      <sheetName val="HS contractuels du privé"/>
      <sheetName val="TRAVAUX SUPP. 1D "/>
      <sheetName val=" HS contractuels 1D public"/>
      <sheetName val="COURS PRO SOCIALE "/>
      <sheetName val="APPRENTIS"/>
      <sheetName val="Greta"/>
      <sheetName val="FORMATION CONTINUE  "/>
      <sheetName val="ACTIONS 2D DEGRE "/>
      <sheetName val="IR 1730"/>
      <sheetName val="IR 1731-1732"/>
      <sheetName val="Indemnité de suivi et d'orient."/>
      <sheetName val="Indemnités diverses"/>
      <sheetName val="INDEMNITES REMPLACEMENTS "/>
      <sheetName val="PRIMES ENSEIGNEMENT SUPERIEUR"/>
      <sheetName val="COURS COMPLEMENTAIRES "/>
      <sheetName val="Formation"/>
      <sheetName val="CONCOURS"/>
      <sheetName val="EXAMENS SCO"/>
      <sheetName val="EXAMENS SUP"/>
      <sheetName val="Cotisations S.S."/>
      <sheetName val="Ircantec"/>
      <sheetName val="Retraite"/>
      <sheetName val="INDEMNITES INDEXE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1">
          <cell r="D11"/>
          <cell r="E11">
            <v>10.658979676168308</v>
          </cell>
        </row>
        <row r="12">
          <cell r="E12">
            <v>13.85667370567946</v>
          </cell>
        </row>
        <row r="13">
          <cell r="E13">
            <v>19.186163592479254</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4">
          <cell r="D4">
            <v>56.232300000000002</v>
          </cell>
        </row>
        <row r="5">
          <cell r="D5">
            <v>55.896900000000002</v>
          </cell>
        </row>
      </sheetData>
    </sheetDataSet>
  </externalBook>
</externalLink>
</file>

<file path=xl/persons/person.xml><?xml version="1.0" encoding="utf-8"?>
<personList xmlns="http://schemas.microsoft.com/office/spreadsheetml/2018/threadedcomments" xmlns:x="http://schemas.openxmlformats.org/spreadsheetml/2006/main">
  <person displayName=" " id="{B742A530-A02E-6010-260F-A3490B79BC9E}"/>
  <person displayName="Administration centrale" id="{C3E01D9B-D7B3-4BD9-BAE9-CD4E4E2B7ADC}"/>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Arial"/>
        <a:cs typeface="Arial"/>
      </a:majorFont>
      <a:minorFont>
        <a:latin typeface="Calibri"/>
        <a:ea typeface="Arial"/>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spPr>
      <a:bodyPr/>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spPr>
      <a:bodyPr/>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O147" personId="{B742A530-A02E-6010-260F-A3490B79BC9E}" id="{009800A3-0012-4796-80E5-008A005B00C9}" done="0">
    <text xml:space="preserve">SIB BUREAUTIQUE:
Indice minimum de la fonction publique
</text>
  </threadedComment>
  <threadedComment ref="B199" personId="{B742A530-A02E-6010-260F-A3490B79BC9E}" id="{00710020-00AE-4F89-BE83-004D00BF00FE}" done="0">
    <text xml:space="preserve">SIB BUREAUTIQUE:
Seuil d'exonération de la contribution exceptionnelle de solidarité
</text>
  </threadedComment>
  <threadedComment ref="O199" personId="{B742A530-A02E-6010-260F-A3490B79BC9E}" id="{0052009F-00E2-4904-A305-0041000100A8}" done="0">
    <text xml:space="preserve">SIB BUREAUTIQUE:
Seuil d'exonération de la contribution exceptionnelle de solidarité
</text>
  </threadedComment>
  <threadedComment ref="B211" personId="{B742A530-A02E-6010-260F-A3490B79BC9E}" id="{000F004C-003A-4D45-A200-00780017002E}" done="0">
    <text xml:space="preserve">SIB BUREAUTIQUE:
Taux plancher de l'indemnité de résidence
</text>
  </threadedComment>
  <threadedComment ref="O211" personId="{B742A530-A02E-6010-260F-A3490B79BC9E}" id="{00E600C3-0016-4AE8-8875-007300D60095}" done="0">
    <text xml:space="preserve">SIB BUREAUTIQUE:
Taux plancher de l'indemnité de résidence
</text>
  </threadedComment>
  <threadedComment ref="B270" personId="{C3E01D9B-D7B3-4BD9-BAE9-CD4E4E2B7ADC}" id="{006700D0-005E-4ABF-9AC2-003E001100D6}" done="0">
    <text xml:space="preserve">Indice minimum de la fonction publique
</text>
  </threadedComment>
  <threadedComment ref="B427" personId="{B742A530-A02E-6010-260F-A3490B79BC9E}" id="{002200B6-00FC-46F4-B446-005D0011005F}" done="0">
    <text xml:space="preserve">SIB BUREAUTIQUE:
Taux plancher du SFT
</text>
  </threadedComment>
  <threadedComment ref="O427" personId="{B742A530-A02E-6010-260F-A3490B79BC9E}" id="{00FD0068-000B-4C68-9425-00BF002E0014}" done="0">
    <text xml:space="preserve">SIB BUREAUTIQUE:
Taux plancher du SFT
</text>
  </threadedComment>
  <threadedComment ref="B488" personId="{B742A530-A02E-6010-260F-A3490B79BC9E}" id="{00C800B0-00EC-4EF2-8F46-002800DB00E1}" done="0">
    <text xml:space="preserve">SIB BUREAUTIQUE:
Indice de calcul des indemnités du décret de 1956 et du capital décès
</text>
  </threadedComment>
  <threadedComment ref="O488" personId="{B742A530-A02E-6010-260F-A3490B79BC9E}" id="{00AC0023-00F8-4F4D-AD77-002700EE00FD}" done="0">
    <text xml:space="preserve">SIB BUREAUTIQUE:
Indice de calcul des indemnités du décret de 1956 et du capital décès
</text>
  </threadedComment>
  <threadedComment ref="B782" personId="{B742A530-A02E-6010-260F-A3490B79BC9E}" id="{00910020-00C7-407D-B005-001000810009}" done="0">
    <text xml:space="preserve">SIB BUREAUTIQUE:
Taux plafond du SFT
</text>
  </threadedComment>
  <threadedComment ref="O782" personId="{B742A530-A02E-6010-260F-A3490B79BC9E}" id="{00CB005B-0053-4AEA-866D-00EB00DF00F5}" done="0">
    <text xml:space="preserve">SIB BUREAUTIQUE:
Taux plafond du SFT
</text>
  </threadedComment>
</ThreadedComments>
</file>

<file path=xl/threadedComments/threadedComment2.xml><?xml version="1.0" encoding="utf-8"?>
<ThreadedComments xmlns="http://schemas.microsoft.com/office/spreadsheetml/2018/threadedcomments" xmlns:x="http://schemas.openxmlformats.org/spreadsheetml/2006/main">
  <threadedComment ref="L9" personId="{C3E01D9B-D7B3-4BD9-BAE9-CD4E4E2B7ADC}" id="{006D00E9-0046-4770-BCF8-00950084002F}" done="0">
    <text xml:space="preserve">grille indiciaire: arrêté du 30 aout 1989 fixant l'échelonnement indiciaire applicable aux chargés d'enseignement. (toujours en vigueur)
</text>
  </threadedComment>
</ThreadedComments>
</file>

<file path=xl/threadedComments/threadedComment3.xml><?xml version="1.0" encoding="utf-8"?>
<ThreadedComments xmlns="http://schemas.microsoft.com/office/spreadsheetml/2018/threadedcomments" xmlns:x="http://schemas.openxmlformats.org/spreadsheetml/2006/main">
  <threadedComment ref="F17" personId="{B742A530-A02E-6010-260F-A3490B79BC9E}" id="{0012002E-004C-4F08-9268-002900100034}" done="0">
    <text xml:space="preserve">Code 14
</text>
  </threadedComment>
  <threadedComment ref="F18" personId="{B742A530-A02E-6010-260F-A3490B79BC9E}" id="{00FB00DC-002F-4205-9221-000F003E00CD}" done="0">
    <text xml:space="preserve">Code 14
</text>
  </threadedComment>
  <threadedComment ref="F19" personId="{B742A530-A02E-6010-260F-A3490B79BC9E}" id="{004A00C4-00B4-421B-9408-005900C7000E}" done="0">
    <text xml:space="preserve">Code 14
</text>
  </threadedComment>
</ThreadedComments>
</file>

<file path=xl/threadedComments/threadedComment4.xml><?xml version="1.0" encoding="utf-8"?>
<ThreadedComments xmlns="http://schemas.microsoft.com/office/spreadsheetml/2018/threadedcomments" xmlns:x="http://schemas.openxmlformats.org/spreadsheetml/2006/main">
  <threadedComment ref="C18" personId="{B742A530-A02E-6010-260F-A3490B79BC9E}" id="{00D40015-0054-419F-9749-006B00590038}" done="0">
    <text xml:space="preserve">Le taux horaire de l'indemnité de vacation instituée par le décret du 19/08/1992 susvisé est fixé à 50/10 000 du traitement brut annuel afférent à l'indice 100 majoré (arrêté du 07.03.02 modifiant l'arrêté du 19.08.92 (JO du 15.03.02).
</text>
  </threadedComment>
</ThreadedComments>
</file>

<file path=xl/threadedComments/threadedComment5.xml><?xml version="1.0" encoding="utf-8"?>
<ThreadedComments xmlns="http://schemas.microsoft.com/office/spreadsheetml/2018/threadedcomments" xmlns:x="http://schemas.openxmlformats.org/spreadsheetml/2006/main">
  <threadedComment ref="B16" personId="{B742A530-A02E-6010-260F-A3490B79BC9E}" id="{0058007F-0083-428B-B7FA-0055003E0064}" done="0">
    <text xml:space="preserve">au 01.01.2009
</text>
  </threadedComment>
  <threadedComment ref="B24" personId="{B742A530-A02E-6010-260F-A3490B79BC9E}" id="{00CC00C2-0080-41BE-8E05-00A3008E00C2}" done="0">
    <text xml:space="preserve">fixé par arrêté au 01.09.2015.
</text>
  </threadedComment>
  <threadedComment ref="G29" personId="{C3E01D9B-D7B3-4BD9-BAE9-CD4E4E2B7ADC}" id="{000800AC-0089-4AD0-891C-00C5001B0047}" done="0">
    <text xml:space="preserve">
Voir onglet "APPRENTIS"
</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 Id="rId4" Type="http://schemas.microsoft.com/office/2017/10/relationships/threadedComment" Target="../threadedComments/threadedComment2.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 Id="rId4" Type="http://schemas.microsoft.com/office/2017/10/relationships/threadedComment" Target="../threadedComments/threadedComment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8.xml.rels><?xml version="1.0" encoding="UTF-8" standalone="yes"?>
<Relationships xmlns="http://schemas.openxmlformats.org/package/2006/relationships"><Relationship Id="rId3" Type="http://schemas.microsoft.com/office/2017/10/relationships/threadedComment" Target="../threadedComments/threadedComment4.xml"/><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33.xml.rels><?xml version="1.0" encoding="UTF-8" standalone="yes"?>
<Relationships xmlns="http://schemas.openxmlformats.org/package/2006/relationships"><Relationship Id="rId3" Type="http://schemas.microsoft.com/office/2017/10/relationships/threadedComment" Target="../threadedComments/threadedComment5.xml"/><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3">
    <tabColor indexed="5"/>
    <pageSetUpPr fitToPage="1"/>
  </sheetPr>
  <dimension ref="A1:N34"/>
  <sheetViews>
    <sheetView showGridLines="0" tabSelected="1" workbookViewId="0">
      <selection activeCell="D4" sqref="D4"/>
    </sheetView>
  </sheetViews>
  <sheetFormatPr baseColWidth="10" defaultColWidth="11.453125" defaultRowHeight="13" x14ac:dyDescent="0.3"/>
  <cols>
    <col min="1" max="1" width="5" style="1" customWidth="1"/>
    <col min="2" max="2" width="3.7265625" style="1" customWidth="1"/>
    <col min="3" max="3" width="4.7265625" style="1" customWidth="1"/>
    <col min="4" max="4" width="136.54296875" style="1" bestFit="1" customWidth="1"/>
    <col min="5" max="5" width="9.81640625" style="1" customWidth="1"/>
    <col min="6" max="11" width="11.453125" style="1" customWidth="1"/>
    <col min="12" max="12" width="7.1796875" style="1" customWidth="1"/>
    <col min="13" max="16384" width="11.453125" style="1"/>
  </cols>
  <sheetData>
    <row r="1" spans="1:14" s="2" customFormat="1" ht="125.25" customHeight="1" x14ac:dyDescent="0.3"/>
    <row r="2" spans="1:14" s="2" customFormat="1" ht="25" x14ac:dyDescent="0.5">
      <c r="B2" s="3"/>
      <c r="C2" s="4"/>
      <c r="D2" s="5"/>
      <c r="E2" s="5"/>
      <c r="F2" s="6"/>
      <c r="G2" s="6"/>
      <c r="H2" s="6"/>
      <c r="I2" s="5"/>
      <c r="J2" s="5"/>
      <c r="K2" s="5"/>
      <c r="M2" s="7"/>
      <c r="N2" s="8"/>
    </row>
    <row r="3" spans="1:14" s="2" customFormat="1" ht="25" x14ac:dyDescent="0.5">
      <c r="B3" s="3"/>
      <c r="C3" s="4"/>
      <c r="D3" s="5"/>
      <c r="E3" s="5"/>
      <c r="F3" s="6"/>
      <c r="G3" s="6"/>
      <c r="H3" s="6"/>
      <c r="I3" s="5"/>
      <c r="J3" s="5"/>
      <c r="K3" s="5"/>
      <c r="M3" s="7"/>
      <c r="N3" s="8"/>
    </row>
    <row r="4" spans="1:14" s="2" customFormat="1" ht="16" customHeight="1" x14ac:dyDescent="0.3">
      <c r="A4" s="9"/>
      <c r="B4" s="9"/>
      <c r="C4" s="10"/>
      <c r="D4" s="11" t="s">
        <v>0</v>
      </c>
      <c r="E4" s="12"/>
      <c r="F4" s="12"/>
      <c r="G4" s="12"/>
      <c r="H4" s="12"/>
      <c r="I4" s="12"/>
      <c r="J4" s="12"/>
      <c r="K4" s="12"/>
      <c r="L4" s="9"/>
      <c r="M4" s="9"/>
    </row>
    <row r="5" spans="1:14" s="2" customFormat="1" ht="16" customHeight="1" x14ac:dyDescent="0.3">
      <c r="A5" s="9"/>
      <c r="B5" s="9"/>
      <c r="C5" s="10"/>
      <c r="D5" s="11" t="s">
        <v>1</v>
      </c>
      <c r="E5" s="12"/>
      <c r="F5" s="12"/>
      <c r="G5" s="12"/>
      <c r="H5" s="12"/>
      <c r="I5" s="12"/>
      <c r="J5" s="12"/>
      <c r="K5" s="12"/>
      <c r="L5" s="9"/>
      <c r="M5" s="9"/>
    </row>
    <row r="6" spans="1:14" s="2" customFormat="1" ht="16" customHeight="1" x14ac:dyDescent="0.3">
      <c r="A6" s="9"/>
      <c r="B6" s="13"/>
      <c r="C6" s="10"/>
      <c r="D6" s="11" t="s">
        <v>2</v>
      </c>
      <c r="E6" s="12"/>
      <c r="F6" s="12"/>
      <c r="G6" s="12"/>
      <c r="H6" s="12"/>
      <c r="I6" s="12"/>
      <c r="J6" s="12"/>
      <c r="K6" s="12"/>
      <c r="L6" s="9"/>
      <c r="M6" s="9"/>
    </row>
    <row r="7" spans="1:14" s="2" customFormat="1" ht="16" customHeight="1" x14ac:dyDescent="0.3">
      <c r="A7" s="9"/>
      <c r="B7" s="13"/>
      <c r="C7" s="10"/>
      <c r="D7" s="11" t="s">
        <v>3</v>
      </c>
      <c r="E7" s="12"/>
      <c r="F7" s="12"/>
      <c r="G7" s="12"/>
      <c r="H7" s="12"/>
      <c r="I7" s="12"/>
      <c r="J7" s="12"/>
      <c r="K7" s="12"/>
      <c r="L7" s="9"/>
      <c r="M7" s="9"/>
    </row>
    <row r="8" spans="1:14" s="2" customFormat="1" ht="16" customHeight="1" x14ac:dyDescent="0.3">
      <c r="A8" s="9"/>
      <c r="B8" s="13"/>
      <c r="C8" s="10"/>
      <c r="D8" s="11" t="s">
        <v>4</v>
      </c>
      <c r="E8" s="12"/>
      <c r="F8" s="12"/>
      <c r="G8" s="12"/>
      <c r="H8" s="12"/>
      <c r="I8" s="12"/>
      <c r="J8" s="12"/>
      <c r="K8" s="12"/>
      <c r="L8" s="9"/>
      <c r="M8" s="9"/>
    </row>
    <row r="9" spans="1:14" s="2" customFormat="1" ht="16" customHeight="1" x14ac:dyDescent="0.3">
      <c r="A9" s="9"/>
      <c r="B9" s="13"/>
      <c r="C9" s="10"/>
      <c r="D9" s="11" t="s">
        <v>5</v>
      </c>
      <c r="E9" s="12"/>
      <c r="F9" s="12"/>
      <c r="G9" s="12"/>
      <c r="H9" s="12"/>
      <c r="I9" s="12"/>
      <c r="J9" s="12"/>
      <c r="K9" s="12"/>
      <c r="L9" s="9"/>
      <c r="M9" s="9"/>
    </row>
    <row r="10" spans="1:14" s="2" customFormat="1" ht="16" customHeight="1" x14ac:dyDescent="0.3">
      <c r="A10" s="9"/>
      <c r="B10" s="13"/>
      <c r="C10" s="10"/>
      <c r="D10" s="11" t="s">
        <v>6</v>
      </c>
      <c r="E10" s="12"/>
      <c r="F10" s="12"/>
      <c r="G10" s="12"/>
      <c r="H10" s="12"/>
      <c r="I10" s="12"/>
      <c r="J10" s="12"/>
      <c r="K10" s="12"/>
      <c r="L10" s="9"/>
      <c r="M10" s="9"/>
    </row>
    <row r="11" spans="1:14" s="2" customFormat="1" ht="16" customHeight="1" x14ac:dyDescent="0.3">
      <c r="A11" s="9"/>
      <c r="B11" s="13"/>
      <c r="C11" s="10"/>
      <c r="D11" s="11" t="s">
        <v>7</v>
      </c>
      <c r="E11" s="12"/>
      <c r="F11" s="12"/>
      <c r="G11" s="12"/>
      <c r="H11" s="12"/>
      <c r="I11" s="12"/>
      <c r="J11" s="12"/>
      <c r="K11" s="12"/>
      <c r="L11" s="9"/>
      <c r="M11" s="9"/>
    </row>
    <row r="12" spans="1:14" s="2" customFormat="1" ht="16" customHeight="1" x14ac:dyDescent="0.3">
      <c r="A12" s="9"/>
      <c r="B12" s="13"/>
      <c r="C12" s="10"/>
      <c r="D12" s="11" t="s">
        <v>8</v>
      </c>
      <c r="E12" s="12"/>
      <c r="F12" s="12"/>
      <c r="G12" s="12"/>
      <c r="H12" s="12"/>
      <c r="I12" s="12"/>
      <c r="J12" s="12"/>
      <c r="K12" s="12"/>
      <c r="L12" s="9"/>
      <c r="M12" s="9"/>
    </row>
    <row r="13" spans="1:14" s="2" customFormat="1" ht="16" customHeight="1" x14ac:dyDescent="0.3">
      <c r="A13" s="9"/>
      <c r="B13" s="13"/>
      <c r="C13" s="10"/>
      <c r="D13" s="11" t="s">
        <v>9</v>
      </c>
      <c r="E13" s="12"/>
      <c r="F13" s="12"/>
      <c r="G13" s="12"/>
      <c r="H13" s="12"/>
      <c r="I13" s="12"/>
      <c r="J13" s="12"/>
      <c r="K13" s="12"/>
      <c r="L13" s="9"/>
      <c r="M13" s="9"/>
    </row>
    <row r="14" spans="1:14" s="2" customFormat="1" ht="16" customHeight="1" x14ac:dyDescent="0.3">
      <c r="A14" s="9"/>
      <c r="B14" s="13"/>
      <c r="C14" s="10"/>
      <c r="D14" s="11" t="s">
        <v>10</v>
      </c>
      <c r="E14" s="12"/>
      <c r="F14" s="12"/>
      <c r="G14" s="12"/>
      <c r="H14" s="12"/>
      <c r="I14" s="12"/>
      <c r="J14" s="12"/>
      <c r="K14" s="12"/>
      <c r="L14" s="9"/>
      <c r="M14" s="9"/>
    </row>
    <row r="15" spans="1:14" s="2" customFormat="1" ht="16" customHeight="1" x14ac:dyDescent="0.3">
      <c r="A15" s="9"/>
      <c r="B15" s="13"/>
      <c r="C15" s="10"/>
      <c r="D15" s="11" t="s">
        <v>11</v>
      </c>
      <c r="E15" s="12"/>
      <c r="F15" s="12"/>
      <c r="G15" s="12"/>
      <c r="H15" s="12"/>
      <c r="I15" s="12"/>
      <c r="J15" s="12"/>
      <c r="K15" s="12"/>
      <c r="L15" s="9"/>
      <c r="M15" s="9"/>
    </row>
    <row r="16" spans="1:14" s="2" customFormat="1" ht="16" customHeight="1" x14ac:dyDescent="0.3">
      <c r="A16" s="9"/>
      <c r="B16" s="13"/>
      <c r="C16" s="10"/>
      <c r="D16" s="11" t="s">
        <v>12</v>
      </c>
      <c r="E16" s="12"/>
      <c r="F16" s="12"/>
      <c r="G16" s="12"/>
      <c r="H16" s="12"/>
      <c r="I16" s="12"/>
      <c r="J16" s="12"/>
      <c r="K16" s="12"/>
      <c r="L16" s="9"/>
      <c r="M16" s="9"/>
    </row>
    <row r="17" spans="1:13" s="2" customFormat="1" ht="16" customHeight="1" x14ac:dyDescent="0.3">
      <c r="A17" s="9"/>
      <c r="B17" s="13"/>
      <c r="C17" s="10"/>
      <c r="D17" s="11" t="s">
        <v>13</v>
      </c>
      <c r="E17" s="12"/>
      <c r="F17" s="12"/>
      <c r="G17" s="12"/>
      <c r="H17" s="12"/>
      <c r="I17" s="12"/>
      <c r="J17" s="12"/>
      <c r="K17" s="12"/>
      <c r="L17" s="9"/>
      <c r="M17" s="9"/>
    </row>
    <row r="18" spans="1:13" s="2" customFormat="1" ht="16" customHeight="1" x14ac:dyDescent="0.3">
      <c r="A18" s="9"/>
      <c r="B18" s="13"/>
      <c r="C18" s="10"/>
      <c r="D18" s="11" t="s">
        <v>14</v>
      </c>
      <c r="E18" s="12"/>
      <c r="F18" s="12"/>
      <c r="G18" s="12"/>
      <c r="H18" s="12"/>
      <c r="I18" s="12"/>
      <c r="J18" s="12"/>
      <c r="K18" s="12"/>
      <c r="L18" s="9"/>
      <c r="M18" s="9"/>
    </row>
    <row r="19" spans="1:13" s="2" customFormat="1" ht="16" customHeight="1" x14ac:dyDescent="0.3">
      <c r="A19" s="9"/>
      <c r="B19" s="13"/>
      <c r="C19" s="10"/>
      <c r="D19" s="11" t="s">
        <v>15</v>
      </c>
      <c r="E19" s="12"/>
      <c r="F19" s="12"/>
      <c r="G19" s="12"/>
      <c r="H19" s="12"/>
      <c r="I19" s="12"/>
      <c r="J19" s="12"/>
      <c r="K19" s="12"/>
      <c r="L19" s="9"/>
      <c r="M19" s="9"/>
    </row>
    <row r="20" spans="1:13" s="2" customFormat="1" ht="16" customHeight="1" x14ac:dyDescent="0.3">
      <c r="A20" s="9"/>
      <c r="B20" s="13"/>
      <c r="C20" s="10"/>
      <c r="D20" s="11" t="s">
        <v>16</v>
      </c>
      <c r="E20" s="12"/>
      <c r="F20" s="12"/>
      <c r="G20" s="12"/>
      <c r="H20" s="12"/>
      <c r="I20" s="12"/>
      <c r="J20" s="12"/>
      <c r="K20" s="12"/>
      <c r="L20" s="9"/>
      <c r="M20" s="9"/>
    </row>
    <row r="21" spans="1:13" s="2" customFormat="1" ht="16" customHeight="1" x14ac:dyDescent="0.3">
      <c r="A21" s="9"/>
      <c r="B21" s="13"/>
      <c r="C21" s="10"/>
      <c r="D21" s="11" t="s">
        <v>17</v>
      </c>
      <c r="E21" s="12"/>
      <c r="F21" s="12"/>
      <c r="G21" s="12"/>
      <c r="H21" s="12"/>
      <c r="I21" s="12"/>
      <c r="J21" s="12"/>
      <c r="K21" s="12"/>
      <c r="L21" s="9"/>
      <c r="M21" s="9"/>
    </row>
    <row r="22" spans="1:13" s="2" customFormat="1" ht="16" customHeight="1" x14ac:dyDescent="0.3">
      <c r="A22" s="9"/>
      <c r="B22" s="13"/>
      <c r="C22" s="10"/>
      <c r="D22" s="11" t="s">
        <v>18</v>
      </c>
      <c r="E22" s="12"/>
      <c r="F22" s="12"/>
      <c r="G22" s="12"/>
      <c r="H22" s="12"/>
      <c r="I22" s="12"/>
      <c r="J22" s="12"/>
      <c r="K22" s="12"/>
      <c r="L22" s="9"/>
      <c r="M22" s="9"/>
    </row>
    <row r="23" spans="1:13" s="2" customFormat="1" ht="16" customHeight="1" x14ac:dyDescent="0.3">
      <c r="A23" s="9"/>
      <c r="B23" s="13"/>
      <c r="C23" s="10"/>
      <c r="D23" s="11" t="s">
        <v>19</v>
      </c>
      <c r="E23" s="12"/>
      <c r="F23" s="12"/>
      <c r="G23" s="12"/>
      <c r="H23" s="12"/>
      <c r="I23" s="12"/>
      <c r="J23" s="12"/>
      <c r="K23" s="12"/>
      <c r="L23" s="9"/>
      <c r="M23" s="9"/>
    </row>
    <row r="24" spans="1:13" s="2" customFormat="1" ht="16" customHeight="1" x14ac:dyDescent="0.3">
      <c r="A24" s="9"/>
      <c r="B24" s="13"/>
      <c r="C24" s="10"/>
      <c r="D24" s="11" t="s">
        <v>20</v>
      </c>
      <c r="E24" s="12"/>
      <c r="F24" s="12"/>
      <c r="G24" s="12"/>
      <c r="H24" s="12"/>
      <c r="I24" s="12"/>
      <c r="J24" s="12"/>
      <c r="K24" s="12"/>
      <c r="L24" s="9"/>
      <c r="M24" s="9"/>
    </row>
    <row r="25" spans="1:13" s="2" customFormat="1" ht="16" customHeight="1" x14ac:dyDescent="0.3">
      <c r="A25" s="9"/>
      <c r="B25" s="13"/>
      <c r="C25" s="10"/>
      <c r="D25" s="11" t="s">
        <v>21</v>
      </c>
      <c r="E25" s="12"/>
      <c r="F25" s="12"/>
      <c r="G25" s="12"/>
      <c r="H25" s="12"/>
      <c r="I25" s="12"/>
      <c r="J25" s="12"/>
      <c r="K25" s="12"/>
      <c r="L25" s="9"/>
      <c r="M25" s="9"/>
    </row>
    <row r="26" spans="1:13" s="2" customFormat="1" ht="16" customHeight="1" x14ac:dyDescent="0.3">
      <c r="A26" s="9"/>
      <c r="B26" s="13"/>
      <c r="C26" s="10"/>
      <c r="D26" s="11" t="s">
        <v>22</v>
      </c>
      <c r="E26" s="12"/>
      <c r="F26" s="12"/>
      <c r="G26" s="12"/>
      <c r="H26" s="12"/>
      <c r="I26" s="12"/>
      <c r="J26" s="12"/>
      <c r="K26" s="12"/>
      <c r="L26" s="9"/>
      <c r="M26" s="9"/>
    </row>
    <row r="27" spans="1:13" s="2" customFormat="1" ht="16" customHeight="1" x14ac:dyDescent="0.3">
      <c r="A27" s="9"/>
      <c r="B27" s="13"/>
      <c r="C27" s="10"/>
      <c r="D27" s="11" t="s">
        <v>23</v>
      </c>
      <c r="E27" s="12"/>
      <c r="F27" s="12"/>
      <c r="G27" s="12"/>
      <c r="H27" s="12"/>
      <c r="I27" s="12"/>
      <c r="J27" s="12"/>
      <c r="K27" s="12"/>
      <c r="L27" s="9"/>
      <c r="M27" s="9"/>
    </row>
    <row r="28" spans="1:13" s="2" customFormat="1" ht="16" customHeight="1" x14ac:dyDescent="0.3">
      <c r="A28" s="9"/>
      <c r="B28" s="13"/>
      <c r="C28" s="10"/>
      <c r="D28" s="11" t="s">
        <v>24</v>
      </c>
      <c r="E28" s="12"/>
      <c r="F28" s="12"/>
      <c r="G28" s="12"/>
      <c r="H28" s="12"/>
      <c r="I28" s="12"/>
      <c r="J28" s="12"/>
      <c r="K28" s="12"/>
      <c r="L28" s="9"/>
      <c r="M28" s="9"/>
    </row>
    <row r="29" spans="1:13" s="2" customFormat="1" ht="16" customHeight="1" x14ac:dyDescent="0.3">
      <c r="A29" s="9"/>
      <c r="B29" s="13"/>
      <c r="C29" s="10"/>
      <c r="D29" s="11" t="s">
        <v>25</v>
      </c>
      <c r="E29" s="12"/>
      <c r="F29" s="12"/>
      <c r="G29" s="12"/>
      <c r="H29" s="12"/>
      <c r="I29" s="12"/>
      <c r="J29" s="12"/>
      <c r="K29" s="12"/>
      <c r="L29" s="9"/>
      <c r="M29" s="9"/>
    </row>
    <row r="30" spans="1:13" s="2" customFormat="1" ht="16" customHeight="1" x14ac:dyDescent="0.3">
      <c r="A30" s="9"/>
      <c r="B30" s="13"/>
      <c r="C30" s="10"/>
      <c r="D30" s="14" t="s">
        <v>26</v>
      </c>
      <c r="E30" s="12"/>
      <c r="F30" s="12"/>
      <c r="G30" s="12"/>
      <c r="H30" s="12"/>
      <c r="I30" s="12"/>
      <c r="J30" s="12"/>
      <c r="K30" s="12"/>
      <c r="L30" s="9"/>
      <c r="M30" s="9"/>
    </row>
    <row r="31" spans="1:13" s="2" customFormat="1" ht="16" customHeight="1" x14ac:dyDescent="0.3">
      <c r="A31" s="9"/>
      <c r="B31" s="9"/>
      <c r="C31" s="10"/>
      <c r="D31" s="14" t="s">
        <v>27</v>
      </c>
      <c r="E31" s="12"/>
      <c r="F31" s="12"/>
      <c r="G31" s="12"/>
      <c r="H31" s="12"/>
      <c r="I31" s="12"/>
      <c r="J31" s="12"/>
      <c r="K31" s="12"/>
      <c r="L31" s="9"/>
      <c r="M31" s="9"/>
    </row>
    <row r="32" spans="1:13" s="2" customFormat="1" ht="16" customHeight="1" x14ac:dyDescent="0.3">
      <c r="A32" s="9"/>
      <c r="B32" s="9"/>
      <c r="C32" s="10"/>
      <c r="D32" s="14" t="s">
        <v>28</v>
      </c>
      <c r="E32" s="12"/>
      <c r="F32" s="12"/>
      <c r="G32" s="12"/>
      <c r="H32" s="12"/>
      <c r="I32" s="12"/>
      <c r="J32" s="12"/>
      <c r="K32" s="12"/>
      <c r="L32" s="9"/>
      <c r="M32" s="9"/>
    </row>
    <row r="33" spans="1:13" s="2" customFormat="1" ht="14" x14ac:dyDescent="0.3">
      <c r="A33" s="9"/>
      <c r="B33" s="9"/>
      <c r="C33" s="10"/>
      <c r="D33" s="14" t="s">
        <v>29</v>
      </c>
      <c r="E33" s="9"/>
      <c r="F33" s="9"/>
      <c r="G33" s="9"/>
      <c r="H33" s="9"/>
      <c r="I33" s="9"/>
      <c r="J33" s="9"/>
      <c r="K33" s="9"/>
      <c r="L33" s="9"/>
      <c r="M33" s="9"/>
    </row>
    <row r="34" spans="1:13" s="2" customFormat="1" x14ac:dyDescent="0.3"/>
  </sheetData>
  <sheetProtection selectLockedCells="1" selectUnlockedCells="1"/>
  <hyperlinks>
    <hyperlink ref="D4" location="Traitements!A1" display="Divers : valeur point, relèvements indiciaires." xr:uid="{00000000-0004-0000-0000-000000000000}"/>
    <hyperlink ref="D5" location="'Traitements (suite)'!A1" display="Pension civile, Sécurité sociale, Indemnité de résidence, intérêt légal, S.F.T., S.M.I.C." xr:uid="{00000000-0004-0000-0000-000001000000}"/>
    <hyperlink ref="D6" location="RDS!A1" display="Contribution au remboursement de la dette sociale." xr:uid="{00000000-0004-0000-0000-000002000000}"/>
    <hyperlink ref="D7" location="'Traitements par indices'!A1" display="Barème des traitements." xr:uid="{00000000-0004-0000-0000-000003000000}"/>
    <hyperlink ref="D8" location="'Groupes et chevrons'!A1" display="Barème des traitements : groupes hors échelle." xr:uid="{00000000-0004-0000-0000-000004000000}"/>
    <hyperlink ref="D9" location="'Indemnités forfaitaires'!A1" display="Indemnités forfaitaires pour travaux supplémentaires." xr:uid="{00000000-0004-0000-0000-000005000000}"/>
    <hyperlink ref="D10" location="'IHTS '!A1" display="Indemnités horaires pour travaux supplémentaires  " xr:uid="{00000000-0004-0000-0000-000006000000}"/>
    <hyperlink ref="D11" location="'HSAHSE '!A1" display="Tableau des heures supplémentaires d'enseignement, de suppléance et de surveillance." xr:uid="{00000000-0004-0000-0000-000007000000}"/>
    <hyperlink ref="D12" location="'HS contractuels du public'!A1" display="Heures supplémentaires des contractuels de l'enseignement public" xr:uid="{00000000-0004-0000-0000-000008000000}"/>
    <hyperlink ref="D13" location="'TRAVAUX SUPP. 1D '!A1" display="Rémunération travaux supplémentaires personnels enseignants du 1er degré." xr:uid="{00000000-0004-0000-0000-000009000000}"/>
    <hyperlink ref="D14" location="'HS contractuels du privé'!A1" display="Heure supplémentaire des contractuels de l'enseignement privé" xr:uid="{00000000-0004-0000-0000-00000A000000}"/>
    <hyperlink ref="D15" location="' HS contractuels 1D'!Zone_d_impression" display="Heure supplémentaire des contractuels du 1er degré de l'enseignement public" xr:uid="{00000000-0004-0000-0000-00000B000000}"/>
    <hyperlink ref="D16" location="'COURS PRO SOCIALE '!A1" display="Rémunération des personnes participant aux activité de formation d'apprentis ou de formation continue des adultes IR 0507" xr:uid="{00000000-0004-0000-0000-00000C000000}"/>
    <hyperlink ref="D17" location="APPRENTIS!A1" display="Rémunération des personnes participant aux activités de formation d'apprentis." xr:uid="{00000000-0004-0000-0000-00000D000000}"/>
    <hyperlink ref="D18" location="Greta!A1" display="Rémunération des personnes participant aux activités de formation d'apprentis : GRETA" xr:uid="{00000000-0004-0000-0000-00000E000000}"/>
    <hyperlink ref="D19" location="'FORMATION CONTINUE'!A1" display="Rémunération des personnes participant aux activités de formation continue des adultes." xr:uid="{00000000-0004-0000-0000-00000F000000}"/>
    <hyperlink ref="D20" location="'ACTIONS 2D DEGRE '!A1" display="Rétribution de diverses actions dans le second degré." xr:uid="{00000000-0004-0000-0000-000010000000}"/>
    <hyperlink ref="D21" location="'Indemnité de suivi et d''orienta'!A1" display="Indemnité de suivi et d'orientation des élèves." xr:uid="{00000000-0004-0000-0000-000011000000}"/>
    <hyperlink ref="D22" location="'Indemnités diverses'!A1" display="Indemnités diverses." xr:uid="{00000000-0004-0000-0000-000012000000}"/>
    <hyperlink ref="D23" location="'INDEMNITES REMPLACEMENTS'!A1" display="Indemnités de sujétion spéciale de remplacement." xr:uid="{00000000-0004-0000-0000-000013000000}"/>
    <hyperlink ref="D24" location="'PRIMES ENSEIGNEMENT SUPERIEUR'!A1" display="Enseignement supérieur : primes " xr:uid="{00000000-0004-0000-0000-000014000000}"/>
    <hyperlink ref="D25" location="'COURS COMPLEMENTAIRES'!A1" display="Enseignement supérieur : cours complémentaires." xr:uid="{00000000-0004-0000-0000-000015000000}"/>
    <hyperlink ref="D26" location="Formation!A1" display="Rémunération des intervenants : formation" xr:uid="{00000000-0004-0000-0000-000016000000}"/>
    <hyperlink ref="D27" location="CONCOURS!A1" display="Rémunération des intervenants : concours" xr:uid="{00000000-0004-0000-0000-000017000000}"/>
    <hyperlink ref="D28" location="'EXAMENS SCO'!A1" display="Rémunération des intervenants : examens scolaires" xr:uid="{00000000-0004-0000-0000-000018000000}"/>
    <hyperlink ref="D29" location="'EXAMENS SUP'!A1" display="Rémunération des intervenants : examens supérieurs" xr:uid="{00000000-0004-0000-0000-000019000000}"/>
    <hyperlink ref="D30" location="'Cotisations S.S.'!A1" display="Cotisations et contributions Sécurité sociale." xr:uid="{00000000-0004-0000-0000-00001A000000}"/>
    <hyperlink ref="D31" location="Ircantec!A1" display="Cotisations Ircantec et capital décès." xr:uid="{00000000-0004-0000-0000-00001B000000}"/>
    <hyperlink ref="D32" location="Retraite!A1" display="Cotisations retraite personnels enseignement privé." xr:uid="{00000000-0004-0000-0000-00001C000000}"/>
    <hyperlink ref="D33" location="'INDEMNITES INDEXEES'!A1" display="Taux des indemnités indexées." xr:uid="{00000000-0004-0000-0000-00001D000000}"/>
  </hyperlinks>
  <printOptions horizontalCentered="1" verticalCentered="1"/>
  <pageMargins left="0.23622047244094491" right="0.23622047244094491" top="0.74803149606299213" bottom="0.74803149606299213" header="0.31496062992125984" footer="0.31496062992125984"/>
  <pageSetup paperSize="9" scale="61" firstPageNumber="0" fitToHeight="0" orientation="landscape"/>
  <headerFooter>
    <oddHeader>&amp;C&amp;"MS Sans Serif,Regular "&amp;9Version au 01/11/2024</oddHeader>
    <oddFooter>&amp;C&amp;"MS Sans Serif,Regular "&amp;9- &amp;P -</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4">
    <tabColor theme="8" tint="0.39997558519241921"/>
    <pageSetUpPr fitToPage="1"/>
  </sheetPr>
  <dimension ref="B1:K52"/>
  <sheetViews>
    <sheetView showGridLines="0" workbookViewId="0">
      <selection activeCell="F6" sqref="F6:G6"/>
    </sheetView>
  </sheetViews>
  <sheetFormatPr baseColWidth="10" defaultColWidth="11.453125" defaultRowHeight="13" x14ac:dyDescent="0.3"/>
  <cols>
    <col min="1" max="1" width="6.7265625" style="15" customWidth="1"/>
    <col min="2" max="2" width="20.54296875" style="15" customWidth="1"/>
    <col min="3" max="7" width="9.453125" style="15" customWidth="1"/>
    <col min="8" max="8" width="2.7265625" style="15" customWidth="1"/>
    <col min="9" max="9" width="19.26953125" style="15" customWidth="1"/>
    <col min="10" max="10" width="11.81640625" style="15" customWidth="1"/>
    <col min="11" max="11" width="31.26953125" style="15" customWidth="1"/>
    <col min="12" max="12" width="6.7265625" style="15" customWidth="1"/>
    <col min="13" max="16384" width="11.453125" style="15"/>
  </cols>
  <sheetData>
    <row r="1" spans="2:11" ht="21" customHeight="1" x14ac:dyDescent="0.3">
      <c r="B1" s="1226" t="s">
        <v>30</v>
      </c>
      <c r="C1" s="1226"/>
      <c r="D1" s="1226"/>
      <c r="E1" s="1226"/>
      <c r="F1" s="1226"/>
      <c r="G1" s="1226"/>
      <c r="H1" s="1226"/>
      <c r="I1" s="1226"/>
      <c r="J1" s="1226"/>
      <c r="K1" s="1226"/>
    </row>
    <row r="2" spans="2:11" s="16" customFormat="1" ht="15" customHeight="1" x14ac:dyDescent="0.3">
      <c r="B2" s="17"/>
      <c r="C2" s="18"/>
      <c r="D2" s="18"/>
      <c r="E2" s="18"/>
      <c r="F2" s="18"/>
      <c r="G2" s="18"/>
      <c r="H2" s="18"/>
      <c r="I2" s="18"/>
      <c r="J2" s="18"/>
      <c r="K2" s="18"/>
    </row>
    <row r="3" spans="2:11" s="16" customFormat="1" ht="15" customHeight="1" x14ac:dyDescent="0.3">
      <c r="B3" s="17"/>
      <c r="C3" s="18"/>
      <c r="D3" s="18"/>
      <c r="E3" s="18"/>
      <c r="F3" s="18"/>
      <c r="G3" s="18"/>
      <c r="H3" s="18"/>
      <c r="I3" s="18"/>
      <c r="J3" s="18"/>
      <c r="K3" s="18"/>
    </row>
    <row r="4" spans="2:11" s="16" customFormat="1" ht="13.5" x14ac:dyDescent="0.3">
      <c r="B4" s="17"/>
      <c r="C4" s="17"/>
      <c r="D4" s="17"/>
      <c r="E4" s="17"/>
      <c r="F4" s="17"/>
      <c r="G4" s="17"/>
      <c r="H4" s="19"/>
      <c r="I4" s="20"/>
      <c r="J4" s="19"/>
      <c r="K4" s="19"/>
    </row>
    <row r="5" spans="2:11" s="16" customFormat="1" ht="12.75" customHeight="1" x14ac:dyDescent="0.3">
      <c r="B5" s="17"/>
      <c r="C5" s="17"/>
      <c r="D5" s="17"/>
      <c r="E5" s="17"/>
      <c r="F5" s="17"/>
      <c r="G5" s="17"/>
      <c r="H5" s="19"/>
      <c r="I5" s="1227" t="s">
        <v>31</v>
      </c>
      <c r="J5" s="1227"/>
      <c r="K5" s="1227"/>
    </row>
    <row r="6" spans="2:11" s="16" customFormat="1" ht="13.5" customHeight="1" x14ac:dyDescent="0.3">
      <c r="B6" s="19" t="s">
        <v>32</v>
      </c>
      <c r="C6" s="19"/>
      <c r="D6" s="19"/>
      <c r="E6" s="19"/>
      <c r="F6" s="1228">
        <v>59.073399999999999</v>
      </c>
      <c r="G6" s="1228"/>
      <c r="H6" s="19"/>
      <c r="I6" s="1227"/>
      <c r="J6" s="1227"/>
      <c r="K6" s="1227"/>
    </row>
    <row r="7" spans="2:11" s="16" customFormat="1" ht="13.5" customHeight="1" x14ac:dyDescent="0.2">
      <c r="B7" s="1229" t="s">
        <v>33</v>
      </c>
      <c r="C7" s="1229"/>
      <c r="D7" s="1229"/>
      <c r="E7" s="1229"/>
      <c r="F7" s="21"/>
      <c r="G7" s="22"/>
      <c r="H7" s="19"/>
      <c r="I7" s="1227"/>
      <c r="J7" s="1227"/>
      <c r="K7" s="1227"/>
    </row>
    <row r="8" spans="2:11" s="16" customFormat="1" ht="13.5" x14ac:dyDescent="0.3">
      <c r="B8" s="23"/>
      <c r="C8" s="19"/>
      <c r="D8" s="19"/>
      <c r="E8" s="19"/>
      <c r="F8" s="23"/>
      <c r="G8" s="19"/>
      <c r="H8" s="19"/>
      <c r="I8" s="24" t="s">
        <v>34</v>
      </c>
      <c r="J8" s="24" t="s">
        <v>35</v>
      </c>
      <c r="K8" s="24" t="s">
        <v>36</v>
      </c>
    </row>
    <row r="9" spans="2:11" s="16" customFormat="1" ht="13.5" x14ac:dyDescent="0.3">
      <c r="B9" s="1230" t="s">
        <v>37</v>
      </c>
      <c r="C9" s="1230"/>
      <c r="D9" s="1230"/>
      <c r="E9" s="1230"/>
      <c r="F9" s="1230"/>
      <c r="G9" s="1230"/>
      <c r="H9" s="19"/>
      <c r="I9" s="19"/>
      <c r="J9" s="24" t="s">
        <v>38</v>
      </c>
      <c r="K9" s="24" t="s">
        <v>39</v>
      </c>
    </row>
    <row r="10" spans="2:11" s="16" customFormat="1" ht="13.5" x14ac:dyDescent="0.3">
      <c r="B10" s="25" t="s">
        <v>40</v>
      </c>
      <c r="C10" s="26"/>
      <c r="D10" s="26"/>
      <c r="E10" s="27">
        <f>'Traitements par indices'!A270</f>
        <v>366</v>
      </c>
      <c r="F10" s="26" t="s">
        <v>41</v>
      </c>
      <c r="G10" s="28">
        <f>'Traitements par indices'!$B$270</f>
        <v>367</v>
      </c>
      <c r="H10" s="19"/>
      <c r="I10" s="24"/>
      <c r="J10" s="24" t="s">
        <v>42</v>
      </c>
      <c r="K10" s="24" t="s">
        <v>43</v>
      </c>
    </row>
    <row r="11" spans="2:11" s="16" customFormat="1" ht="13.5" x14ac:dyDescent="0.3">
      <c r="B11" s="19"/>
      <c r="C11" s="19"/>
      <c r="D11" s="19"/>
      <c r="E11" s="19"/>
      <c r="F11" s="19"/>
      <c r="G11" s="19"/>
      <c r="H11" s="19"/>
      <c r="I11" s="24" t="s">
        <v>44</v>
      </c>
      <c r="J11" s="24" t="s">
        <v>45</v>
      </c>
      <c r="K11" s="24" t="s">
        <v>46</v>
      </c>
    </row>
    <row r="12" spans="2:11" s="16" customFormat="1" ht="13.5" x14ac:dyDescent="0.3">
      <c r="B12" s="18"/>
      <c r="C12" s="18"/>
      <c r="D12" s="18"/>
      <c r="E12" s="18"/>
      <c r="F12" s="18"/>
      <c r="G12" s="18"/>
      <c r="H12" s="19"/>
      <c r="I12" s="19"/>
      <c r="J12" s="24" t="s">
        <v>47</v>
      </c>
      <c r="K12" s="24" t="s">
        <v>48</v>
      </c>
    </row>
    <row r="13" spans="2:11" s="16" customFormat="1" ht="13.5" x14ac:dyDescent="0.3">
      <c r="B13" s="19"/>
      <c r="C13" s="18"/>
      <c r="D13" s="18"/>
      <c r="E13" s="18"/>
      <c r="F13" s="18"/>
      <c r="G13" s="18"/>
      <c r="H13" s="19"/>
      <c r="I13" s="24"/>
      <c r="J13" s="24" t="s">
        <v>35</v>
      </c>
      <c r="K13" s="24" t="s">
        <v>49</v>
      </c>
    </row>
    <row r="14" spans="2:11" s="16" customFormat="1" ht="13.5" x14ac:dyDescent="0.3">
      <c r="B14" s="19"/>
      <c r="C14" s="19"/>
      <c r="D14" s="19"/>
      <c r="E14" s="19"/>
      <c r="F14" s="19"/>
      <c r="G14" s="19"/>
      <c r="H14" s="19"/>
      <c r="I14" s="19"/>
      <c r="J14" s="24" t="s">
        <v>38</v>
      </c>
      <c r="K14" s="24" t="s">
        <v>50</v>
      </c>
    </row>
    <row r="15" spans="2:11" s="16" customFormat="1" ht="13.5" x14ac:dyDescent="0.3">
      <c r="B15" s="1225" t="s">
        <v>51</v>
      </c>
      <c r="C15" s="1225"/>
      <c r="D15" s="1225"/>
      <c r="E15" s="1225"/>
      <c r="F15" s="1225"/>
      <c r="G15" s="1225"/>
      <c r="H15" s="19"/>
      <c r="I15" s="24"/>
      <c r="J15" s="24" t="s">
        <v>52</v>
      </c>
      <c r="K15" s="24" t="s">
        <v>53</v>
      </c>
    </row>
    <row r="16" spans="2:11" s="16" customFormat="1" ht="13.5" x14ac:dyDescent="0.3">
      <c r="B16" s="1225" t="s">
        <v>54</v>
      </c>
      <c r="C16" s="1225"/>
      <c r="D16" s="1225"/>
      <c r="E16" s="1225"/>
      <c r="F16" s="1225"/>
      <c r="G16" s="1225"/>
      <c r="H16" s="19"/>
      <c r="I16" s="24" t="s">
        <v>55</v>
      </c>
      <c r="J16" s="24" t="s">
        <v>56</v>
      </c>
      <c r="K16" s="24" t="s">
        <v>57</v>
      </c>
    </row>
    <row r="17" spans="2:11" s="16" customFormat="1" ht="12.75" customHeight="1" x14ac:dyDescent="0.3">
      <c r="B17" s="19"/>
      <c r="C17" s="19"/>
      <c r="D17" s="19"/>
      <c r="E17" s="19"/>
      <c r="F17" s="19"/>
      <c r="G17" s="19"/>
      <c r="H17" s="19"/>
      <c r="I17" s="19"/>
      <c r="J17" s="24" t="s">
        <v>42</v>
      </c>
      <c r="K17" s="24" t="s">
        <v>58</v>
      </c>
    </row>
    <row r="18" spans="2:11" s="16" customFormat="1" ht="12.75" customHeight="1" x14ac:dyDescent="0.3">
      <c r="B18" s="1232" t="s">
        <v>59</v>
      </c>
      <c r="C18" s="1233">
        <v>0.5</v>
      </c>
      <c r="D18" s="1233">
        <v>0.6</v>
      </c>
      <c r="E18" s="1233">
        <v>0.7</v>
      </c>
      <c r="F18" s="1233">
        <v>0.8</v>
      </c>
      <c r="G18" s="1233">
        <v>0.9</v>
      </c>
      <c r="H18" s="19"/>
      <c r="I18" s="24" t="s">
        <v>60</v>
      </c>
      <c r="J18" s="24" t="s">
        <v>56</v>
      </c>
      <c r="K18" s="24" t="s">
        <v>61</v>
      </c>
    </row>
    <row r="19" spans="2:11" s="16" customFormat="1" ht="13.5" x14ac:dyDescent="0.3">
      <c r="B19" s="1232"/>
      <c r="C19" s="1233"/>
      <c r="D19" s="1233"/>
      <c r="E19" s="1233"/>
      <c r="F19" s="1233"/>
      <c r="G19" s="1233"/>
      <c r="H19" s="19"/>
      <c r="I19" s="19"/>
      <c r="J19" s="24" t="s">
        <v>38</v>
      </c>
      <c r="K19" s="24" t="s">
        <v>62</v>
      </c>
    </row>
    <row r="20" spans="2:11" s="16" customFormat="1" ht="12.75" customHeight="1" x14ac:dyDescent="0.3">
      <c r="B20" s="1232"/>
      <c r="C20" s="1233"/>
      <c r="D20" s="1233"/>
      <c r="E20" s="1233"/>
      <c r="F20" s="1233"/>
      <c r="G20" s="1233"/>
      <c r="H20" s="19"/>
      <c r="I20" s="19"/>
      <c r="J20" s="24" t="s">
        <v>38</v>
      </c>
      <c r="K20" s="24" t="s">
        <v>63</v>
      </c>
    </row>
    <row r="21" spans="2:11" s="16" customFormat="1" ht="12.75" customHeight="1" x14ac:dyDescent="0.3">
      <c r="B21" s="1232"/>
      <c r="C21" s="1233"/>
      <c r="D21" s="1233"/>
      <c r="E21" s="1233"/>
      <c r="F21" s="1233"/>
      <c r="G21" s="1233"/>
      <c r="H21" s="19"/>
      <c r="I21" s="19"/>
      <c r="J21" s="24" t="s">
        <v>42</v>
      </c>
      <c r="K21" s="24" t="s">
        <v>64</v>
      </c>
    </row>
    <row r="22" spans="2:11" s="16" customFormat="1" ht="12.75" customHeight="1" x14ac:dyDescent="0.3">
      <c r="B22" s="1232" t="s">
        <v>65</v>
      </c>
      <c r="C22" s="1233">
        <v>0.5</v>
      </c>
      <c r="D22" s="1233">
        <v>0.6</v>
      </c>
      <c r="E22" s="1233">
        <v>0.7</v>
      </c>
      <c r="F22" s="1231">
        <v>0.85699999999999998</v>
      </c>
      <c r="G22" s="1231">
        <v>0.91400000000000003</v>
      </c>
      <c r="H22" s="19"/>
      <c r="I22" s="19"/>
      <c r="J22" s="24" t="s">
        <v>42</v>
      </c>
      <c r="K22" s="24" t="s">
        <v>66</v>
      </c>
    </row>
    <row r="23" spans="2:11" s="16" customFormat="1" ht="12.75" customHeight="1" x14ac:dyDescent="0.3">
      <c r="B23" s="1232"/>
      <c r="C23" s="1233"/>
      <c r="D23" s="1233"/>
      <c r="E23" s="1233"/>
      <c r="F23" s="1231"/>
      <c r="G23" s="1231"/>
      <c r="H23" s="19"/>
      <c r="I23" s="24" t="s">
        <v>67</v>
      </c>
      <c r="J23" s="24" t="s">
        <v>68</v>
      </c>
      <c r="K23" s="24" t="s">
        <v>69</v>
      </c>
    </row>
    <row r="24" spans="2:11" s="16" customFormat="1" ht="12.75" customHeight="1" x14ac:dyDescent="0.3">
      <c r="B24" s="1232"/>
      <c r="C24" s="1233"/>
      <c r="D24" s="1233"/>
      <c r="E24" s="1233"/>
      <c r="F24" s="1231"/>
      <c r="G24" s="1231"/>
      <c r="H24" s="19"/>
      <c r="I24" s="19"/>
      <c r="J24" s="24" t="s">
        <v>38</v>
      </c>
      <c r="K24" s="24" t="s">
        <v>70</v>
      </c>
    </row>
    <row r="25" spans="2:11" s="16" customFormat="1" ht="13.5" x14ac:dyDescent="0.3">
      <c r="B25" s="1232"/>
      <c r="C25" s="1233"/>
      <c r="D25" s="1233"/>
      <c r="E25" s="1233"/>
      <c r="F25" s="1231"/>
      <c r="G25" s="1231"/>
      <c r="H25" s="19"/>
      <c r="I25" s="19"/>
      <c r="J25" s="24" t="s">
        <v>42</v>
      </c>
      <c r="K25" s="24" t="s">
        <v>71</v>
      </c>
    </row>
    <row r="26" spans="2:11" s="16" customFormat="1" ht="13.5" x14ac:dyDescent="0.3">
      <c r="B26" s="19"/>
      <c r="C26" s="19"/>
      <c r="D26" s="19"/>
      <c r="E26" s="19"/>
      <c r="F26" s="19"/>
      <c r="G26" s="19"/>
      <c r="H26" s="19"/>
      <c r="I26" s="24" t="s">
        <v>72</v>
      </c>
      <c r="J26" s="24" t="s">
        <v>73</v>
      </c>
      <c r="K26" s="24" t="s">
        <v>74</v>
      </c>
    </row>
    <row r="27" spans="2:11" s="16" customFormat="1" ht="13.5" x14ac:dyDescent="0.3">
      <c r="B27" s="19"/>
      <c r="C27" s="19"/>
      <c r="D27" s="19"/>
      <c r="E27" s="19"/>
      <c r="F27" s="19"/>
      <c r="G27" s="19"/>
      <c r="H27" s="19"/>
      <c r="I27" s="19"/>
      <c r="J27" s="24" t="s">
        <v>75</v>
      </c>
      <c r="K27" s="24" t="s">
        <v>76</v>
      </c>
    </row>
    <row r="28" spans="2:11" s="16" customFormat="1" ht="13.5" x14ac:dyDescent="0.3">
      <c r="B28" s="29" t="s">
        <v>77</v>
      </c>
      <c r="C28" s="30"/>
      <c r="D28" s="30"/>
      <c r="E28" s="30"/>
      <c r="F28" s="30"/>
      <c r="G28" s="30"/>
      <c r="H28" s="30"/>
      <c r="I28" s="19"/>
      <c r="J28" s="24" t="s">
        <v>45</v>
      </c>
      <c r="K28" s="24" t="s">
        <v>78</v>
      </c>
    </row>
    <row r="29" spans="2:11" s="16" customFormat="1" ht="13.5" x14ac:dyDescent="0.3">
      <c r="B29" s="30" t="s">
        <v>79</v>
      </c>
      <c r="C29" s="30"/>
      <c r="D29" s="30"/>
      <c r="E29" s="30"/>
      <c r="F29" s="30"/>
      <c r="G29" s="30"/>
      <c r="H29" s="30"/>
      <c r="I29" s="24"/>
      <c r="J29" s="24" t="s">
        <v>47</v>
      </c>
      <c r="K29" s="24" t="s">
        <v>80</v>
      </c>
    </row>
    <row r="30" spans="2:11" s="16" customFormat="1" ht="13.5" x14ac:dyDescent="0.3">
      <c r="B30" s="30" t="s">
        <v>81</v>
      </c>
      <c r="C30" s="30"/>
      <c r="D30" s="30"/>
      <c r="E30" s="30"/>
      <c r="F30" s="30"/>
      <c r="G30" s="30"/>
      <c r="H30" s="30"/>
      <c r="I30" s="19"/>
      <c r="J30" s="24" t="s">
        <v>35</v>
      </c>
      <c r="K30" s="24" t="s">
        <v>82</v>
      </c>
    </row>
    <row r="31" spans="2:11" s="16" customFormat="1" ht="13.5" x14ac:dyDescent="0.3">
      <c r="B31" s="30" t="s">
        <v>83</v>
      </c>
      <c r="C31" s="30"/>
      <c r="D31" s="30"/>
      <c r="E31" s="30"/>
      <c r="F31" s="30"/>
      <c r="G31" s="30"/>
      <c r="H31" s="30"/>
      <c r="I31" s="19"/>
      <c r="J31" s="24" t="s">
        <v>38</v>
      </c>
      <c r="K31" s="24" t="s">
        <v>84</v>
      </c>
    </row>
    <row r="32" spans="2:11" s="16" customFormat="1" ht="13.5" x14ac:dyDescent="0.3">
      <c r="B32" s="30" t="s">
        <v>85</v>
      </c>
      <c r="C32" s="30"/>
      <c r="D32" s="30"/>
      <c r="E32" s="30"/>
      <c r="F32" s="30"/>
      <c r="G32" s="30"/>
      <c r="H32" s="30"/>
      <c r="I32" s="24"/>
      <c r="J32" s="24" t="s">
        <v>42</v>
      </c>
      <c r="K32" s="24" t="s">
        <v>86</v>
      </c>
    </row>
    <row r="33" spans="2:11" s="16" customFormat="1" ht="12.75" customHeight="1" x14ac:dyDescent="0.3">
      <c r="B33" s="30" t="s">
        <v>87</v>
      </c>
      <c r="C33" s="30"/>
      <c r="D33" s="30"/>
      <c r="E33" s="30"/>
      <c r="F33" s="30"/>
      <c r="G33" s="30"/>
      <c r="H33" s="30"/>
      <c r="I33" s="24" t="s">
        <v>88</v>
      </c>
      <c r="J33" s="24" t="s">
        <v>89</v>
      </c>
      <c r="K33" s="24" t="s">
        <v>90</v>
      </c>
    </row>
    <row r="34" spans="2:11" s="16" customFormat="1" ht="12.75" customHeight="1" x14ac:dyDescent="0.3">
      <c r="B34" s="30" t="s">
        <v>91</v>
      </c>
      <c r="C34" s="30"/>
      <c r="D34" s="30"/>
      <c r="E34" s="30"/>
      <c r="F34" s="30"/>
      <c r="G34" s="30"/>
      <c r="H34" s="30"/>
      <c r="I34" s="31"/>
      <c r="J34" s="24" t="s">
        <v>45</v>
      </c>
      <c r="K34" s="24" t="s">
        <v>82</v>
      </c>
    </row>
    <row r="35" spans="2:11" s="16" customFormat="1" ht="13.5" x14ac:dyDescent="0.3">
      <c r="B35" s="30" t="s">
        <v>92</v>
      </c>
      <c r="C35" s="30"/>
      <c r="D35" s="30"/>
      <c r="E35" s="30"/>
      <c r="F35" s="30"/>
      <c r="G35" s="30"/>
      <c r="H35" s="30"/>
      <c r="I35" s="32"/>
      <c r="J35" s="24" t="s">
        <v>47</v>
      </c>
      <c r="K35" s="24" t="s">
        <v>93</v>
      </c>
    </row>
    <row r="36" spans="2:11" s="16" customFormat="1" ht="12.75" customHeight="1" x14ac:dyDescent="0.3">
      <c r="B36" s="30" t="s">
        <v>94</v>
      </c>
      <c r="C36" s="30"/>
      <c r="D36" s="30"/>
      <c r="E36" s="30"/>
      <c r="F36" s="30"/>
      <c r="G36" s="30"/>
      <c r="H36" s="30"/>
      <c r="I36" s="32"/>
      <c r="J36" s="24" t="s">
        <v>35</v>
      </c>
      <c r="K36" s="24" t="s">
        <v>95</v>
      </c>
    </row>
    <row r="37" spans="2:11" s="16" customFormat="1" ht="12.75" customHeight="1" x14ac:dyDescent="0.3">
      <c r="B37" s="30" t="s">
        <v>96</v>
      </c>
      <c r="C37" s="30"/>
      <c r="D37" s="30"/>
      <c r="E37" s="30"/>
      <c r="F37" s="30"/>
      <c r="G37" s="30"/>
      <c r="H37" s="30"/>
      <c r="I37" s="32"/>
      <c r="J37" s="24" t="s">
        <v>38</v>
      </c>
      <c r="K37" s="24" t="s">
        <v>86</v>
      </c>
    </row>
    <row r="38" spans="2:11" s="16" customFormat="1" ht="13.5" x14ac:dyDescent="0.3">
      <c r="B38" s="30" t="s">
        <v>97</v>
      </c>
      <c r="C38" s="30"/>
      <c r="D38" s="30"/>
      <c r="E38" s="30"/>
      <c r="F38" s="30"/>
      <c r="G38" s="30"/>
      <c r="H38" s="30"/>
      <c r="I38" s="32"/>
      <c r="J38" s="24" t="s">
        <v>42</v>
      </c>
      <c r="K38" s="24" t="s">
        <v>98</v>
      </c>
    </row>
    <row r="39" spans="2:11" s="16" customFormat="1" ht="12.75" customHeight="1" x14ac:dyDescent="0.3">
      <c r="B39" s="30" t="s">
        <v>99</v>
      </c>
      <c r="C39" s="30"/>
      <c r="D39" s="30"/>
      <c r="E39" s="30"/>
      <c r="F39" s="30"/>
      <c r="G39" s="30"/>
      <c r="H39" s="30"/>
      <c r="I39" s="24" t="s">
        <v>100</v>
      </c>
      <c r="J39" s="24" t="s">
        <v>52</v>
      </c>
      <c r="K39" s="24" t="s">
        <v>101</v>
      </c>
    </row>
    <row r="40" spans="2:11" x14ac:dyDescent="0.3">
      <c r="I40" s="24" t="s">
        <v>102</v>
      </c>
      <c r="J40" s="24" t="s">
        <v>38</v>
      </c>
      <c r="K40" s="24" t="s">
        <v>103</v>
      </c>
    </row>
    <row r="41" spans="2:11" x14ac:dyDescent="0.3">
      <c r="J41" s="24" t="s">
        <v>42</v>
      </c>
      <c r="K41" s="24" t="s">
        <v>104</v>
      </c>
    </row>
    <row r="42" spans="2:11" x14ac:dyDescent="0.3">
      <c r="I42" s="24" t="s">
        <v>105</v>
      </c>
      <c r="J42" s="24" t="s">
        <v>106</v>
      </c>
      <c r="K42" s="24" t="s">
        <v>107</v>
      </c>
    </row>
    <row r="43" spans="2:11" x14ac:dyDescent="0.3">
      <c r="J43" s="24" t="s">
        <v>106</v>
      </c>
      <c r="K43" s="24" t="s">
        <v>108</v>
      </c>
    </row>
    <row r="44" spans="2:11" x14ac:dyDescent="0.3">
      <c r="J44" s="24" t="s">
        <v>73</v>
      </c>
      <c r="K44" s="24" t="s">
        <v>109</v>
      </c>
    </row>
    <row r="45" spans="2:11" x14ac:dyDescent="0.3">
      <c r="J45" s="24" t="s">
        <v>75</v>
      </c>
      <c r="K45" s="24" t="s">
        <v>110</v>
      </c>
    </row>
    <row r="46" spans="2:11" x14ac:dyDescent="0.3">
      <c r="J46" s="24" t="s">
        <v>111</v>
      </c>
      <c r="K46" s="24" t="s">
        <v>112</v>
      </c>
    </row>
    <row r="47" spans="2:11" x14ac:dyDescent="0.3">
      <c r="J47" s="24" t="s">
        <v>47</v>
      </c>
      <c r="K47" s="24" t="s">
        <v>113</v>
      </c>
    </row>
    <row r="48" spans="2:11" x14ac:dyDescent="0.3">
      <c r="J48" s="24" t="s">
        <v>68</v>
      </c>
      <c r="K48" s="24" t="s">
        <v>114</v>
      </c>
    </row>
    <row r="49" spans="9:11" x14ac:dyDescent="0.3">
      <c r="J49" s="24" t="s">
        <v>68</v>
      </c>
      <c r="K49" s="24" t="s">
        <v>115</v>
      </c>
    </row>
    <row r="50" spans="9:11" x14ac:dyDescent="0.3">
      <c r="J50" s="24" t="s">
        <v>38</v>
      </c>
      <c r="K50" s="24" t="s">
        <v>116</v>
      </c>
    </row>
    <row r="51" spans="9:11" x14ac:dyDescent="0.3">
      <c r="J51" s="24" t="s">
        <v>42</v>
      </c>
      <c r="K51" s="24" t="s">
        <v>117</v>
      </c>
    </row>
    <row r="52" spans="9:11" x14ac:dyDescent="0.3">
      <c r="I52" s="24" t="s">
        <v>118</v>
      </c>
      <c r="J52" s="24" t="s">
        <v>45</v>
      </c>
      <c r="K52" s="24" t="s">
        <v>119</v>
      </c>
    </row>
  </sheetData>
  <sheetProtection algorithmName="SHA-512" hashValue="3x0SLvFR/Zk5ML9UAqVMcMRRkxeLn4eQ/q40SpU52HZiCFj39SmedVsnRNfv2Jw8V4b9sInbXDJx6oeaMD0pmQ==" saltValue="ZphdbMxIpcECHWqp6hLWpQ==" spinCount="100000" sheet="1" selectLockedCells="1" selectUnlockedCells="1"/>
  <mergeCells count="19">
    <mergeCell ref="G22:G25"/>
    <mergeCell ref="B16:G16"/>
    <mergeCell ref="B18:B21"/>
    <mergeCell ref="C18:C21"/>
    <mergeCell ref="D18:D21"/>
    <mergeCell ref="E18:E21"/>
    <mergeCell ref="F18:F21"/>
    <mergeCell ref="G18:G21"/>
    <mergeCell ref="B22:B25"/>
    <mergeCell ref="C22:C25"/>
    <mergeCell ref="D22:D25"/>
    <mergeCell ref="E22:E25"/>
    <mergeCell ref="F22:F25"/>
    <mergeCell ref="B15:G15"/>
    <mergeCell ref="B1:K1"/>
    <mergeCell ref="I5:K7"/>
    <mergeCell ref="F6:G6"/>
    <mergeCell ref="B7:E7"/>
    <mergeCell ref="B9:G9"/>
  </mergeCells>
  <printOptions horizontalCentered="1"/>
  <pageMargins left="0" right="0" top="0.39370078740157477" bottom="0.39370078740157477" header="0" footer="0"/>
  <pageSetup paperSize="9" firstPageNumber="0" fitToHeight="0" orientation="landscape"/>
  <headerFooter>
    <oddHeader>&amp;C&amp;"MS Sans Serif,Regular "&amp;9Version au 01/11/2024</oddHeader>
    <oddFooter>&amp;C&amp;"MS Sans Serif,Regular "&amp;9- &amp;P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5">
    <tabColor theme="8" tint="0.39997558519241921"/>
    <pageSetUpPr fitToPage="1"/>
  </sheetPr>
  <dimension ref="B1:K37"/>
  <sheetViews>
    <sheetView showGridLines="0" topLeftCell="A11" workbookViewId="0">
      <selection activeCell="D46" sqref="D46"/>
    </sheetView>
  </sheetViews>
  <sheetFormatPr baseColWidth="10" defaultColWidth="12.7265625" defaultRowHeight="12.75" customHeight="1" x14ac:dyDescent="0.3"/>
  <cols>
    <col min="1" max="1" width="6.7265625" style="16" customWidth="1"/>
    <col min="2" max="2" width="16.26953125" style="16" customWidth="1"/>
    <col min="3" max="3" width="15.54296875" style="16" customWidth="1"/>
    <col min="4" max="5" width="14.54296875" style="16" customWidth="1"/>
    <col min="6" max="6" width="4.81640625" style="16" customWidth="1"/>
    <col min="7" max="11" width="14.54296875" style="16" customWidth="1"/>
    <col min="12" max="12" width="6.7265625" style="16" customWidth="1"/>
    <col min="13" max="16384" width="12.7265625" style="16"/>
  </cols>
  <sheetData>
    <row r="1" spans="2:11" s="15" customFormat="1" ht="21" customHeight="1" x14ac:dyDescent="0.3">
      <c r="B1" s="1226" t="s">
        <v>120</v>
      </c>
      <c r="C1" s="1226"/>
      <c r="D1" s="1226"/>
      <c r="E1" s="1226"/>
      <c r="F1" s="1226"/>
      <c r="G1" s="1226"/>
      <c r="H1" s="1226"/>
      <c r="I1" s="1226"/>
      <c r="J1" s="1226"/>
      <c r="K1" s="1226"/>
    </row>
    <row r="2" spans="2:11" ht="21" customHeight="1" x14ac:dyDescent="0.3">
      <c r="B2" s="17"/>
      <c r="C2" s="18"/>
      <c r="D2" s="18"/>
      <c r="E2" s="18"/>
      <c r="F2" s="18"/>
      <c r="G2" s="18"/>
      <c r="H2" s="18"/>
      <c r="I2" s="18"/>
      <c r="J2" s="18"/>
      <c r="K2" s="18"/>
    </row>
    <row r="3" spans="2:11" ht="45.25" customHeight="1" x14ac:dyDescent="0.3">
      <c r="B3" s="17"/>
      <c r="C3" s="18"/>
      <c r="D3" s="18"/>
      <c r="E3" s="18"/>
      <c r="F3" s="18"/>
      <c r="G3" s="18"/>
      <c r="H3" s="18"/>
      <c r="I3" s="18"/>
      <c r="J3" s="18"/>
      <c r="K3" s="18"/>
    </row>
    <row r="4" spans="2:11" ht="12.75" customHeight="1" x14ac:dyDescent="0.3">
      <c r="B4" s="1234" t="s">
        <v>121</v>
      </c>
      <c r="C4" s="1234"/>
      <c r="D4" s="1234"/>
      <c r="E4" s="1234"/>
      <c r="G4" s="1234" t="s">
        <v>122</v>
      </c>
      <c r="H4" s="1234"/>
      <c r="I4" s="1234"/>
      <c r="J4" s="1234"/>
      <c r="K4" s="1234"/>
    </row>
    <row r="5" spans="2:11" ht="15" customHeight="1" x14ac:dyDescent="0.3">
      <c r="B5" s="1235" t="s">
        <v>123</v>
      </c>
      <c r="C5" s="1236" t="s">
        <v>124</v>
      </c>
      <c r="D5" s="1236"/>
      <c r="E5" s="1236"/>
      <c r="G5" s="1237"/>
      <c r="H5" s="1237"/>
      <c r="I5" s="1237"/>
      <c r="J5" s="1237"/>
      <c r="K5" s="1237"/>
    </row>
    <row r="6" spans="2:11" ht="15" customHeight="1" x14ac:dyDescent="0.3">
      <c r="B6" s="1235"/>
      <c r="C6" s="1236"/>
      <c r="D6" s="1236"/>
      <c r="E6" s="1236"/>
      <c r="G6" s="1237" t="s">
        <v>125</v>
      </c>
      <c r="H6" s="1237"/>
      <c r="I6" s="1237"/>
      <c r="J6" s="1237"/>
      <c r="K6" s="1237"/>
    </row>
    <row r="7" spans="2:11" ht="15" customHeight="1" x14ac:dyDescent="0.3">
      <c r="B7" s="1235"/>
      <c r="C7" s="1236"/>
      <c r="D7" s="1236"/>
      <c r="E7" s="1236"/>
      <c r="F7" s="33"/>
      <c r="G7" s="1238" t="s">
        <v>126</v>
      </c>
      <c r="H7" s="1238"/>
      <c r="I7" s="1239" t="s">
        <v>127</v>
      </c>
      <c r="J7" s="1239"/>
      <c r="K7" s="1239"/>
    </row>
    <row r="8" spans="2:11" ht="15" customHeight="1" x14ac:dyDescent="0.3">
      <c r="B8" s="1235"/>
      <c r="C8" s="1240" t="s">
        <v>128</v>
      </c>
      <c r="D8" s="1240"/>
      <c r="E8" s="1240"/>
      <c r="F8" s="33"/>
      <c r="G8" s="35"/>
      <c r="H8" s="19"/>
      <c r="I8" s="19"/>
      <c r="J8" s="19"/>
      <c r="K8" s="36"/>
    </row>
    <row r="9" spans="2:11" ht="15" customHeight="1" x14ac:dyDescent="0.3">
      <c r="B9" s="33"/>
      <c r="C9" s="37"/>
      <c r="D9" s="33"/>
      <c r="E9" s="33"/>
      <c r="F9" s="33"/>
      <c r="G9" s="38" t="s">
        <v>129</v>
      </c>
      <c r="H9" s="39" t="s">
        <v>130</v>
      </c>
      <c r="I9" s="1239" t="s">
        <v>131</v>
      </c>
      <c r="J9" s="1239"/>
      <c r="K9" s="1239"/>
    </row>
    <row r="10" spans="2:11" ht="15" customHeight="1" x14ac:dyDescent="0.3">
      <c r="B10" s="33"/>
      <c r="C10" s="33"/>
      <c r="D10" s="33"/>
      <c r="E10" s="33"/>
      <c r="F10" s="33"/>
      <c r="G10" s="38" t="s">
        <v>132</v>
      </c>
      <c r="H10" s="39" t="s">
        <v>133</v>
      </c>
      <c r="I10" s="1239" t="s">
        <v>134</v>
      </c>
      <c r="J10" s="1239"/>
      <c r="K10" s="1239"/>
    </row>
    <row r="11" spans="2:11" ht="15" customHeight="1" x14ac:dyDescent="0.3">
      <c r="B11" s="1234" t="s">
        <v>135</v>
      </c>
      <c r="C11" s="1234"/>
      <c r="D11" s="1234"/>
      <c r="E11" s="1234"/>
      <c r="F11" s="33"/>
      <c r="G11" s="38" t="s">
        <v>136</v>
      </c>
      <c r="H11" s="40">
        <v>15.24</v>
      </c>
      <c r="I11" s="1241" t="s">
        <v>137</v>
      </c>
      <c r="J11" s="1241"/>
      <c r="K11" s="1241"/>
    </row>
    <row r="12" spans="2:11" ht="15" customHeight="1" x14ac:dyDescent="0.3">
      <c r="B12" s="35"/>
      <c r="C12" s="19"/>
      <c r="D12" s="19"/>
      <c r="E12" s="36"/>
      <c r="F12" s="33"/>
      <c r="G12" s="38" t="s">
        <v>138</v>
      </c>
      <c r="H12" s="39" t="s">
        <v>139</v>
      </c>
      <c r="I12" s="1241" t="s">
        <v>140</v>
      </c>
      <c r="J12" s="1241"/>
      <c r="K12" s="1241"/>
    </row>
    <row r="13" spans="2:11" ht="15" customHeight="1" x14ac:dyDescent="0.3">
      <c r="B13" s="35" t="s">
        <v>141</v>
      </c>
      <c r="C13" s="41">
        <v>3925</v>
      </c>
      <c r="D13" s="19" t="s">
        <v>142</v>
      </c>
      <c r="E13" s="36"/>
      <c r="F13" s="33"/>
      <c r="G13" s="35"/>
      <c r="H13" s="19"/>
      <c r="I13" s="19"/>
      <c r="J13" s="19"/>
      <c r="K13" s="36"/>
    </row>
    <row r="14" spans="2:11" ht="15" customHeight="1" x14ac:dyDescent="0.3">
      <c r="B14" s="1242" t="s">
        <v>143</v>
      </c>
      <c r="C14" s="1242"/>
      <c r="D14" s="1242"/>
      <c r="E14" s="1242"/>
      <c r="F14" s="33"/>
      <c r="G14" s="42" t="s">
        <v>144</v>
      </c>
      <c r="H14" s="19"/>
      <c r="I14" s="43">
        <f>'Traitements par indices'!B427</f>
        <v>524</v>
      </c>
      <c r="J14" s="19" t="s">
        <v>145</v>
      </c>
      <c r="K14" s="44">
        <f>'Traitements par indices'!A427</f>
        <v>454</v>
      </c>
    </row>
    <row r="15" spans="2:11" ht="15" customHeight="1" x14ac:dyDescent="0.3">
      <c r="B15" s="42"/>
      <c r="C15" s="19"/>
      <c r="D15" s="19"/>
      <c r="E15" s="36"/>
      <c r="F15" s="33"/>
      <c r="G15" s="45" t="s">
        <v>146</v>
      </c>
      <c r="H15" s="46"/>
      <c r="I15" s="47">
        <f>'Traitements par indices'!B782</f>
        <v>879</v>
      </c>
      <c r="J15" s="46" t="s">
        <v>145</v>
      </c>
      <c r="K15" s="48">
        <f>'Traitements par indices'!A782</f>
        <v>722</v>
      </c>
    </row>
    <row r="16" spans="2:11" ht="15" customHeight="1" x14ac:dyDescent="0.3">
      <c r="B16" s="1243" t="s">
        <v>147</v>
      </c>
      <c r="C16" s="1243"/>
      <c r="D16" s="1243"/>
      <c r="E16" s="1243"/>
      <c r="F16" s="33"/>
      <c r="G16" s="49"/>
      <c r="H16" s="33"/>
      <c r="I16" s="50"/>
      <c r="J16" s="33"/>
      <c r="K16" s="51"/>
    </row>
    <row r="17" spans="2:11" ht="15" customHeight="1" x14ac:dyDescent="0.3">
      <c r="B17" s="1243"/>
      <c r="C17" s="1243"/>
      <c r="D17" s="1243"/>
      <c r="E17" s="1243"/>
      <c r="F17" s="33"/>
      <c r="G17" s="1244"/>
      <c r="H17" s="1244"/>
      <c r="I17" s="1244"/>
      <c r="J17" s="1244"/>
      <c r="K17" s="1244"/>
    </row>
    <row r="18" spans="2:11" ht="15" customHeight="1" x14ac:dyDescent="0.3">
      <c r="B18" s="1243"/>
      <c r="C18" s="1243"/>
      <c r="D18" s="1243"/>
      <c r="E18" s="1243"/>
      <c r="F18" s="33"/>
      <c r="G18" s="1245"/>
      <c r="H18" s="1245"/>
      <c r="I18" s="1245"/>
      <c r="J18" s="1245"/>
      <c r="K18" s="1245"/>
    </row>
    <row r="19" spans="2:11" ht="15" customHeight="1" x14ac:dyDescent="0.3">
      <c r="B19" s="33"/>
      <c r="C19" s="33"/>
      <c r="D19" s="33"/>
      <c r="E19" s="33"/>
      <c r="F19" s="33"/>
      <c r="G19" s="52"/>
      <c r="H19" s="53"/>
      <c r="I19" s="54"/>
      <c r="J19" s="54"/>
      <c r="K19" s="54"/>
    </row>
    <row r="20" spans="2:11" ht="15" customHeight="1" x14ac:dyDescent="0.3">
      <c r="B20" s="33"/>
      <c r="C20" s="33"/>
      <c r="D20" s="33"/>
      <c r="E20" s="33"/>
      <c r="F20" s="33"/>
      <c r="G20" s="1245"/>
      <c r="H20" s="1245"/>
      <c r="I20" s="1245"/>
      <c r="J20" s="1245"/>
      <c r="K20" s="1245"/>
    </row>
    <row r="21" spans="2:11" ht="15" customHeight="1" x14ac:dyDescent="0.3">
      <c r="B21" s="1234" t="s">
        <v>148</v>
      </c>
      <c r="C21" s="1234"/>
      <c r="D21" s="1234"/>
      <c r="E21" s="1234"/>
      <c r="F21" s="33"/>
      <c r="G21" s="55"/>
      <c r="H21" s="54"/>
      <c r="I21" s="54"/>
      <c r="J21" s="54"/>
      <c r="K21" s="54"/>
    </row>
    <row r="22" spans="2:11" ht="15" customHeight="1" x14ac:dyDescent="0.3">
      <c r="B22" s="56"/>
      <c r="C22" s="52"/>
      <c r="D22" s="52"/>
      <c r="E22" s="57"/>
      <c r="F22" s="33"/>
      <c r="G22" s="52"/>
      <c r="H22" s="54"/>
      <c r="I22" s="58"/>
      <c r="J22" s="54"/>
      <c r="K22" s="54"/>
    </row>
    <row r="23" spans="2:11" ht="15" customHeight="1" x14ac:dyDescent="0.3">
      <c r="B23" s="1246" t="s">
        <v>149</v>
      </c>
      <c r="C23" s="1246"/>
      <c r="D23" s="19" t="s">
        <v>150</v>
      </c>
      <c r="E23" s="59">
        <v>367</v>
      </c>
      <c r="F23" s="33"/>
      <c r="G23" s="24"/>
      <c r="H23" s="24"/>
      <c r="I23" s="60"/>
      <c r="J23" s="24"/>
      <c r="K23" s="24"/>
    </row>
    <row r="24" spans="2:11" ht="15" customHeight="1" x14ac:dyDescent="0.3">
      <c r="B24" s="1247"/>
      <c r="C24" s="1247"/>
      <c r="D24" s="19" t="s">
        <v>151</v>
      </c>
      <c r="E24" s="59">
        <v>366</v>
      </c>
      <c r="F24" s="33"/>
      <c r="G24" s="24"/>
      <c r="H24" s="24"/>
      <c r="I24" s="60"/>
      <c r="J24" s="24"/>
      <c r="K24" s="24"/>
    </row>
    <row r="25" spans="2:11" ht="15" customHeight="1" x14ac:dyDescent="0.3">
      <c r="B25" s="35" t="s">
        <v>152</v>
      </c>
      <c r="C25" s="1248" t="s">
        <v>134</v>
      </c>
      <c r="D25" s="1248"/>
      <c r="E25" s="1248"/>
      <c r="F25" s="33"/>
      <c r="G25" s="33"/>
      <c r="H25" s="61"/>
      <c r="I25" s="33"/>
      <c r="J25" s="62"/>
      <c r="K25" s="33"/>
    </row>
    <row r="26" spans="2:11" ht="15" customHeight="1" x14ac:dyDescent="0.3">
      <c r="B26" s="35" t="s">
        <v>153</v>
      </c>
      <c r="C26" s="1248" t="s">
        <v>154</v>
      </c>
      <c r="D26" s="1248"/>
      <c r="E26" s="1248"/>
      <c r="F26" s="33"/>
      <c r="G26" s="63"/>
      <c r="H26" s="37"/>
      <c r="I26" s="37"/>
      <c r="J26" s="37"/>
      <c r="K26" s="33"/>
    </row>
    <row r="27" spans="2:11" ht="15" customHeight="1" x14ac:dyDescent="0.3">
      <c r="B27" s="35" t="s">
        <v>155</v>
      </c>
      <c r="C27" s="1248" t="s">
        <v>156</v>
      </c>
      <c r="D27" s="1248"/>
      <c r="E27" s="1248"/>
      <c r="G27" s="1234" t="s">
        <v>157</v>
      </c>
      <c r="H27" s="1234"/>
      <c r="I27" s="1234"/>
      <c r="J27" s="1234"/>
      <c r="K27" s="1234"/>
    </row>
    <row r="28" spans="2:11" ht="15" customHeight="1" x14ac:dyDescent="0.3">
      <c r="B28" s="35"/>
      <c r="C28" s="23"/>
      <c r="D28" s="23"/>
      <c r="E28" s="64"/>
      <c r="G28" s="38"/>
      <c r="H28" s="18"/>
      <c r="I28" s="18"/>
      <c r="J28" s="18"/>
      <c r="K28" s="65"/>
    </row>
    <row r="29" spans="2:11" ht="20.25" customHeight="1" x14ac:dyDescent="0.3">
      <c r="B29" s="1249" t="s">
        <v>158</v>
      </c>
      <c r="C29" s="1249"/>
      <c r="D29" s="1249"/>
      <c r="E29" s="1249"/>
      <c r="G29" s="1250" t="s">
        <v>159</v>
      </c>
      <c r="H29" s="1251"/>
      <c r="I29" s="1251"/>
      <c r="J29" s="1251"/>
      <c r="K29" s="1252"/>
    </row>
    <row r="30" spans="2:11" ht="15" customHeight="1" x14ac:dyDescent="0.3">
      <c r="B30" s="33"/>
      <c r="C30" s="37"/>
      <c r="D30" s="37"/>
      <c r="E30" s="37"/>
      <c r="G30" s="38"/>
      <c r="H30" s="17"/>
      <c r="I30" s="66"/>
      <c r="J30" s="19"/>
      <c r="K30" s="67"/>
    </row>
    <row r="31" spans="2:11" ht="15" customHeight="1" x14ac:dyDescent="0.3">
      <c r="B31" s="1253"/>
      <c r="C31" s="1253"/>
      <c r="D31" s="1253"/>
      <c r="E31" s="1253"/>
      <c r="G31" s="1238" t="s">
        <v>160</v>
      </c>
      <c r="H31" s="1238"/>
      <c r="I31" s="66" t="s">
        <v>161</v>
      </c>
      <c r="J31" s="19"/>
      <c r="K31" s="67">
        <v>11.88</v>
      </c>
    </row>
    <row r="32" spans="2:11" ht="15" customHeight="1" x14ac:dyDescent="0.3">
      <c r="B32" s="1254" t="s">
        <v>162</v>
      </c>
      <c r="C32" s="1254"/>
      <c r="D32" s="1254"/>
      <c r="E32" s="1254"/>
      <c r="G32" s="34"/>
      <c r="H32" s="66"/>
      <c r="I32" s="66" t="s">
        <v>163</v>
      </c>
      <c r="J32" s="19"/>
      <c r="K32" s="67">
        <v>4.22</v>
      </c>
    </row>
    <row r="33" spans="2:11" ht="15" customHeight="1" x14ac:dyDescent="0.3">
      <c r="B33" s="1255" t="s">
        <v>164</v>
      </c>
      <c r="C33" s="1255"/>
      <c r="D33" s="1255"/>
      <c r="E33" s="1255"/>
      <c r="G33" s="38"/>
      <c r="H33" s="18"/>
      <c r="I33" s="18"/>
      <c r="J33" s="18"/>
      <c r="K33" s="69"/>
    </row>
    <row r="34" spans="2:11" ht="15" customHeight="1" x14ac:dyDescent="0.3">
      <c r="B34" s="1256" t="s">
        <v>165</v>
      </c>
      <c r="C34" s="1256"/>
      <c r="D34" s="1256"/>
      <c r="E34" s="70">
        <v>7.2099999999999997E-2</v>
      </c>
      <c r="F34" s="71"/>
      <c r="G34" s="1237"/>
      <c r="H34" s="1237"/>
      <c r="I34" s="1237"/>
      <c r="J34" s="1237"/>
      <c r="K34" s="1237"/>
    </row>
    <row r="35" spans="2:11" ht="15" customHeight="1" x14ac:dyDescent="0.3">
      <c r="B35" s="1256"/>
      <c r="C35" s="1256"/>
      <c r="D35" s="1256"/>
      <c r="E35" s="72"/>
      <c r="G35" s="38"/>
      <c r="H35" s="17"/>
      <c r="I35" s="66"/>
      <c r="J35" s="19"/>
      <c r="K35" s="67"/>
    </row>
    <row r="36" spans="2:11" ht="15" customHeight="1" x14ac:dyDescent="0.3">
      <c r="B36" s="73" t="s">
        <v>166</v>
      </c>
      <c r="C36" s="74"/>
      <c r="D36" s="74"/>
      <c r="E36" s="75">
        <v>3.7100000000000001E-2</v>
      </c>
      <c r="G36" s="1238"/>
      <c r="H36" s="1238"/>
      <c r="I36" s="66"/>
      <c r="J36" s="19"/>
      <c r="K36" s="67"/>
    </row>
    <row r="37" spans="2:11" ht="15" customHeight="1" x14ac:dyDescent="0.3">
      <c r="B37" s="1257" t="s">
        <v>167</v>
      </c>
      <c r="C37" s="1257"/>
      <c r="D37" s="1257"/>
      <c r="E37" s="1257"/>
      <c r="G37" s="76"/>
      <c r="H37" s="77"/>
      <c r="I37" s="77"/>
      <c r="J37" s="46"/>
      <c r="K37" s="78"/>
    </row>
  </sheetData>
  <sheetProtection algorithmName="SHA-512" hashValue="/F7OlE7NkY88wrSDBZoDobgO+BFfskpVaekafU7KLLsObHumbmOoQkFEMmWtfPlWWfmcMUUhoJI10snSEb+o6Q==" saltValue="npvBVfKStCvnStisaPuQFw==" spinCount="100000" sheet="1" objects="1" scenarios="1" selectLockedCells="1" selectUnlockedCells="1"/>
  <mergeCells count="37">
    <mergeCell ref="B37:E37"/>
    <mergeCell ref="B32:E32"/>
    <mergeCell ref="B33:E33"/>
    <mergeCell ref="B34:D35"/>
    <mergeCell ref="G34:K34"/>
    <mergeCell ref="G36:H36"/>
    <mergeCell ref="C27:E27"/>
    <mergeCell ref="G27:K27"/>
    <mergeCell ref="B29:E29"/>
    <mergeCell ref="G29:K29"/>
    <mergeCell ref="B31:E31"/>
    <mergeCell ref="G31:H31"/>
    <mergeCell ref="B21:E21"/>
    <mergeCell ref="B23:C23"/>
    <mergeCell ref="B24:C24"/>
    <mergeCell ref="C25:E25"/>
    <mergeCell ref="C26:E26"/>
    <mergeCell ref="B14:E14"/>
    <mergeCell ref="B16:E18"/>
    <mergeCell ref="G17:K17"/>
    <mergeCell ref="G18:K18"/>
    <mergeCell ref="G20:K20"/>
    <mergeCell ref="I9:K9"/>
    <mergeCell ref="I10:K10"/>
    <mergeCell ref="B11:E11"/>
    <mergeCell ref="I11:K11"/>
    <mergeCell ref="I12:K12"/>
    <mergeCell ref="B1:K1"/>
    <mergeCell ref="B4:E4"/>
    <mergeCell ref="G4:K4"/>
    <mergeCell ref="B5:B8"/>
    <mergeCell ref="C5:E7"/>
    <mergeCell ref="G5:K5"/>
    <mergeCell ref="G6:K6"/>
    <mergeCell ref="G7:H7"/>
    <mergeCell ref="I7:K7"/>
    <mergeCell ref="C8:E8"/>
  </mergeCells>
  <printOptions horizontalCentered="1"/>
  <pageMargins left="0.23622047244094491" right="0.23622047244094491" top="0.74803149606299213" bottom="0.74803149606299213" header="0.31496062992125984" footer="0.31496062992125984"/>
  <pageSetup paperSize="9" scale="76" firstPageNumber="0" orientation="landscape"/>
  <headerFooter>
    <oddHeader>&amp;C&amp;"MS Sans Serif,Regular "&amp;9Version au 01/11/2024</oddHeader>
    <oddFooter>&amp;C&amp;"MS Sans Serif,Regular "&amp;9-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7">
    <tabColor theme="8" tint="0.39997558519241921"/>
    <pageSetUpPr fitToPage="1"/>
  </sheetPr>
  <dimension ref="A1:K35"/>
  <sheetViews>
    <sheetView showGridLines="0" workbookViewId="0">
      <selection activeCell="G4" sqref="G4"/>
    </sheetView>
  </sheetViews>
  <sheetFormatPr baseColWidth="10" defaultColWidth="12.54296875" defaultRowHeight="13" x14ac:dyDescent="0.3"/>
  <cols>
    <col min="1" max="16384" width="12.54296875" style="1"/>
  </cols>
  <sheetData>
    <row r="1" spans="1:11" ht="21" customHeight="1" x14ac:dyDescent="0.3">
      <c r="A1" s="1258" t="s">
        <v>168</v>
      </c>
      <c r="B1" s="1258"/>
      <c r="C1" s="1258"/>
      <c r="D1" s="1258"/>
      <c r="E1" s="1258"/>
      <c r="F1" s="1258"/>
      <c r="G1" s="1258"/>
      <c r="H1" s="1258"/>
      <c r="I1" s="1258"/>
      <c r="J1" s="1258"/>
      <c r="K1" s="1258"/>
    </row>
    <row r="2" spans="1:11" ht="21" customHeight="1" x14ac:dyDescent="0.3">
      <c r="A2" s="1259" t="s">
        <v>169</v>
      </c>
      <c r="B2" s="1259"/>
      <c r="C2" s="1259"/>
      <c r="D2" s="1259"/>
      <c r="E2" s="1259"/>
      <c r="F2" s="1259"/>
      <c r="G2" s="1259"/>
      <c r="H2" s="1259"/>
      <c r="I2" s="1259"/>
      <c r="J2" s="1259"/>
      <c r="K2" s="1259"/>
    </row>
    <row r="3" spans="1:11" ht="45.25" customHeight="1" x14ac:dyDescent="0.3">
      <c r="A3" s="79"/>
      <c r="B3" s="80"/>
      <c r="C3" s="80"/>
      <c r="D3" s="80"/>
      <c r="E3" s="80"/>
      <c r="F3" s="80"/>
      <c r="G3" s="80"/>
      <c r="H3" s="80"/>
      <c r="I3" s="80"/>
      <c r="J3" s="80"/>
      <c r="K3" s="80"/>
    </row>
    <row r="4" spans="1:11" x14ac:dyDescent="0.3">
      <c r="A4" s="81"/>
      <c r="B4" s="82"/>
      <c r="C4" s="82"/>
      <c r="D4" s="82"/>
      <c r="E4" s="82"/>
      <c r="F4" s="82"/>
      <c r="G4" s="82"/>
      <c r="H4" s="82"/>
      <c r="I4" s="82"/>
      <c r="J4" s="82"/>
      <c r="K4" s="82"/>
    </row>
    <row r="5" spans="1:11" x14ac:dyDescent="0.3">
      <c r="A5" s="81"/>
      <c r="B5" s="82"/>
      <c r="C5" s="82"/>
      <c r="D5" s="82"/>
      <c r="E5" s="82"/>
      <c r="F5" s="82"/>
      <c r="G5" s="82"/>
      <c r="H5" s="82"/>
      <c r="I5" s="82"/>
      <c r="J5" s="82"/>
      <c r="K5" s="82"/>
    </row>
    <row r="6" spans="1:11" x14ac:dyDescent="0.3">
      <c r="A6" s="81"/>
      <c r="B6" s="83"/>
      <c r="C6" s="83"/>
      <c r="D6" s="83"/>
      <c r="E6" s="83"/>
      <c r="F6" s="83"/>
      <c r="G6" s="83"/>
      <c r="H6" s="83"/>
      <c r="I6" s="83"/>
      <c r="J6" s="83"/>
      <c r="K6" s="83"/>
    </row>
    <row r="7" spans="1:11" ht="12.75" customHeight="1" x14ac:dyDescent="0.3">
      <c r="A7" s="1260" t="s">
        <v>170</v>
      </c>
      <c r="B7" s="1260"/>
      <c r="C7" s="1260"/>
      <c r="D7" s="1260"/>
      <c r="E7" s="1260"/>
      <c r="F7" s="1260"/>
      <c r="G7" s="1260"/>
      <c r="H7" s="1260"/>
      <c r="I7" s="1260"/>
      <c r="J7" s="1260"/>
      <c r="K7" s="1260"/>
    </row>
    <row r="8" spans="1:11" x14ac:dyDescent="0.3">
      <c r="A8" s="1260"/>
      <c r="B8" s="1260"/>
      <c r="C8" s="1260"/>
      <c r="D8" s="1260"/>
      <c r="E8" s="1260"/>
      <c r="F8" s="1260"/>
      <c r="G8" s="1260"/>
      <c r="H8" s="1260"/>
      <c r="I8" s="1260"/>
      <c r="J8" s="1260"/>
      <c r="K8" s="1260"/>
    </row>
    <row r="9" spans="1:11" ht="12.75" customHeight="1" x14ac:dyDescent="0.3">
      <c r="A9" s="1261" t="s">
        <v>171</v>
      </c>
      <c r="B9" s="1261"/>
      <c r="C9" s="1261"/>
      <c r="D9" s="1261"/>
      <c r="E9" s="1261"/>
      <c r="F9" s="1261"/>
      <c r="G9" s="1261"/>
      <c r="H9" s="1261"/>
      <c r="I9" s="1261"/>
      <c r="J9" s="1261"/>
      <c r="K9" s="1261"/>
    </row>
    <row r="10" spans="1:11" x14ac:dyDescent="0.3">
      <c r="A10" s="1261"/>
      <c r="B10" s="1261"/>
      <c r="C10" s="1261"/>
      <c r="D10" s="1261"/>
      <c r="E10" s="1261"/>
      <c r="F10" s="1261"/>
      <c r="G10" s="1261"/>
      <c r="H10" s="1261"/>
      <c r="I10" s="1261"/>
      <c r="J10" s="1261"/>
      <c r="K10" s="1261"/>
    </row>
    <row r="11" spans="1:11" x14ac:dyDescent="0.3">
      <c r="A11" s="1261"/>
      <c r="B11" s="1261"/>
      <c r="C11" s="1261"/>
      <c r="D11" s="1261"/>
      <c r="E11" s="1261"/>
      <c r="F11" s="1261"/>
      <c r="G11" s="1261"/>
      <c r="H11" s="1261"/>
      <c r="I11" s="1261"/>
      <c r="J11" s="1261"/>
      <c r="K11" s="1261"/>
    </row>
    <row r="12" spans="1:11" x14ac:dyDescent="0.3">
      <c r="A12" s="84"/>
      <c r="B12" s="85"/>
      <c r="C12" s="85"/>
      <c r="D12" s="85"/>
      <c r="E12" s="85"/>
      <c r="F12" s="85"/>
      <c r="G12" s="85"/>
      <c r="H12" s="85"/>
      <c r="I12" s="85"/>
      <c r="J12" s="85"/>
      <c r="K12" s="86"/>
    </row>
    <row r="13" spans="1:11" ht="12.75" customHeight="1" x14ac:dyDescent="0.3">
      <c r="A13" s="1262" t="s">
        <v>172</v>
      </c>
      <c r="B13" s="1262"/>
      <c r="C13" s="1262"/>
      <c r="D13" s="1262"/>
      <c r="E13" s="1262"/>
      <c r="F13" s="1262"/>
      <c r="G13" s="1262"/>
      <c r="H13" s="1262"/>
      <c r="I13" s="1262"/>
      <c r="J13" s="1262"/>
      <c r="K13" s="1262"/>
    </row>
    <row r="14" spans="1:11" x14ac:dyDescent="0.3">
      <c r="A14" s="1263" t="s">
        <v>173</v>
      </c>
      <c r="B14" s="1263"/>
      <c r="C14" s="1263"/>
      <c r="D14" s="1263"/>
      <c r="E14" s="1263"/>
      <c r="F14" s="1263"/>
      <c r="G14" s="1263"/>
      <c r="H14" s="1263"/>
      <c r="I14" s="1263"/>
      <c r="J14" s="1263"/>
      <c r="K14" s="1263"/>
    </row>
    <row r="15" spans="1:11" x14ac:dyDescent="0.3">
      <c r="A15" s="1263"/>
      <c r="B15" s="1263"/>
      <c r="C15" s="1263"/>
      <c r="D15" s="1263"/>
      <c r="E15" s="1263"/>
      <c r="F15" s="1263"/>
      <c r="G15" s="1263"/>
      <c r="H15" s="1263"/>
      <c r="I15" s="1263"/>
      <c r="J15" s="1263"/>
      <c r="K15" s="1263"/>
    </row>
    <row r="16" spans="1:11" x14ac:dyDescent="0.3">
      <c r="A16" s="1264" t="s">
        <v>174</v>
      </c>
      <c r="B16" s="1264"/>
      <c r="C16" s="1264"/>
      <c r="D16" s="1264"/>
      <c r="E16" s="1264"/>
      <c r="F16" s="1264"/>
      <c r="G16" s="1264"/>
      <c r="H16" s="1264"/>
      <c r="I16" s="1264"/>
      <c r="J16" s="1264"/>
      <c r="K16" s="1264"/>
    </row>
    <row r="17" spans="1:11" x14ac:dyDescent="0.3">
      <c r="A17" s="1264"/>
      <c r="B17" s="1264"/>
      <c r="C17" s="1264"/>
      <c r="D17" s="1264"/>
      <c r="E17" s="1264"/>
      <c r="F17" s="1264"/>
      <c r="G17" s="1264"/>
      <c r="H17" s="1264"/>
      <c r="I17" s="1264"/>
      <c r="J17" s="1264"/>
      <c r="K17" s="1264"/>
    </row>
    <row r="18" spans="1:11" ht="12.75" customHeight="1" x14ac:dyDescent="0.3">
      <c r="A18" s="1265" t="s">
        <v>175</v>
      </c>
      <c r="B18" s="1265"/>
      <c r="C18" s="1265"/>
      <c r="D18" s="1265"/>
      <c r="E18" s="1265"/>
      <c r="F18" s="1265"/>
      <c r="G18" s="1265"/>
      <c r="H18" s="1265"/>
      <c r="I18" s="1265"/>
      <c r="J18" s="1265"/>
      <c r="K18" s="1265"/>
    </row>
    <row r="19" spans="1:11" x14ac:dyDescent="0.3">
      <c r="A19" s="1265"/>
      <c r="B19" s="1265"/>
      <c r="C19" s="1265"/>
      <c r="D19" s="1265"/>
      <c r="E19" s="1265"/>
      <c r="F19" s="1265"/>
      <c r="G19" s="1265"/>
      <c r="H19" s="1265"/>
      <c r="I19" s="1265"/>
      <c r="J19" s="1265"/>
      <c r="K19" s="1265"/>
    </row>
    <row r="20" spans="1:11" x14ac:dyDescent="0.3">
      <c r="A20" s="1265"/>
      <c r="B20" s="1265"/>
      <c r="C20" s="1265"/>
      <c r="D20" s="1265"/>
      <c r="E20" s="1265"/>
      <c r="F20" s="1265"/>
      <c r="G20" s="1265"/>
      <c r="H20" s="1265"/>
      <c r="I20" s="1265"/>
      <c r="J20" s="1265"/>
      <c r="K20" s="1265"/>
    </row>
    <row r="21" spans="1:11" ht="12.75" customHeight="1" x14ac:dyDescent="0.3">
      <c r="A21" s="1261" t="s">
        <v>176</v>
      </c>
      <c r="B21" s="1261"/>
      <c r="C21" s="1261"/>
      <c r="D21" s="1261"/>
      <c r="E21" s="1261"/>
      <c r="F21" s="1261"/>
      <c r="G21" s="1261"/>
      <c r="H21" s="1261"/>
      <c r="I21" s="1261"/>
      <c r="J21" s="1261"/>
      <c r="K21" s="1261"/>
    </row>
    <row r="22" spans="1:11" x14ac:dyDescent="0.3">
      <c r="A22" s="1261"/>
      <c r="B22" s="1261"/>
      <c r="C22" s="1261"/>
      <c r="D22" s="1261"/>
      <c r="E22" s="1261"/>
      <c r="F22" s="1261"/>
      <c r="G22" s="1261"/>
      <c r="H22" s="1261"/>
      <c r="I22" s="1261"/>
      <c r="J22" s="1261"/>
      <c r="K22" s="1261"/>
    </row>
    <row r="23" spans="1:11" ht="12.75" customHeight="1" x14ac:dyDescent="0.3">
      <c r="A23" s="1265" t="s">
        <v>177</v>
      </c>
      <c r="B23" s="1265"/>
      <c r="C23" s="1265"/>
      <c r="D23" s="1265"/>
      <c r="E23" s="1265"/>
      <c r="F23" s="1265"/>
      <c r="G23" s="1265"/>
      <c r="H23" s="1265"/>
      <c r="I23" s="1265"/>
      <c r="J23" s="1265"/>
      <c r="K23" s="1265"/>
    </row>
    <row r="24" spans="1:11" x14ac:dyDescent="0.3">
      <c r="A24" s="1265"/>
      <c r="B24" s="1265"/>
      <c r="C24" s="1265"/>
      <c r="D24" s="1265"/>
      <c r="E24" s="1265"/>
      <c r="F24" s="1265"/>
      <c r="G24" s="1265"/>
      <c r="H24" s="1265"/>
      <c r="I24" s="1265"/>
      <c r="J24" s="1265"/>
      <c r="K24" s="1265"/>
    </row>
    <row r="25" spans="1:11" ht="12.75" customHeight="1" x14ac:dyDescent="0.3">
      <c r="A25" s="1261" t="s">
        <v>178</v>
      </c>
      <c r="B25" s="1261"/>
      <c r="C25" s="1261"/>
      <c r="D25" s="1261"/>
      <c r="E25" s="1261"/>
      <c r="F25" s="1261"/>
      <c r="G25" s="1261"/>
      <c r="H25" s="1261"/>
      <c r="I25" s="1261"/>
      <c r="J25" s="1261"/>
      <c r="K25" s="1261"/>
    </row>
    <row r="26" spans="1:11" x14ac:dyDescent="0.3">
      <c r="A26" s="1261"/>
      <c r="B26" s="1261"/>
      <c r="C26" s="1261"/>
      <c r="D26" s="1261"/>
      <c r="E26" s="1261"/>
      <c r="F26" s="1261"/>
      <c r="G26" s="1261"/>
      <c r="H26" s="1261"/>
      <c r="I26" s="1261"/>
      <c r="J26" s="1261"/>
      <c r="K26" s="1261"/>
    </row>
    <row r="27" spans="1:11" ht="12.75" customHeight="1" x14ac:dyDescent="0.3">
      <c r="A27" s="1261" t="s">
        <v>179</v>
      </c>
      <c r="B27" s="1261"/>
      <c r="C27" s="1261"/>
      <c r="D27" s="1261"/>
      <c r="E27" s="1261"/>
      <c r="F27" s="1261"/>
      <c r="G27" s="1261"/>
      <c r="H27" s="1261"/>
      <c r="I27" s="1261"/>
      <c r="J27" s="1261"/>
      <c r="K27" s="1261"/>
    </row>
    <row r="28" spans="1:11" x14ac:dyDescent="0.3">
      <c r="A28" s="1261"/>
      <c r="B28" s="1261"/>
      <c r="C28" s="1261"/>
      <c r="D28" s="1261"/>
      <c r="E28" s="1261"/>
      <c r="F28" s="1261"/>
      <c r="G28" s="1261"/>
      <c r="H28" s="1261"/>
      <c r="I28" s="1261"/>
      <c r="J28" s="1261"/>
      <c r="K28" s="1261"/>
    </row>
    <row r="29" spans="1:11" x14ac:dyDescent="0.3">
      <c r="A29" s="1261"/>
      <c r="B29" s="1261"/>
      <c r="C29" s="1261"/>
      <c r="D29" s="1261"/>
      <c r="E29" s="1261"/>
      <c r="F29" s="1261"/>
      <c r="G29" s="1261"/>
      <c r="H29" s="1261"/>
      <c r="I29" s="1261"/>
      <c r="J29" s="1261"/>
      <c r="K29" s="1261"/>
    </row>
    <row r="30" spans="1:11" ht="12.75" customHeight="1" x14ac:dyDescent="0.3">
      <c r="A30" s="1265" t="s">
        <v>180</v>
      </c>
      <c r="B30" s="1265"/>
      <c r="C30" s="1265"/>
      <c r="D30" s="1265"/>
      <c r="E30" s="1265"/>
      <c r="F30" s="1265"/>
      <c r="G30" s="1265"/>
      <c r="H30" s="1265"/>
      <c r="I30" s="1265"/>
      <c r="J30" s="1265"/>
      <c r="K30" s="1265"/>
    </row>
    <row r="31" spans="1:11" x14ac:dyDescent="0.3">
      <c r="A31" s="87"/>
      <c r="B31" s="88"/>
      <c r="C31" s="88"/>
      <c r="D31" s="88"/>
      <c r="E31" s="88"/>
      <c r="F31" s="88"/>
      <c r="G31" s="88"/>
      <c r="H31" s="88"/>
      <c r="I31" s="88"/>
      <c r="J31" s="88"/>
      <c r="K31" s="89"/>
    </row>
    <row r="32" spans="1:11" x14ac:dyDescent="0.3">
      <c r="A32" s="90" t="s">
        <v>181</v>
      </c>
      <c r="B32" s="91"/>
      <c r="C32" s="91"/>
      <c r="D32" s="91"/>
      <c r="E32" s="91"/>
      <c r="F32" s="91"/>
      <c r="G32" s="91"/>
      <c r="H32" s="91"/>
      <c r="I32" s="91"/>
      <c r="J32" s="91"/>
      <c r="K32" s="92"/>
    </row>
    <row r="33" spans="1:11" ht="12.75" customHeight="1" x14ac:dyDescent="0.3">
      <c r="A33" s="1266" t="s">
        <v>182</v>
      </c>
      <c r="B33" s="1266"/>
      <c r="C33" s="1266"/>
      <c r="D33" s="1266"/>
      <c r="E33" s="1266"/>
      <c r="F33" s="1266"/>
      <c r="G33" s="1266"/>
      <c r="H33" s="1266"/>
      <c r="I33" s="1266"/>
      <c r="J33" s="1266"/>
      <c r="K33" s="1266"/>
    </row>
    <row r="34" spans="1:11" x14ac:dyDescent="0.3">
      <c r="A34" s="1" t="s">
        <v>183</v>
      </c>
    </row>
    <row r="35" spans="1:11" x14ac:dyDescent="0.3">
      <c r="A35" s="1" t="s">
        <v>184</v>
      </c>
    </row>
  </sheetData>
  <sheetProtection algorithmName="SHA-512" hashValue="eRogEVVFz6illuwirnZ9CIIAEhqqCKUIYApleQpQY0h3IeUErRBZo/PxQPtCsDYeOM9YDGPQ312NyRAdo51W9A==" saltValue="6l2cVa5TmseMsPcJpX382g==" spinCount="100000" sheet="1" selectLockedCells="1" selectUnlockedCells="1"/>
  <mergeCells count="14">
    <mergeCell ref="A25:K26"/>
    <mergeCell ref="A27:K29"/>
    <mergeCell ref="A30:K30"/>
    <mergeCell ref="A33:K33"/>
    <mergeCell ref="A14:K15"/>
    <mergeCell ref="A16:K17"/>
    <mergeCell ref="A18:K20"/>
    <mergeCell ref="A21:K22"/>
    <mergeCell ref="A23:K24"/>
    <mergeCell ref="A1:K1"/>
    <mergeCell ref="A2:K2"/>
    <mergeCell ref="A7:K8"/>
    <mergeCell ref="A9:K11"/>
    <mergeCell ref="A13:K13"/>
  </mergeCells>
  <printOptions horizontalCentered="1"/>
  <pageMargins left="0.23622047244094491" right="0.23622047244094491" top="0.74803149606299213" bottom="0.74803149606299213" header="0.31496062992125984" footer="0.31496062992125984"/>
  <pageSetup paperSize="9" firstPageNumber="0" fitToHeight="0" orientation="landscape"/>
  <headerFooter>
    <oddHeader>&amp;C&amp;"MS Sans Serif,Regular "&amp;9Version au 01/11/2024</oddHeader>
    <oddFooter>&amp;C&amp;"MS Sans Serif,Regular "&amp;9-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8">
    <tabColor theme="8" tint="0.39997558519241921"/>
  </sheetPr>
  <dimension ref="A1:W2010"/>
  <sheetViews>
    <sheetView showGridLines="0" zoomScale="90" workbookViewId="0">
      <selection activeCell="B54" sqref="B54"/>
    </sheetView>
  </sheetViews>
  <sheetFormatPr baseColWidth="10" defaultColWidth="11.453125" defaultRowHeight="10" x14ac:dyDescent="0.3"/>
  <cols>
    <col min="1" max="1" width="7.7265625" style="17" customWidth="1"/>
    <col min="2" max="2" width="7.7265625" style="18" customWidth="1"/>
    <col min="3" max="3" width="9.7265625" style="93" customWidth="1"/>
    <col min="4" max="4" width="9.7265625" style="94" customWidth="1"/>
    <col min="5" max="9" width="9.7265625" style="95" customWidth="1"/>
    <col min="10" max="11" width="9.7265625" style="93" customWidth="1"/>
    <col min="12" max="12" width="7.7265625" style="18" customWidth="1"/>
    <col min="13" max="13" width="7.7265625" style="17" customWidth="1"/>
    <col min="14" max="14" width="7.7265625" style="18" customWidth="1"/>
    <col min="15" max="15" width="7.7265625" style="17" customWidth="1"/>
    <col min="16" max="16" width="9" style="19" customWidth="1"/>
    <col min="17" max="17" width="9.81640625" style="19" customWidth="1"/>
    <col min="18" max="18" width="8.1796875" style="96" customWidth="1"/>
    <col min="19" max="19" width="7.26953125" style="19" customWidth="1"/>
    <col min="20" max="20" width="11.453125" style="19" customWidth="1"/>
    <col min="21" max="30" width="8.1796875" style="19" customWidth="1"/>
    <col min="31" max="16384" width="11.453125" style="19"/>
  </cols>
  <sheetData>
    <row r="1" spans="1:21" s="23" customFormat="1" ht="27.75" customHeight="1" x14ac:dyDescent="0.3">
      <c r="A1" s="1267" t="s">
        <v>185</v>
      </c>
      <c r="B1" s="1267"/>
      <c r="C1" s="1268" t="s">
        <v>30</v>
      </c>
      <c r="D1" s="1269"/>
      <c r="E1" s="97" t="s">
        <v>186</v>
      </c>
      <c r="F1" s="1270" t="s">
        <v>148</v>
      </c>
      <c r="G1" s="1271"/>
      <c r="H1" s="1272" t="s">
        <v>187</v>
      </c>
      <c r="I1" s="1272"/>
      <c r="J1" s="1272"/>
      <c r="K1" s="1272"/>
      <c r="L1" s="1267" t="s">
        <v>185</v>
      </c>
      <c r="M1" s="1267"/>
      <c r="N1" s="1267" t="s">
        <v>185</v>
      </c>
      <c r="O1" s="1267"/>
      <c r="P1" s="98">
        <f>Traitements!F6</f>
        <v>59.073399999999999</v>
      </c>
      <c r="Q1" s="23" t="s">
        <v>188</v>
      </c>
      <c r="T1" s="64"/>
    </row>
    <row r="2" spans="1:21" s="23" customFormat="1" ht="43" customHeight="1" x14ac:dyDescent="0.3">
      <c r="A2" s="99" t="s">
        <v>189</v>
      </c>
      <c r="B2" s="100" t="s">
        <v>190</v>
      </c>
      <c r="C2" s="101" t="s">
        <v>191</v>
      </c>
      <c r="D2" s="102" t="s">
        <v>192</v>
      </c>
      <c r="E2" s="103">
        <v>0.10290000000000001</v>
      </c>
      <c r="F2" s="104" t="s">
        <v>193</v>
      </c>
      <c r="G2" s="105" t="s">
        <v>194</v>
      </c>
      <c r="H2" s="104" t="s">
        <v>129</v>
      </c>
      <c r="I2" s="104" t="s">
        <v>132</v>
      </c>
      <c r="J2" s="106" t="s">
        <v>136</v>
      </c>
      <c r="K2" s="107" t="s">
        <v>195</v>
      </c>
      <c r="L2" s="99" t="s">
        <v>190</v>
      </c>
      <c r="M2" s="100" t="s">
        <v>189</v>
      </c>
      <c r="N2" s="108" t="s">
        <v>190</v>
      </c>
      <c r="O2" s="100" t="s">
        <v>189</v>
      </c>
      <c r="P2" s="109"/>
      <c r="T2" s="64"/>
    </row>
    <row r="3" spans="1:21" ht="45.25" customHeight="1" x14ac:dyDescent="0.3">
      <c r="A3" s="110">
        <v>208</v>
      </c>
      <c r="B3" s="111">
        <v>100</v>
      </c>
      <c r="C3" s="112">
        <f t="shared" ref="C3:C66" si="0">ROUND($P$1*A3,2)</f>
        <v>12287.27</v>
      </c>
      <c r="D3" s="113">
        <f t="shared" ref="D3:D66" si="1">TRUNC(C3/12,2)</f>
        <v>1023.93</v>
      </c>
      <c r="E3" s="114">
        <f t="shared" ref="E3:E66" si="2">TRUNC(D3*$P$3,2)</f>
        <v>113.65</v>
      </c>
      <c r="F3" s="115">
        <f t="shared" ref="F3:F66" si="3">TRUNC(IF(A3&lt;=$A$270,$D$270*$P$5,D3*$P$5),2)</f>
        <v>54.05</v>
      </c>
      <c r="G3" s="116">
        <f t="shared" ref="G3:G66" si="4">TRUNC(IF(A3&lt;=$A$270,$D$270*$P$6,D3*$P$6),2)</f>
        <v>18.010000000000002</v>
      </c>
      <c r="H3" s="115">
        <f t="shared" ref="H3:H66" si="5">TRUNC($P$9,2)</f>
        <v>2.29</v>
      </c>
      <c r="I3" s="115">
        <f t="shared" ref="I3:I66" si="6">TRUNC(IF(A3&lt;$A$427,$D$427*$R$10+$P$10,IF(A3&gt;$A$782,$D$782*$R$10+$P$10,D3*$R$10+$P$10)),2)</f>
        <v>77.709999999999994</v>
      </c>
      <c r="J3" s="112">
        <f t="shared" ref="J3:J66" si="7">TRUNC(IF(A3&lt;$A$427,($D$427*$R$11)+$P$11,IF(A3&gt;$A$782,$D$782*$R$11+$P$11,D3*$R$11+$P$11)),2)</f>
        <v>194.03</v>
      </c>
      <c r="K3" s="114">
        <f t="shared" ref="K3:K66" si="8">TRUNC(IF(A3&lt;$A$427,$D$427*$R$12+$P$12,IF(A3&gt;$A$782,$D$782*$R$12+$P$12,D3*$R$12+$P$12)),2)</f>
        <v>138.66</v>
      </c>
      <c r="L3" s="117">
        <f t="shared" ref="L3:L66" si="9">B3</f>
        <v>100</v>
      </c>
      <c r="M3" s="118">
        <f t="shared" ref="M3:M66" si="10">A3</f>
        <v>208</v>
      </c>
      <c r="N3" s="119">
        <f t="shared" ref="N3:N66" si="11">B3</f>
        <v>100</v>
      </c>
      <c r="O3" s="120">
        <f t="shared" ref="O3:O66" si="12">A3</f>
        <v>208</v>
      </c>
      <c r="P3" s="121">
        <v>0.111</v>
      </c>
      <c r="Q3" s="122" t="s">
        <v>196</v>
      </c>
      <c r="R3" s="123"/>
      <c r="S3" s="123"/>
      <c r="T3" s="124"/>
      <c r="U3" s="125"/>
    </row>
    <row r="4" spans="1:21" ht="16" customHeight="1" x14ac:dyDescent="0.3">
      <c r="A4" s="126">
        <v>209</v>
      </c>
      <c r="B4" s="127">
        <v>101</v>
      </c>
      <c r="C4" s="128">
        <f t="shared" si="0"/>
        <v>12346.34</v>
      </c>
      <c r="D4" s="129">
        <f t="shared" si="1"/>
        <v>1028.8599999999999</v>
      </c>
      <c r="E4" s="130">
        <f t="shared" si="2"/>
        <v>114.2</v>
      </c>
      <c r="F4" s="131">
        <f t="shared" si="3"/>
        <v>54.05</v>
      </c>
      <c r="G4" s="132">
        <f t="shared" si="4"/>
        <v>18.010000000000002</v>
      </c>
      <c r="H4" s="131">
        <f t="shared" si="5"/>
        <v>2.29</v>
      </c>
      <c r="I4" s="131">
        <f t="shared" si="6"/>
        <v>77.709999999999994</v>
      </c>
      <c r="J4" s="128">
        <f t="shared" si="7"/>
        <v>194.03</v>
      </c>
      <c r="K4" s="130">
        <f t="shared" si="8"/>
        <v>138.66</v>
      </c>
      <c r="L4" s="133">
        <f t="shared" si="9"/>
        <v>101</v>
      </c>
      <c r="M4" s="134">
        <f t="shared" si="10"/>
        <v>209</v>
      </c>
      <c r="N4" s="135">
        <f t="shared" si="11"/>
        <v>101</v>
      </c>
      <c r="O4" s="136">
        <f t="shared" si="12"/>
        <v>209</v>
      </c>
      <c r="P4" s="137"/>
      <c r="Q4" s="23"/>
      <c r="R4" s="19"/>
      <c r="T4" s="36"/>
      <c r="U4" s="125"/>
    </row>
    <row r="5" spans="1:21" ht="16" customHeight="1" x14ac:dyDescent="0.3">
      <c r="A5" s="110">
        <v>209</v>
      </c>
      <c r="B5" s="111">
        <v>102</v>
      </c>
      <c r="C5" s="112">
        <f t="shared" si="0"/>
        <v>12346.34</v>
      </c>
      <c r="D5" s="113">
        <f t="shared" si="1"/>
        <v>1028.8599999999999</v>
      </c>
      <c r="E5" s="114">
        <f t="shared" si="2"/>
        <v>114.2</v>
      </c>
      <c r="F5" s="115">
        <f t="shared" si="3"/>
        <v>54.05</v>
      </c>
      <c r="G5" s="116">
        <f t="shared" si="4"/>
        <v>18.010000000000002</v>
      </c>
      <c r="H5" s="115">
        <f t="shared" si="5"/>
        <v>2.29</v>
      </c>
      <c r="I5" s="115">
        <f t="shared" si="6"/>
        <v>77.709999999999994</v>
      </c>
      <c r="J5" s="112">
        <f t="shared" si="7"/>
        <v>194.03</v>
      </c>
      <c r="K5" s="114">
        <f t="shared" si="8"/>
        <v>138.66</v>
      </c>
      <c r="L5" s="117">
        <f t="shared" si="9"/>
        <v>102</v>
      </c>
      <c r="M5" s="118">
        <f t="shared" si="10"/>
        <v>209</v>
      </c>
      <c r="N5" s="119">
        <f t="shared" si="11"/>
        <v>102</v>
      </c>
      <c r="O5" s="120">
        <f t="shared" si="12"/>
        <v>209</v>
      </c>
      <c r="P5" s="138">
        <v>0.03</v>
      </c>
      <c r="Q5" s="23" t="s">
        <v>197</v>
      </c>
      <c r="R5" s="19"/>
      <c r="T5" s="36"/>
      <c r="U5" s="125"/>
    </row>
    <row r="6" spans="1:21" ht="16" customHeight="1" x14ac:dyDescent="0.3">
      <c r="A6" s="126">
        <v>210</v>
      </c>
      <c r="B6" s="127">
        <v>103</v>
      </c>
      <c r="C6" s="128">
        <f t="shared" si="0"/>
        <v>12405.41</v>
      </c>
      <c r="D6" s="129">
        <f t="shared" si="1"/>
        <v>1033.78</v>
      </c>
      <c r="E6" s="130">
        <f t="shared" si="2"/>
        <v>114.74</v>
      </c>
      <c r="F6" s="131">
        <f t="shared" si="3"/>
        <v>54.05</v>
      </c>
      <c r="G6" s="132">
        <f t="shared" si="4"/>
        <v>18.010000000000002</v>
      </c>
      <c r="H6" s="131">
        <f t="shared" si="5"/>
        <v>2.29</v>
      </c>
      <c r="I6" s="131">
        <f t="shared" si="6"/>
        <v>77.709999999999994</v>
      </c>
      <c r="J6" s="128">
        <f t="shared" si="7"/>
        <v>194.03</v>
      </c>
      <c r="K6" s="130">
        <f t="shared" si="8"/>
        <v>138.66</v>
      </c>
      <c r="L6" s="133">
        <f t="shared" si="9"/>
        <v>103</v>
      </c>
      <c r="M6" s="134">
        <f t="shared" si="10"/>
        <v>210</v>
      </c>
      <c r="N6" s="135">
        <f t="shared" si="11"/>
        <v>103</v>
      </c>
      <c r="O6" s="136">
        <f t="shared" si="12"/>
        <v>210</v>
      </c>
      <c r="P6" s="138">
        <v>0.01</v>
      </c>
      <c r="Q6" s="23" t="s">
        <v>198</v>
      </c>
      <c r="R6" s="19"/>
      <c r="T6" s="36"/>
      <c r="U6" s="125"/>
    </row>
    <row r="7" spans="1:21" ht="16" customHeight="1" x14ac:dyDescent="0.3">
      <c r="A7" s="110">
        <v>211</v>
      </c>
      <c r="B7" s="111">
        <v>104</v>
      </c>
      <c r="C7" s="112">
        <f t="shared" si="0"/>
        <v>12464.49</v>
      </c>
      <c r="D7" s="113">
        <f t="shared" si="1"/>
        <v>1038.7</v>
      </c>
      <c r="E7" s="114">
        <f t="shared" si="2"/>
        <v>115.29</v>
      </c>
      <c r="F7" s="115">
        <f t="shared" si="3"/>
        <v>54.05</v>
      </c>
      <c r="G7" s="116">
        <f t="shared" si="4"/>
        <v>18.010000000000002</v>
      </c>
      <c r="H7" s="115">
        <f t="shared" si="5"/>
        <v>2.29</v>
      </c>
      <c r="I7" s="115">
        <f t="shared" si="6"/>
        <v>77.709999999999994</v>
      </c>
      <c r="J7" s="112">
        <f t="shared" si="7"/>
        <v>194.03</v>
      </c>
      <c r="K7" s="114">
        <f t="shared" si="8"/>
        <v>138.66</v>
      </c>
      <c r="L7" s="117">
        <f t="shared" si="9"/>
        <v>104</v>
      </c>
      <c r="M7" s="118">
        <f t="shared" si="10"/>
        <v>211</v>
      </c>
      <c r="N7" s="119">
        <f t="shared" si="11"/>
        <v>104</v>
      </c>
      <c r="O7" s="120">
        <f t="shared" si="12"/>
        <v>211</v>
      </c>
      <c r="P7" s="1273" t="s">
        <v>122</v>
      </c>
      <c r="Q7" s="1273"/>
      <c r="R7" s="1273"/>
      <c r="S7" s="1273"/>
      <c r="T7" s="1273"/>
      <c r="U7" s="125"/>
    </row>
    <row r="8" spans="1:21" ht="16" customHeight="1" x14ac:dyDescent="0.3">
      <c r="A8" s="126">
        <v>212</v>
      </c>
      <c r="B8" s="127">
        <v>105</v>
      </c>
      <c r="C8" s="128">
        <f t="shared" si="0"/>
        <v>12523.56</v>
      </c>
      <c r="D8" s="129">
        <f t="shared" si="1"/>
        <v>1043.6300000000001</v>
      </c>
      <c r="E8" s="130">
        <f t="shared" si="2"/>
        <v>115.84</v>
      </c>
      <c r="F8" s="131">
        <f t="shared" si="3"/>
        <v>54.05</v>
      </c>
      <c r="G8" s="132">
        <f t="shared" si="4"/>
        <v>18.010000000000002</v>
      </c>
      <c r="H8" s="131">
        <f t="shared" si="5"/>
        <v>2.29</v>
      </c>
      <c r="I8" s="131">
        <f t="shared" si="6"/>
        <v>77.709999999999994</v>
      </c>
      <c r="J8" s="128">
        <f t="shared" si="7"/>
        <v>194.03</v>
      </c>
      <c r="K8" s="130">
        <f t="shared" si="8"/>
        <v>138.66</v>
      </c>
      <c r="L8" s="133">
        <f t="shared" si="9"/>
        <v>105</v>
      </c>
      <c r="M8" s="134">
        <f t="shared" si="10"/>
        <v>212</v>
      </c>
      <c r="N8" s="135">
        <f t="shared" si="11"/>
        <v>105</v>
      </c>
      <c r="O8" s="136">
        <f t="shared" si="12"/>
        <v>212</v>
      </c>
      <c r="P8" s="1274" t="s">
        <v>126</v>
      </c>
      <c r="Q8" s="1274"/>
      <c r="R8" s="1275" t="s">
        <v>127</v>
      </c>
      <c r="S8" s="1275"/>
      <c r="T8" s="1275"/>
      <c r="U8" s="125"/>
    </row>
    <row r="9" spans="1:21" ht="16" customHeight="1" x14ac:dyDescent="0.3">
      <c r="A9" s="110">
        <v>212</v>
      </c>
      <c r="B9" s="111">
        <v>106</v>
      </c>
      <c r="C9" s="112">
        <f t="shared" si="0"/>
        <v>12523.56</v>
      </c>
      <c r="D9" s="113">
        <f t="shared" si="1"/>
        <v>1043.6300000000001</v>
      </c>
      <c r="E9" s="114">
        <f t="shared" si="2"/>
        <v>115.84</v>
      </c>
      <c r="F9" s="115">
        <f t="shared" si="3"/>
        <v>54.05</v>
      </c>
      <c r="G9" s="116">
        <f t="shared" si="4"/>
        <v>18.010000000000002</v>
      </c>
      <c r="H9" s="115">
        <f t="shared" si="5"/>
        <v>2.29</v>
      </c>
      <c r="I9" s="115">
        <f t="shared" si="6"/>
        <v>77.709999999999994</v>
      </c>
      <c r="J9" s="112">
        <f t="shared" si="7"/>
        <v>194.03</v>
      </c>
      <c r="K9" s="114">
        <f t="shared" si="8"/>
        <v>138.66</v>
      </c>
      <c r="L9" s="117">
        <f t="shared" si="9"/>
        <v>106</v>
      </c>
      <c r="M9" s="118">
        <f t="shared" si="10"/>
        <v>212</v>
      </c>
      <c r="N9" s="119">
        <f t="shared" si="11"/>
        <v>106</v>
      </c>
      <c r="O9" s="120">
        <f t="shared" si="12"/>
        <v>212</v>
      </c>
      <c r="P9" s="1276">
        <v>2.29</v>
      </c>
      <c r="Q9" s="1276"/>
      <c r="R9" s="19"/>
      <c r="S9" s="93"/>
      <c r="T9" s="36"/>
      <c r="U9" s="125"/>
    </row>
    <row r="10" spans="1:21" ht="16" customHeight="1" x14ac:dyDescent="0.3">
      <c r="A10" s="126">
        <v>213</v>
      </c>
      <c r="B10" s="127">
        <v>107</v>
      </c>
      <c r="C10" s="128">
        <f t="shared" si="0"/>
        <v>12582.63</v>
      </c>
      <c r="D10" s="129">
        <f t="shared" si="1"/>
        <v>1048.55</v>
      </c>
      <c r="E10" s="130">
        <f t="shared" si="2"/>
        <v>116.38</v>
      </c>
      <c r="F10" s="131">
        <f t="shared" si="3"/>
        <v>54.05</v>
      </c>
      <c r="G10" s="132">
        <f t="shared" si="4"/>
        <v>18.010000000000002</v>
      </c>
      <c r="H10" s="131">
        <f t="shared" si="5"/>
        <v>2.29</v>
      </c>
      <c r="I10" s="131">
        <f t="shared" si="6"/>
        <v>77.709999999999994</v>
      </c>
      <c r="J10" s="128">
        <f t="shared" si="7"/>
        <v>194.03</v>
      </c>
      <c r="K10" s="130">
        <f t="shared" si="8"/>
        <v>138.66</v>
      </c>
      <c r="L10" s="133">
        <f t="shared" si="9"/>
        <v>107</v>
      </c>
      <c r="M10" s="134">
        <f t="shared" si="10"/>
        <v>213</v>
      </c>
      <c r="N10" s="135">
        <f t="shared" si="11"/>
        <v>107</v>
      </c>
      <c r="O10" s="136">
        <f t="shared" si="12"/>
        <v>213</v>
      </c>
      <c r="P10" s="1276">
        <v>10.67</v>
      </c>
      <c r="Q10" s="1276"/>
      <c r="R10" s="1277">
        <v>0.03</v>
      </c>
      <c r="S10" s="1277"/>
      <c r="T10" s="1277"/>
      <c r="U10" s="125"/>
    </row>
    <row r="11" spans="1:21" ht="16" customHeight="1" x14ac:dyDescent="0.3">
      <c r="A11" s="110">
        <v>214</v>
      </c>
      <c r="B11" s="111">
        <v>108</v>
      </c>
      <c r="C11" s="112">
        <f t="shared" si="0"/>
        <v>12641.71</v>
      </c>
      <c r="D11" s="113">
        <f t="shared" si="1"/>
        <v>1053.47</v>
      </c>
      <c r="E11" s="114">
        <f t="shared" si="2"/>
        <v>116.93</v>
      </c>
      <c r="F11" s="115">
        <f t="shared" si="3"/>
        <v>54.05</v>
      </c>
      <c r="G11" s="116">
        <f t="shared" si="4"/>
        <v>18.010000000000002</v>
      </c>
      <c r="H11" s="115">
        <f t="shared" si="5"/>
        <v>2.29</v>
      </c>
      <c r="I11" s="115">
        <f t="shared" si="6"/>
        <v>77.709999999999994</v>
      </c>
      <c r="J11" s="112">
        <f t="shared" si="7"/>
        <v>194.03</v>
      </c>
      <c r="K11" s="114">
        <f t="shared" si="8"/>
        <v>138.66</v>
      </c>
      <c r="L11" s="117">
        <f t="shared" si="9"/>
        <v>108</v>
      </c>
      <c r="M11" s="118">
        <f t="shared" si="10"/>
        <v>214</v>
      </c>
      <c r="N11" s="119">
        <f t="shared" si="11"/>
        <v>108</v>
      </c>
      <c r="O11" s="120">
        <f t="shared" si="12"/>
        <v>214</v>
      </c>
      <c r="P11" s="1276">
        <v>15.24</v>
      </c>
      <c r="Q11" s="1276"/>
      <c r="R11" s="1277">
        <v>0.08</v>
      </c>
      <c r="S11" s="1277"/>
      <c r="T11" s="1277"/>
      <c r="U11" s="125"/>
    </row>
    <row r="12" spans="1:21" ht="16" customHeight="1" x14ac:dyDescent="0.3">
      <c r="A12" s="126">
        <v>215</v>
      </c>
      <c r="B12" s="127">
        <v>109</v>
      </c>
      <c r="C12" s="128">
        <f t="shared" si="0"/>
        <v>12700.78</v>
      </c>
      <c r="D12" s="129">
        <f t="shared" si="1"/>
        <v>1058.3900000000001</v>
      </c>
      <c r="E12" s="130">
        <f t="shared" si="2"/>
        <v>117.48</v>
      </c>
      <c r="F12" s="131">
        <f t="shared" si="3"/>
        <v>54.05</v>
      </c>
      <c r="G12" s="132">
        <f t="shared" si="4"/>
        <v>18.010000000000002</v>
      </c>
      <c r="H12" s="131">
        <f t="shared" si="5"/>
        <v>2.29</v>
      </c>
      <c r="I12" s="131">
        <f t="shared" si="6"/>
        <v>77.709999999999994</v>
      </c>
      <c r="J12" s="128">
        <f t="shared" si="7"/>
        <v>194.03</v>
      </c>
      <c r="K12" s="130">
        <f t="shared" si="8"/>
        <v>138.66</v>
      </c>
      <c r="L12" s="133">
        <f t="shared" si="9"/>
        <v>109</v>
      </c>
      <c r="M12" s="134">
        <f t="shared" si="10"/>
        <v>215</v>
      </c>
      <c r="N12" s="135">
        <f t="shared" si="11"/>
        <v>109</v>
      </c>
      <c r="O12" s="136">
        <f t="shared" si="12"/>
        <v>215</v>
      </c>
      <c r="P12" s="1278">
        <v>4.57</v>
      </c>
      <c r="Q12" s="1278"/>
      <c r="R12" s="1279">
        <v>0.06</v>
      </c>
      <c r="S12" s="1279"/>
      <c r="T12" s="1279"/>
      <c r="U12" s="125"/>
    </row>
    <row r="13" spans="1:21" ht="16" customHeight="1" x14ac:dyDescent="0.3">
      <c r="A13" s="110">
        <v>215</v>
      </c>
      <c r="B13" s="111">
        <v>110</v>
      </c>
      <c r="C13" s="112">
        <f t="shared" si="0"/>
        <v>12700.78</v>
      </c>
      <c r="D13" s="113">
        <f t="shared" si="1"/>
        <v>1058.3900000000001</v>
      </c>
      <c r="E13" s="114">
        <f t="shared" si="2"/>
        <v>117.48</v>
      </c>
      <c r="F13" s="115">
        <f t="shared" si="3"/>
        <v>54.05</v>
      </c>
      <c r="G13" s="116">
        <f t="shared" si="4"/>
        <v>18.010000000000002</v>
      </c>
      <c r="H13" s="115">
        <f t="shared" si="5"/>
        <v>2.29</v>
      </c>
      <c r="I13" s="115">
        <f t="shared" si="6"/>
        <v>77.709999999999994</v>
      </c>
      <c r="J13" s="112">
        <f t="shared" si="7"/>
        <v>194.03</v>
      </c>
      <c r="K13" s="114">
        <f t="shared" si="8"/>
        <v>138.66</v>
      </c>
      <c r="L13" s="117">
        <f t="shared" si="9"/>
        <v>110</v>
      </c>
      <c r="M13" s="118">
        <f t="shared" si="10"/>
        <v>215</v>
      </c>
      <c r="N13" s="119">
        <f t="shared" si="11"/>
        <v>110</v>
      </c>
      <c r="O13" s="120">
        <f t="shared" si="12"/>
        <v>215</v>
      </c>
      <c r="R13" s="19"/>
      <c r="U13" s="125"/>
    </row>
    <row r="14" spans="1:21" ht="16" customHeight="1" x14ac:dyDescent="0.3">
      <c r="A14" s="126">
        <v>216</v>
      </c>
      <c r="B14" s="127">
        <v>111</v>
      </c>
      <c r="C14" s="128">
        <f t="shared" si="0"/>
        <v>12759.85</v>
      </c>
      <c r="D14" s="129">
        <f t="shared" si="1"/>
        <v>1063.32</v>
      </c>
      <c r="E14" s="130">
        <f t="shared" si="2"/>
        <v>118.02</v>
      </c>
      <c r="F14" s="131">
        <f t="shared" si="3"/>
        <v>54.05</v>
      </c>
      <c r="G14" s="132">
        <f t="shared" si="4"/>
        <v>18.010000000000002</v>
      </c>
      <c r="H14" s="131">
        <f t="shared" si="5"/>
        <v>2.29</v>
      </c>
      <c r="I14" s="131">
        <f t="shared" si="6"/>
        <v>77.709999999999994</v>
      </c>
      <c r="J14" s="128">
        <f t="shared" si="7"/>
        <v>194.03</v>
      </c>
      <c r="K14" s="130">
        <f t="shared" si="8"/>
        <v>138.66</v>
      </c>
      <c r="L14" s="133">
        <f t="shared" si="9"/>
        <v>111</v>
      </c>
      <c r="M14" s="134">
        <f t="shared" si="10"/>
        <v>216</v>
      </c>
      <c r="N14" s="135">
        <f t="shared" si="11"/>
        <v>111</v>
      </c>
      <c r="O14" s="136">
        <f t="shared" si="12"/>
        <v>216</v>
      </c>
      <c r="R14" s="19"/>
      <c r="U14" s="125"/>
    </row>
    <row r="15" spans="1:21" ht="16" customHeight="1" x14ac:dyDescent="0.3">
      <c r="A15" s="110">
        <v>217</v>
      </c>
      <c r="B15" s="111">
        <v>112</v>
      </c>
      <c r="C15" s="112">
        <f t="shared" si="0"/>
        <v>12818.93</v>
      </c>
      <c r="D15" s="113">
        <f t="shared" si="1"/>
        <v>1068.24</v>
      </c>
      <c r="E15" s="114">
        <f t="shared" si="2"/>
        <v>118.57</v>
      </c>
      <c r="F15" s="115">
        <f t="shared" si="3"/>
        <v>54.05</v>
      </c>
      <c r="G15" s="116">
        <f t="shared" si="4"/>
        <v>18.010000000000002</v>
      </c>
      <c r="H15" s="115">
        <f t="shared" si="5"/>
        <v>2.29</v>
      </c>
      <c r="I15" s="115">
        <f t="shared" si="6"/>
        <v>77.709999999999994</v>
      </c>
      <c r="J15" s="112">
        <f t="shared" si="7"/>
        <v>194.03</v>
      </c>
      <c r="K15" s="114">
        <f t="shared" si="8"/>
        <v>138.66</v>
      </c>
      <c r="L15" s="117">
        <f t="shared" si="9"/>
        <v>112</v>
      </c>
      <c r="M15" s="118">
        <f t="shared" si="10"/>
        <v>217</v>
      </c>
      <c r="N15" s="119">
        <f t="shared" si="11"/>
        <v>112</v>
      </c>
      <c r="O15" s="120">
        <f t="shared" si="12"/>
        <v>217</v>
      </c>
      <c r="R15" s="19"/>
      <c r="U15" s="125"/>
    </row>
    <row r="16" spans="1:21" ht="16" customHeight="1" x14ac:dyDescent="0.3">
      <c r="A16" s="126">
        <v>218</v>
      </c>
      <c r="B16" s="127">
        <v>113</v>
      </c>
      <c r="C16" s="128">
        <f t="shared" si="0"/>
        <v>12878</v>
      </c>
      <c r="D16" s="129">
        <f t="shared" si="1"/>
        <v>1073.1600000000001</v>
      </c>
      <c r="E16" s="130">
        <f t="shared" si="2"/>
        <v>119.12</v>
      </c>
      <c r="F16" s="131">
        <f t="shared" si="3"/>
        <v>54.05</v>
      </c>
      <c r="G16" s="132">
        <f t="shared" si="4"/>
        <v>18.010000000000002</v>
      </c>
      <c r="H16" s="131">
        <f t="shared" si="5"/>
        <v>2.29</v>
      </c>
      <c r="I16" s="131">
        <f t="shared" si="6"/>
        <v>77.709999999999994</v>
      </c>
      <c r="J16" s="128">
        <f t="shared" si="7"/>
        <v>194.03</v>
      </c>
      <c r="K16" s="130">
        <f t="shared" si="8"/>
        <v>138.66</v>
      </c>
      <c r="L16" s="133">
        <f t="shared" si="9"/>
        <v>113</v>
      </c>
      <c r="M16" s="134">
        <f t="shared" si="10"/>
        <v>218</v>
      </c>
      <c r="N16" s="135">
        <f t="shared" si="11"/>
        <v>113</v>
      </c>
      <c r="O16" s="136">
        <f t="shared" si="12"/>
        <v>218</v>
      </c>
      <c r="P16" s="139"/>
      <c r="R16" s="19"/>
      <c r="U16" s="125"/>
    </row>
    <row r="17" spans="1:21" ht="16" customHeight="1" x14ac:dyDescent="0.3">
      <c r="A17" s="110">
        <v>218</v>
      </c>
      <c r="B17" s="111">
        <v>114</v>
      </c>
      <c r="C17" s="112">
        <f t="shared" si="0"/>
        <v>12878</v>
      </c>
      <c r="D17" s="113">
        <f t="shared" si="1"/>
        <v>1073.1600000000001</v>
      </c>
      <c r="E17" s="114">
        <f t="shared" si="2"/>
        <v>119.12</v>
      </c>
      <c r="F17" s="115">
        <f t="shared" si="3"/>
        <v>54.05</v>
      </c>
      <c r="G17" s="116">
        <f t="shared" si="4"/>
        <v>18.010000000000002</v>
      </c>
      <c r="H17" s="115">
        <f t="shared" si="5"/>
        <v>2.29</v>
      </c>
      <c r="I17" s="115">
        <f t="shared" si="6"/>
        <v>77.709999999999994</v>
      </c>
      <c r="J17" s="112">
        <f t="shared" si="7"/>
        <v>194.03</v>
      </c>
      <c r="K17" s="114">
        <f t="shared" si="8"/>
        <v>138.66</v>
      </c>
      <c r="L17" s="117">
        <f t="shared" si="9"/>
        <v>114</v>
      </c>
      <c r="M17" s="118">
        <f t="shared" si="10"/>
        <v>218</v>
      </c>
      <c r="N17" s="119">
        <f t="shared" si="11"/>
        <v>114</v>
      </c>
      <c r="O17" s="120">
        <f t="shared" si="12"/>
        <v>218</v>
      </c>
      <c r="P17" s="140"/>
      <c r="Q17" s="18"/>
      <c r="R17" s="18"/>
      <c r="S17" s="18"/>
      <c r="T17" s="18"/>
      <c r="U17" s="125"/>
    </row>
    <row r="18" spans="1:21" ht="16" customHeight="1" x14ac:dyDescent="0.3">
      <c r="A18" s="126">
        <v>219</v>
      </c>
      <c r="B18" s="127">
        <v>115</v>
      </c>
      <c r="C18" s="128">
        <f t="shared" si="0"/>
        <v>12937.07</v>
      </c>
      <c r="D18" s="129">
        <f t="shared" si="1"/>
        <v>1078.08</v>
      </c>
      <c r="E18" s="130">
        <f t="shared" si="2"/>
        <v>119.66</v>
      </c>
      <c r="F18" s="131">
        <f t="shared" si="3"/>
        <v>54.05</v>
      </c>
      <c r="G18" s="132">
        <f t="shared" si="4"/>
        <v>18.010000000000002</v>
      </c>
      <c r="H18" s="131">
        <f t="shared" si="5"/>
        <v>2.29</v>
      </c>
      <c r="I18" s="131">
        <f t="shared" si="6"/>
        <v>77.709999999999994</v>
      </c>
      <c r="J18" s="128">
        <f t="shared" si="7"/>
        <v>194.03</v>
      </c>
      <c r="K18" s="130">
        <f t="shared" si="8"/>
        <v>138.66</v>
      </c>
      <c r="L18" s="133">
        <f t="shared" si="9"/>
        <v>115</v>
      </c>
      <c r="M18" s="134">
        <f t="shared" si="10"/>
        <v>219</v>
      </c>
      <c r="N18" s="135">
        <f t="shared" si="11"/>
        <v>115</v>
      </c>
      <c r="O18" s="136">
        <f t="shared" si="12"/>
        <v>219</v>
      </c>
      <c r="U18" s="125"/>
    </row>
    <row r="19" spans="1:21" ht="16" customHeight="1" x14ac:dyDescent="0.3">
      <c r="A19" s="110">
        <v>220</v>
      </c>
      <c r="B19" s="111">
        <v>116</v>
      </c>
      <c r="C19" s="112">
        <f t="shared" si="0"/>
        <v>12996.15</v>
      </c>
      <c r="D19" s="113">
        <f t="shared" si="1"/>
        <v>1083.01</v>
      </c>
      <c r="E19" s="114">
        <f t="shared" si="2"/>
        <v>120.21</v>
      </c>
      <c r="F19" s="115">
        <f t="shared" si="3"/>
        <v>54.05</v>
      </c>
      <c r="G19" s="116">
        <f t="shared" si="4"/>
        <v>18.010000000000002</v>
      </c>
      <c r="H19" s="115">
        <f t="shared" si="5"/>
        <v>2.29</v>
      </c>
      <c r="I19" s="115">
        <f t="shared" si="6"/>
        <v>77.709999999999994</v>
      </c>
      <c r="J19" s="112">
        <f t="shared" si="7"/>
        <v>194.03</v>
      </c>
      <c r="K19" s="114">
        <f t="shared" si="8"/>
        <v>138.66</v>
      </c>
      <c r="L19" s="117">
        <f t="shared" si="9"/>
        <v>116</v>
      </c>
      <c r="M19" s="118">
        <f t="shared" si="10"/>
        <v>220</v>
      </c>
      <c r="N19" s="119">
        <f t="shared" si="11"/>
        <v>116</v>
      </c>
      <c r="O19" s="120">
        <f t="shared" si="12"/>
        <v>220</v>
      </c>
      <c r="U19" s="125"/>
    </row>
    <row r="20" spans="1:21" ht="16" customHeight="1" x14ac:dyDescent="0.3">
      <c r="A20" s="126">
        <v>220</v>
      </c>
      <c r="B20" s="127">
        <v>117</v>
      </c>
      <c r="C20" s="128">
        <f t="shared" si="0"/>
        <v>12996.15</v>
      </c>
      <c r="D20" s="129">
        <f t="shared" si="1"/>
        <v>1083.01</v>
      </c>
      <c r="E20" s="130">
        <f t="shared" si="2"/>
        <v>120.21</v>
      </c>
      <c r="F20" s="131">
        <f t="shared" si="3"/>
        <v>54.05</v>
      </c>
      <c r="G20" s="132">
        <f t="shared" si="4"/>
        <v>18.010000000000002</v>
      </c>
      <c r="H20" s="131">
        <f t="shared" si="5"/>
        <v>2.29</v>
      </c>
      <c r="I20" s="131">
        <f t="shared" si="6"/>
        <v>77.709999999999994</v>
      </c>
      <c r="J20" s="128">
        <f t="shared" si="7"/>
        <v>194.03</v>
      </c>
      <c r="K20" s="130">
        <f t="shared" si="8"/>
        <v>138.66</v>
      </c>
      <c r="L20" s="133">
        <f t="shared" si="9"/>
        <v>117</v>
      </c>
      <c r="M20" s="134">
        <f t="shared" si="10"/>
        <v>220</v>
      </c>
      <c r="N20" s="135">
        <f t="shared" si="11"/>
        <v>117</v>
      </c>
      <c r="O20" s="136">
        <f t="shared" si="12"/>
        <v>220</v>
      </c>
      <c r="R20" s="19"/>
      <c r="U20" s="125"/>
    </row>
    <row r="21" spans="1:21" ht="16" customHeight="1" x14ac:dyDescent="0.3">
      <c r="A21" s="110">
        <v>221</v>
      </c>
      <c r="B21" s="111">
        <v>118</v>
      </c>
      <c r="C21" s="112">
        <f t="shared" si="0"/>
        <v>13055.22</v>
      </c>
      <c r="D21" s="113">
        <f t="shared" si="1"/>
        <v>1087.93</v>
      </c>
      <c r="E21" s="114">
        <f t="shared" si="2"/>
        <v>120.76</v>
      </c>
      <c r="F21" s="115">
        <f t="shared" si="3"/>
        <v>54.05</v>
      </c>
      <c r="G21" s="116">
        <f t="shared" si="4"/>
        <v>18.010000000000002</v>
      </c>
      <c r="H21" s="115">
        <f t="shared" si="5"/>
        <v>2.29</v>
      </c>
      <c r="I21" s="115">
        <f t="shared" si="6"/>
        <v>77.709999999999994</v>
      </c>
      <c r="J21" s="112">
        <f t="shared" si="7"/>
        <v>194.03</v>
      </c>
      <c r="K21" s="114">
        <f t="shared" si="8"/>
        <v>138.66</v>
      </c>
      <c r="L21" s="117">
        <f t="shared" si="9"/>
        <v>118</v>
      </c>
      <c r="M21" s="118">
        <f t="shared" si="10"/>
        <v>221</v>
      </c>
      <c r="N21" s="119">
        <f t="shared" si="11"/>
        <v>118</v>
      </c>
      <c r="O21" s="120">
        <f t="shared" si="12"/>
        <v>221</v>
      </c>
      <c r="R21" s="19"/>
      <c r="U21" s="125"/>
    </row>
    <row r="22" spans="1:21" ht="16" customHeight="1" x14ac:dyDescent="0.3">
      <c r="A22" s="126">
        <v>222</v>
      </c>
      <c r="B22" s="127">
        <v>119</v>
      </c>
      <c r="C22" s="128">
        <f t="shared" si="0"/>
        <v>13114.29</v>
      </c>
      <c r="D22" s="129">
        <f t="shared" si="1"/>
        <v>1092.8499999999999</v>
      </c>
      <c r="E22" s="130">
        <f t="shared" si="2"/>
        <v>121.3</v>
      </c>
      <c r="F22" s="131">
        <f t="shared" si="3"/>
        <v>54.05</v>
      </c>
      <c r="G22" s="132">
        <f t="shared" si="4"/>
        <v>18.010000000000002</v>
      </c>
      <c r="H22" s="131">
        <f t="shared" si="5"/>
        <v>2.29</v>
      </c>
      <c r="I22" s="131">
        <f t="shared" si="6"/>
        <v>77.709999999999994</v>
      </c>
      <c r="J22" s="128">
        <f t="shared" si="7"/>
        <v>194.03</v>
      </c>
      <c r="K22" s="130">
        <f t="shared" si="8"/>
        <v>138.66</v>
      </c>
      <c r="L22" s="133">
        <f t="shared" si="9"/>
        <v>119</v>
      </c>
      <c r="M22" s="134">
        <f t="shared" si="10"/>
        <v>222</v>
      </c>
      <c r="N22" s="135">
        <f t="shared" si="11"/>
        <v>119</v>
      </c>
      <c r="O22" s="136">
        <f t="shared" si="12"/>
        <v>222</v>
      </c>
      <c r="R22" s="141"/>
      <c r="S22" s="93"/>
      <c r="U22" s="125"/>
    </row>
    <row r="23" spans="1:21" ht="16" customHeight="1" x14ac:dyDescent="0.3">
      <c r="A23" s="110">
        <v>223</v>
      </c>
      <c r="B23" s="111">
        <v>120</v>
      </c>
      <c r="C23" s="112">
        <f t="shared" si="0"/>
        <v>13173.37</v>
      </c>
      <c r="D23" s="113">
        <f t="shared" si="1"/>
        <v>1097.78</v>
      </c>
      <c r="E23" s="114">
        <f t="shared" si="2"/>
        <v>121.85</v>
      </c>
      <c r="F23" s="115">
        <f t="shared" si="3"/>
        <v>54.05</v>
      </c>
      <c r="G23" s="116">
        <f t="shared" si="4"/>
        <v>18.010000000000002</v>
      </c>
      <c r="H23" s="115">
        <f t="shared" si="5"/>
        <v>2.29</v>
      </c>
      <c r="I23" s="115">
        <f t="shared" si="6"/>
        <v>77.709999999999994</v>
      </c>
      <c r="J23" s="112">
        <f t="shared" si="7"/>
        <v>194.03</v>
      </c>
      <c r="K23" s="114">
        <f t="shared" si="8"/>
        <v>138.66</v>
      </c>
      <c r="L23" s="117">
        <f t="shared" si="9"/>
        <v>120</v>
      </c>
      <c r="M23" s="118">
        <f t="shared" si="10"/>
        <v>223</v>
      </c>
      <c r="N23" s="119">
        <f t="shared" si="11"/>
        <v>120</v>
      </c>
      <c r="O23" s="120">
        <f t="shared" si="12"/>
        <v>223</v>
      </c>
      <c r="R23" s="19"/>
      <c r="U23" s="125"/>
    </row>
    <row r="24" spans="1:21" ht="16" customHeight="1" x14ac:dyDescent="0.3">
      <c r="A24" s="126">
        <v>224</v>
      </c>
      <c r="B24" s="127">
        <v>121</v>
      </c>
      <c r="C24" s="128">
        <f t="shared" si="0"/>
        <v>13232.44</v>
      </c>
      <c r="D24" s="129">
        <f t="shared" si="1"/>
        <v>1102.7</v>
      </c>
      <c r="E24" s="130">
        <f t="shared" si="2"/>
        <v>122.39</v>
      </c>
      <c r="F24" s="131">
        <f t="shared" si="3"/>
        <v>54.05</v>
      </c>
      <c r="G24" s="132">
        <f t="shared" si="4"/>
        <v>18.010000000000002</v>
      </c>
      <c r="H24" s="131">
        <f t="shared" si="5"/>
        <v>2.29</v>
      </c>
      <c r="I24" s="131">
        <f t="shared" si="6"/>
        <v>77.709999999999994</v>
      </c>
      <c r="J24" s="128">
        <f t="shared" si="7"/>
        <v>194.03</v>
      </c>
      <c r="K24" s="130">
        <f t="shared" si="8"/>
        <v>138.66</v>
      </c>
      <c r="L24" s="133">
        <f t="shared" si="9"/>
        <v>121</v>
      </c>
      <c r="M24" s="134">
        <f t="shared" si="10"/>
        <v>224</v>
      </c>
      <c r="N24" s="135">
        <f t="shared" si="11"/>
        <v>121</v>
      </c>
      <c r="O24" s="136">
        <f t="shared" si="12"/>
        <v>224</v>
      </c>
      <c r="R24" s="19"/>
      <c r="U24" s="125"/>
    </row>
    <row r="25" spans="1:21" ht="16" customHeight="1" x14ac:dyDescent="0.3">
      <c r="A25" s="110">
        <v>225</v>
      </c>
      <c r="B25" s="111">
        <v>122</v>
      </c>
      <c r="C25" s="112">
        <f t="shared" si="0"/>
        <v>13291.52</v>
      </c>
      <c r="D25" s="113">
        <f t="shared" si="1"/>
        <v>1107.6199999999999</v>
      </c>
      <c r="E25" s="114">
        <f t="shared" si="2"/>
        <v>122.94</v>
      </c>
      <c r="F25" s="115">
        <f t="shared" si="3"/>
        <v>54.05</v>
      </c>
      <c r="G25" s="116">
        <f t="shared" si="4"/>
        <v>18.010000000000002</v>
      </c>
      <c r="H25" s="115">
        <f t="shared" si="5"/>
        <v>2.29</v>
      </c>
      <c r="I25" s="115">
        <f t="shared" si="6"/>
        <v>77.709999999999994</v>
      </c>
      <c r="J25" s="112">
        <f t="shared" si="7"/>
        <v>194.03</v>
      </c>
      <c r="K25" s="114">
        <f t="shared" si="8"/>
        <v>138.66</v>
      </c>
      <c r="L25" s="117">
        <f t="shared" si="9"/>
        <v>122</v>
      </c>
      <c r="M25" s="118">
        <f t="shared" si="10"/>
        <v>225</v>
      </c>
      <c r="N25" s="119">
        <f t="shared" si="11"/>
        <v>122</v>
      </c>
      <c r="O25" s="120">
        <f t="shared" si="12"/>
        <v>225</v>
      </c>
      <c r="R25" s="19"/>
      <c r="U25" s="125"/>
    </row>
    <row r="26" spans="1:21" ht="16" customHeight="1" x14ac:dyDescent="0.3">
      <c r="A26" s="126">
        <v>226</v>
      </c>
      <c r="B26" s="127">
        <v>123</v>
      </c>
      <c r="C26" s="128">
        <f t="shared" si="0"/>
        <v>13350.59</v>
      </c>
      <c r="D26" s="129">
        <f t="shared" si="1"/>
        <v>1112.54</v>
      </c>
      <c r="E26" s="130">
        <f t="shared" si="2"/>
        <v>123.49</v>
      </c>
      <c r="F26" s="131">
        <f t="shared" si="3"/>
        <v>54.05</v>
      </c>
      <c r="G26" s="132">
        <f t="shared" si="4"/>
        <v>18.010000000000002</v>
      </c>
      <c r="H26" s="131">
        <f t="shared" si="5"/>
        <v>2.29</v>
      </c>
      <c r="I26" s="131">
        <f t="shared" si="6"/>
        <v>77.709999999999994</v>
      </c>
      <c r="J26" s="128">
        <f t="shared" si="7"/>
        <v>194.03</v>
      </c>
      <c r="K26" s="130">
        <f t="shared" si="8"/>
        <v>138.66</v>
      </c>
      <c r="L26" s="133">
        <f t="shared" si="9"/>
        <v>123</v>
      </c>
      <c r="M26" s="134">
        <f t="shared" si="10"/>
        <v>226</v>
      </c>
      <c r="N26" s="135">
        <f t="shared" si="11"/>
        <v>123</v>
      </c>
      <c r="O26" s="136">
        <f t="shared" si="12"/>
        <v>226</v>
      </c>
      <c r="R26" s="19"/>
      <c r="U26" s="125"/>
    </row>
    <row r="27" spans="1:21" ht="16" customHeight="1" x14ac:dyDescent="0.3">
      <c r="A27" s="110">
        <v>227</v>
      </c>
      <c r="B27" s="111">
        <v>124</v>
      </c>
      <c r="C27" s="112">
        <f t="shared" si="0"/>
        <v>13409.66</v>
      </c>
      <c r="D27" s="113">
        <f t="shared" si="1"/>
        <v>1117.47</v>
      </c>
      <c r="E27" s="114">
        <f t="shared" si="2"/>
        <v>124.03</v>
      </c>
      <c r="F27" s="115">
        <f t="shared" si="3"/>
        <v>54.05</v>
      </c>
      <c r="G27" s="116">
        <f t="shared" si="4"/>
        <v>18.010000000000002</v>
      </c>
      <c r="H27" s="115">
        <f t="shared" si="5"/>
        <v>2.29</v>
      </c>
      <c r="I27" s="115">
        <f t="shared" si="6"/>
        <v>77.709999999999994</v>
      </c>
      <c r="J27" s="112">
        <f t="shared" si="7"/>
        <v>194.03</v>
      </c>
      <c r="K27" s="114">
        <f t="shared" si="8"/>
        <v>138.66</v>
      </c>
      <c r="L27" s="117">
        <f t="shared" si="9"/>
        <v>124</v>
      </c>
      <c r="M27" s="118">
        <f t="shared" si="10"/>
        <v>227</v>
      </c>
      <c r="N27" s="119">
        <f t="shared" si="11"/>
        <v>124</v>
      </c>
      <c r="O27" s="120">
        <f t="shared" si="12"/>
        <v>227</v>
      </c>
      <c r="R27" s="19"/>
      <c r="U27" s="125"/>
    </row>
    <row r="28" spans="1:21" ht="16" customHeight="1" x14ac:dyDescent="0.3">
      <c r="A28" s="126">
        <v>227</v>
      </c>
      <c r="B28" s="127">
        <v>125</v>
      </c>
      <c r="C28" s="128">
        <f t="shared" si="0"/>
        <v>13409.66</v>
      </c>
      <c r="D28" s="129">
        <f t="shared" si="1"/>
        <v>1117.47</v>
      </c>
      <c r="E28" s="130">
        <f t="shared" si="2"/>
        <v>124.03</v>
      </c>
      <c r="F28" s="131">
        <f t="shared" si="3"/>
        <v>54.05</v>
      </c>
      <c r="G28" s="132">
        <f t="shared" si="4"/>
        <v>18.010000000000002</v>
      </c>
      <c r="H28" s="131">
        <f t="shared" si="5"/>
        <v>2.29</v>
      </c>
      <c r="I28" s="131">
        <f t="shared" si="6"/>
        <v>77.709999999999994</v>
      </c>
      <c r="J28" s="128">
        <f t="shared" si="7"/>
        <v>194.03</v>
      </c>
      <c r="K28" s="130">
        <f t="shared" si="8"/>
        <v>138.66</v>
      </c>
      <c r="L28" s="133">
        <f t="shared" si="9"/>
        <v>125</v>
      </c>
      <c r="M28" s="134">
        <f t="shared" si="10"/>
        <v>227</v>
      </c>
      <c r="N28" s="135">
        <f t="shared" si="11"/>
        <v>125</v>
      </c>
      <c r="O28" s="136">
        <f t="shared" si="12"/>
        <v>227</v>
      </c>
      <c r="R28" s="19"/>
      <c r="U28" s="125"/>
    </row>
    <row r="29" spans="1:21" ht="16" customHeight="1" x14ac:dyDescent="0.3">
      <c r="A29" s="110">
        <v>228</v>
      </c>
      <c r="B29" s="111">
        <v>126</v>
      </c>
      <c r="C29" s="112">
        <f t="shared" si="0"/>
        <v>13468.74</v>
      </c>
      <c r="D29" s="113">
        <f t="shared" si="1"/>
        <v>1122.3900000000001</v>
      </c>
      <c r="E29" s="114">
        <f t="shared" si="2"/>
        <v>124.58</v>
      </c>
      <c r="F29" s="115">
        <f t="shared" si="3"/>
        <v>54.05</v>
      </c>
      <c r="G29" s="116">
        <f t="shared" si="4"/>
        <v>18.010000000000002</v>
      </c>
      <c r="H29" s="115">
        <f t="shared" si="5"/>
        <v>2.29</v>
      </c>
      <c r="I29" s="115">
        <f t="shared" si="6"/>
        <v>77.709999999999994</v>
      </c>
      <c r="J29" s="112">
        <f t="shared" si="7"/>
        <v>194.03</v>
      </c>
      <c r="K29" s="114">
        <f t="shared" si="8"/>
        <v>138.66</v>
      </c>
      <c r="L29" s="117">
        <f t="shared" si="9"/>
        <v>126</v>
      </c>
      <c r="M29" s="118">
        <f t="shared" si="10"/>
        <v>228</v>
      </c>
      <c r="N29" s="119">
        <f t="shared" si="11"/>
        <v>126</v>
      </c>
      <c r="O29" s="120">
        <f t="shared" si="12"/>
        <v>228</v>
      </c>
      <c r="R29" s="19"/>
      <c r="U29" s="125"/>
    </row>
    <row r="30" spans="1:21" ht="16" customHeight="1" x14ac:dyDescent="0.3">
      <c r="A30" s="126">
        <v>229</v>
      </c>
      <c r="B30" s="127">
        <v>127</v>
      </c>
      <c r="C30" s="128">
        <f t="shared" si="0"/>
        <v>13527.81</v>
      </c>
      <c r="D30" s="129">
        <f t="shared" si="1"/>
        <v>1127.31</v>
      </c>
      <c r="E30" s="130">
        <f t="shared" si="2"/>
        <v>125.13</v>
      </c>
      <c r="F30" s="131">
        <f t="shared" si="3"/>
        <v>54.05</v>
      </c>
      <c r="G30" s="132">
        <f t="shared" si="4"/>
        <v>18.010000000000002</v>
      </c>
      <c r="H30" s="131">
        <f t="shared" si="5"/>
        <v>2.29</v>
      </c>
      <c r="I30" s="131">
        <f t="shared" si="6"/>
        <v>77.709999999999994</v>
      </c>
      <c r="J30" s="128">
        <f t="shared" si="7"/>
        <v>194.03</v>
      </c>
      <c r="K30" s="130">
        <f t="shared" si="8"/>
        <v>138.66</v>
      </c>
      <c r="L30" s="133">
        <f t="shared" si="9"/>
        <v>127</v>
      </c>
      <c r="M30" s="134">
        <f t="shared" si="10"/>
        <v>229</v>
      </c>
      <c r="N30" s="135">
        <f t="shared" si="11"/>
        <v>127</v>
      </c>
      <c r="O30" s="136">
        <f t="shared" si="12"/>
        <v>229</v>
      </c>
      <c r="R30" s="19"/>
      <c r="U30" s="125"/>
    </row>
    <row r="31" spans="1:21" ht="16" customHeight="1" x14ac:dyDescent="0.3">
      <c r="A31" s="110">
        <v>230</v>
      </c>
      <c r="B31" s="111">
        <v>128</v>
      </c>
      <c r="C31" s="112">
        <f t="shared" si="0"/>
        <v>13586.88</v>
      </c>
      <c r="D31" s="113">
        <f t="shared" si="1"/>
        <v>1132.24</v>
      </c>
      <c r="E31" s="114">
        <f t="shared" si="2"/>
        <v>125.67</v>
      </c>
      <c r="F31" s="115">
        <f t="shared" si="3"/>
        <v>54.05</v>
      </c>
      <c r="G31" s="116">
        <f t="shared" si="4"/>
        <v>18.010000000000002</v>
      </c>
      <c r="H31" s="115">
        <f t="shared" si="5"/>
        <v>2.29</v>
      </c>
      <c r="I31" s="115">
        <f t="shared" si="6"/>
        <v>77.709999999999994</v>
      </c>
      <c r="J31" s="112">
        <f t="shared" si="7"/>
        <v>194.03</v>
      </c>
      <c r="K31" s="114">
        <f t="shared" si="8"/>
        <v>138.66</v>
      </c>
      <c r="L31" s="117">
        <f t="shared" si="9"/>
        <v>128</v>
      </c>
      <c r="M31" s="118">
        <f t="shared" si="10"/>
        <v>230</v>
      </c>
      <c r="N31" s="119">
        <f t="shared" si="11"/>
        <v>128</v>
      </c>
      <c r="O31" s="120">
        <f t="shared" si="12"/>
        <v>230</v>
      </c>
      <c r="R31" s="19"/>
      <c r="U31" s="125"/>
    </row>
    <row r="32" spans="1:21" ht="16" customHeight="1" x14ac:dyDescent="0.3">
      <c r="A32" s="126">
        <v>230</v>
      </c>
      <c r="B32" s="127">
        <v>129</v>
      </c>
      <c r="C32" s="128">
        <f t="shared" si="0"/>
        <v>13586.88</v>
      </c>
      <c r="D32" s="129">
        <f t="shared" si="1"/>
        <v>1132.24</v>
      </c>
      <c r="E32" s="130">
        <f t="shared" si="2"/>
        <v>125.67</v>
      </c>
      <c r="F32" s="131">
        <f t="shared" si="3"/>
        <v>54.05</v>
      </c>
      <c r="G32" s="132">
        <f t="shared" si="4"/>
        <v>18.010000000000002</v>
      </c>
      <c r="H32" s="131">
        <f t="shared" si="5"/>
        <v>2.29</v>
      </c>
      <c r="I32" s="131">
        <f t="shared" si="6"/>
        <v>77.709999999999994</v>
      </c>
      <c r="J32" s="128">
        <f t="shared" si="7"/>
        <v>194.03</v>
      </c>
      <c r="K32" s="130">
        <f t="shared" si="8"/>
        <v>138.66</v>
      </c>
      <c r="L32" s="133">
        <f t="shared" si="9"/>
        <v>129</v>
      </c>
      <c r="M32" s="134">
        <f t="shared" si="10"/>
        <v>230</v>
      </c>
      <c r="N32" s="135">
        <f t="shared" si="11"/>
        <v>129</v>
      </c>
      <c r="O32" s="136">
        <f t="shared" si="12"/>
        <v>230</v>
      </c>
      <c r="R32" s="19"/>
      <c r="U32" s="125"/>
    </row>
    <row r="33" spans="1:21" ht="16" customHeight="1" x14ac:dyDescent="0.3">
      <c r="A33" s="110">
        <v>231</v>
      </c>
      <c r="B33" s="111">
        <v>130</v>
      </c>
      <c r="C33" s="112">
        <f t="shared" si="0"/>
        <v>13645.96</v>
      </c>
      <c r="D33" s="113">
        <f t="shared" si="1"/>
        <v>1137.1600000000001</v>
      </c>
      <c r="E33" s="114">
        <f t="shared" si="2"/>
        <v>126.22</v>
      </c>
      <c r="F33" s="115">
        <f t="shared" si="3"/>
        <v>54.05</v>
      </c>
      <c r="G33" s="116">
        <f t="shared" si="4"/>
        <v>18.010000000000002</v>
      </c>
      <c r="H33" s="115">
        <f t="shared" si="5"/>
        <v>2.29</v>
      </c>
      <c r="I33" s="115">
        <f t="shared" si="6"/>
        <v>77.709999999999994</v>
      </c>
      <c r="J33" s="112">
        <f t="shared" si="7"/>
        <v>194.03</v>
      </c>
      <c r="K33" s="114">
        <f t="shared" si="8"/>
        <v>138.66</v>
      </c>
      <c r="L33" s="117">
        <f t="shared" si="9"/>
        <v>130</v>
      </c>
      <c r="M33" s="118">
        <f t="shared" si="10"/>
        <v>231</v>
      </c>
      <c r="N33" s="119">
        <f t="shared" si="11"/>
        <v>130</v>
      </c>
      <c r="O33" s="120">
        <f t="shared" si="12"/>
        <v>231</v>
      </c>
      <c r="R33" s="19"/>
      <c r="U33" s="125"/>
    </row>
    <row r="34" spans="1:21" ht="16" customHeight="1" x14ac:dyDescent="0.3">
      <c r="A34" s="126">
        <v>232</v>
      </c>
      <c r="B34" s="127">
        <v>131</v>
      </c>
      <c r="C34" s="128">
        <f t="shared" si="0"/>
        <v>13705.03</v>
      </c>
      <c r="D34" s="129">
        <f t="shared" si="1"/>
        <v>1142.08</v>
      </c>
      <c r="E34" s="130">
        <f t="shared" si="2"/>
        <v>126.77</v>
      </c>
      <c r="F34" s="131">
        <f t="shared" si="3"/>
        <v>54.05</v>
      </c>
      <c r="G34" s="132">
        <f t="shared" si="4"/>
        <v>18.010000000000002</v>
      </c>
      <c r="H34" s="131">
        <f t="shared" si="5"/>
        <v>2.29</v>
      </c>
      <c r="I34" s="131">
        <f t="shared" si="6"/>
        <v>77.709999999999994</v>
      </c>
      <c r="J34" s="128">
        <f t="shared" si="7"/>
        <v>194.03</v>
      </c>
      <c r="K34" s="130">
        <f t="shared" si="8"/>
        <v>138.66</v>
      </c>
      <c r="L34" s="133">
        <f t="shared" si="9"/>
        <v>131</v>
      </c>
      <c r="M34" s="134">
        <f t="shared" si="10"/>
        <v>232</v>
      </c>
      <c r="N34" s="135">
        <f t="shared" si="11"/>
        <v>131</v>
      </c>
      <c r="O34" s="136">
        <f t="shared" si="12"/>
        <v>232</v>
      </c>
      <c r="R34" s="19"/>
      <c r="U34" s="125"/>
    </row>
    <row r="35" spans="1:21" ht="16" customHeight="1" x14ac:dyDescent="0.3">
      <c r="A35" s="110">
        <v>233</v>
      </c>
      <c r="B35" s="111">
        <v>132</v>
      </c>
      <c r="C35" s="112">
        <f t="shared" si="0"/>
        <v>13764.1</v>
      </c>
      <c r="D35" s="113">
        <f t="shared" si="1"/>
        <v>1147</v>
      </c>
      <c r="E35" s="114">
        <f t="shared" si="2"/>
        <v>127.31</v>
      </c>
      <c r="F35" s="115">
        <f t="shared" si="3"/>
        <v>54.05</v>
      </c>
      <c r="G35" s="116">
        <f t="shared" si="4"/>
        <v>18.010000000000002</v>
      </c>
      <c r="H35" s="115">
        <f t="shared" si="5"/>
        <v>2.29</v>
      </c>
      <c r="I35" s="115">
        <f t="shared" si="6"/>
        <v>77.709999999999994</v>
      </c>
      <c r="J35" s="112">
        <f t="shared" si="7"/>
        <v>194.03</v>
      </c>
      <c r="K35" s="114">
        <f t="shared" si="8"/>
        <v>138.66</v>
      </c>
      <c r="L35" s="117">
        <f t="shared" si="9"/>
        <v>132</v>
      </c>
      <c r="M35" s="118">
        <f t="shared" si="10"/>
        <v>233</v>
      </c>
      <c r="N35" s="119">
        <f t="shared" si="11"/>
        <v>132</v>
      </c>
      <c r="O35" s="120">
        <f t="shared" si="12"/>
        <v>233</v>
      </c>
      <c r="R35" s="19"/>
      <c r="U35" s="125"/>
    </row>
    <row r="36" spans="1:21" ht="16" customHeight="1" x14ac:dyDescent="0.3">
      <c r="A36" s="126">
        <v>233</v>
      </c>
      <c r="B36" s="127">
        <v>133</v>
      </c>
      <c r="C36" s="128">
        <f t="shared" si="0"/>
        <v>13764.1</v>
      </c>
      <c r="D36" s="129">
        <f t="shared" si="1"/>
        <v>1147</v>
      </c>
      <c r="E36" s="130">
        <f t="shared" si="2"/>
        <v>127.31</v>
      </c>
      <c r="F36" s="131">
        <f t="shared" si="3"/>
        <v>54.05</v>
      </c>
      <c r="G36" s="132">
        <f t="shared" si="4"/>
        <v>18.010000000000002</v>
      </c>
      <c r="H36" s="131">
        <f t="shared" si="5"/>
        <v>2.29</v>
      </c>
      <c r="I36" s="131">
        <f t="shared" si="6"/>
        <v>77.709999999999994</v>
      </c>
      <c r="J36" s="128">
        <f t="shared" si="7"/>
        <v>194.03</v>
      </c>
      <c r="K36" s="130">
        <f t="shared" si="8"/>
        <v>138.66</v>
      </c>
      <c r="L36" s="133">
        <f t="shared" si="9"/>
        <v>133</v>
      </c>
      <c r="M36" s="134">
        <f t="shared" si="10"/>
        <v>233</v>
      </c>
      <c r="N36" s="135">
        <f t="shared" si="11"/>
        <v>133</v>
      </c>
      <c r="O36" s="136">
        <f t="shared" si="12"/>
        <v>233</v>
      </c>
      <c r="R36" s="19"/>
      <c r="U36" s="125"/>
    </row>
    <row r="37" spans="1:21" ht="16" customHeight="1" x14ac:dyDescent="0.3">
      <c r="A37" s="110">
        <v>234</v>
      </c>
      <c r="B37" s="111">
        <v>134</v>
      </c>
      <c r="C37" s="112">
        <f t="shared" si="0"/>
        <v>13823.18</v>
      </c>
      <c r="D37" s="113">
        <f t="shared" si="1"/>
        <v>1151.93</v>
      </c>
      <c r="E37" s="114">
        <f t="shared" si="2"/>
        <v>127.86</v>
      </c>
      <c r="F37" s="115">
        <f t="shared" si="3"/>
        <v>54.05</v>
      </c>
      <c r="G37" s="116">
        <f t="shared" si="4"/>
        <v>18.010000000000002</v>
      </c>
      <c r="H37" s="115">
        <f t="shared" si="5"/>
        <v>2.29</v>
      </c>
      <c r="I37" s="115">
        <f t="shared" si="6"/>
        <v>77.709999999999994</v>
      </c>
      <c r="J37" s="112">
        <f t="shared" si="7"/>
        <v>194.03</v>
      </c>
      <c r="K37" s="114">
        <f t="shared" si="8"/>
        <v>138.66</v>
      </c>
      <c r="L37" s="117">
        <f t="shared" si="9"/>
        <v>134</v>
      </c>
      <c r="M37" s="118">
        <f t="shared" si="10"/>
        <v>234</v>
      </c>
      <c r="N37" s="119">
        <f t="shared" si="11"/>
        <v>134</v>
      </c>
      <c r="O37" s="120">
        <f t="shared" si="12"/>
        <v>234</v>
      </c>
      <c r="R37" s="19"/>
      <c r="U37" s="125"/>
    </row>
    <row r="38" spans="1:21" ht="16" customHeight="1" x14ac:dyDescent="0.3">
      <c r="A38" s="126">
        <v>235</v>
      </c>
      <c r="B38" s="127">
        <v>135</v>
      </c>
      <c r="C38" s="128">
        <f t="shared" si="0"/>
        <v>13882.25</v>
      </c>
      <c r="D38" s="129">
        <f t="shared" si="1"/>
        <v>1156.8499999999999</v>
      </c>
      <c r="E38" s="130">
        <f t="shared" si="2"/>
        <v>128.41</v>
      </c>
      <c r="F38" s="131">
        <f t="shared" si="3"/>
        <v>54.05</v>
      </c>
      <c r="G38" s="132">
        <f t="shared" si="4"/>
        <v>18.010000000000002</v>
      </c>
      <c r="H38" s="131">
        <f t="shared" si="5"/>
        <v>2.29</v>
      </c>
      <c r="I38" s="131">
        <f t="shared" si="6"/>
        <v>77.709999999999994</v>
      </c>
      <c r="J38" s="128">
        <f t="shared" si="7"/>
        <v>194.03</v>
      </c>
      <c r="K38" s="130">
        <f t="shared" si="8"/>
        <v>138.66</v>
      </c>
      <c r="L38" s="133">
        <f t="shared" si="9"/>
        <v>135</v>
      </c>
      <c r="M38" s="134">
        <f t="shared" si="10"/>
        <v>235</v>
      </c>
      <c r="N38" s="135">
        <f t="shared" si="11"/>
        <v>135</v>
      </c>
      <c r="O38" s="136">
        <f t="shared" si="12"/>
        <v>235</v>
      </c>
      <c r="R38" s="19"/>
      <c r="U38" s="125"/>
    </row>
    <row r="39" spans="1:21" ht="16" customHeight="1" x14ac:dyDescent="0.3">
      <c r="A39" s="110">
        <v>235</v>
      </c>
      <c r="B39" s="111">
        <v>136</v>
      </c>
      <c r="C39" s="112">
        <f t="shared" si="0"/>
        <v>13882.25</v>
      </c>
      <c r="D39" s="113">
        <f t="shared" si="1"/>
        <v>1156.8499999999999</v>
      </c>
      <c r="E39" s="114">
        <f t="shared" si="2"/>
        <v>128.41</v>
      </c>
      <c r="F39" s="115">
        <f t="shared" si="3"/>
        <v>54.05</v>
      </c>
      <c r="G39" s="116">
        <f t="shared" si="4"/>
        <v>18.010000000000002</v>
      </c>
      <c r="H39" s="115">
        <f t="shared" si="5"/>
        <v>2.29</v>
      </c>
      <c r="I39" s="115">
        <f t="shared" si="6"/>
        <v>77.709999999999994</v>
      </c>
      <c r="J39" s="112">
        <f t="shared" si="7"/>
        <v>194.03</v>
      </c>
      <c r="K39" s="114">
        <f t="shared" si="8"/>
        <v>138.66</v>
      </c>
      <c r="L39" s="117">
        <f t="shared" si="9"/>
        <v>136</v>
      </c>
      <c r="M39" s="118">
        <f t="shared" si="10"/>
        <v>235</v>
      </c>
      <c r="N39" s="119">
        <f t="shared" si="11"/>
        <v>136</v>
      </c>
      <c r="O39" s="120">
        <f t="shared" si="12"/>
        <v>235</v>
      </c>
      <c r="R39" s="19"/>
      <c r="U39" s="125"/>
    </row>
    <row r="40" spans="1:21" ht="16" customHeight="1" x14ac:dyDescent="0.3">
      <c r="A40" s="126">
        <v>236</v>
      </c>
      <c r="B40" s="127">
        <v>137</v>
      </c>
      <c r="C40" s="128">
        <f t="shared" si="0"/>
        <v>13941.32</v>
      </c>
      <c r="D40" s="129">
        <f t="shared" si="1"/>
        <v>1161.77</v>
      </c>
      <c r="E40" s="130">
        <f t="shared" si="2"/>
        <v>128.94999999999999</v>
      </c>
      <c r="F40" s="131">
        <f t="shared" si="3"/>
        <v>54.05</v>
      </c>
      <c r="G40" s="132">
        <f t="shared" si="4"/>
        <v>18.010000000000002</v>
      </c>
      <c r="H40" s="131">
        <f t="shared" si="5"/>
        <v>2.29</v>
      </c>
      <c r="I40" s="131">
        <f t="shared" si="6"/>
        <v>77.709999999999994</v>
      </c>
      <c r="J40" s="128">
        <f t="shared" si="7"/>
        <v>194.03</v>
      </c>
      <c r="K40" s="130">
        <f t="shared" si="8"/>
        <v>138.66</v>
      </c>
      <c r="L40" s="133">
        <f t="shared" si="9"/>
        <v>137</v>
      </c>
      <c r="M40" s="134">
        <f t="shared" si="10"/>
        <v>236</v>
      </c>
      <c r="N40" s="135">
        <f t="shared" si="11"/>
        <v>137</v>
      </c>
      <c r="O40" s="136">
        <f t="shared" si="12"/>
        <v>236</v>
      </c>
      <c r="R40" s="19"/>
      <c r="U40" s="125"/>
    </row>
    <row r="41" spans="1:21" ht="16" customHeight="1" x14ac:dyDescent="0.3">
      <c r="A41" s="110">
        <v>236</v>
      </c>
      <c r="B41" s="111">
        <v>138</v>
      </c>
      <c r="C41" s="112">
        <f t="shared" si="0"/>
        <v>13941.32</v>
      </c>
      <c r="D41" s="113">
        <f t="shared" si="1"/>
        <v>1161.77</v>
      </c>
      <c r="E41" s="114">
        <f t="shared" si="2"/>
        <v>128.94999999999999</v>
      </c>
      <c r="F41" s="115">
        <f t="shared" si="3"/>
        <v>54.05</v>
      </c>
      <c r="G41" s="116">
        <f t="shared" si="4"/>
        <v>18.010000000000002</v>
      </c>
      <c r="H41" s="115">
        <f t="shared" si="5"/>
        <v>2.29</v>
      </c>
      <c r="I41" s="115">
        <f t="shared" si="6"/>
        <v>77.709999999999994</v>
      </c>
      <c r="J41" s="112">
        <f t="shared" si="7"/>
        <v>194.03</v>
      </c>
      <c r="K41" s="114">
        <f t="shared" si="8"/>
        <v>138.66</v>
      </c>
      <c r="L41" s="117">
        <f t="shared" si="9"/>
        <v>138</v>
      </c>
      <c r="M41" s="118">
        <f t="shared" si="10"/>
        <v>236</v>
      </c>
      <c r="N41" s="119">
        <f t="shared" si="11"/>
        <v>138</v>
      </c>
      <c r="O41" s="120">
        <f t="shared" si="12"/>
        <v>236</v>
      </c>
      <c r="R41" s="19"/>
      <c r="U41" s="125"/>
    </row>
    <row r="42" spans="1:21" ht="16" customHeight="1" x14ac:dyDescent="0.3">
      <c r="A42" s="126">
        <v>236</v>
      </c>
      <c r="B42" s="127">
        <v>139</v>
      </c>
      <c r="C42" s="128">
        <f t="shared" si="0"/>
        <v>13941.32</v>
      </c>
      <c r="D42" s="129">
        <f t="shared" si="1"/>
        <v>1161.77</v>
      </c>
      <c r="E42" s="130">
        <f t="shared" si="2"/>
        <v>128.94999999999999</v>
      </c>
      <c r="F42" s="131">
        <f t="shared" si="3"/>
        <v>54.05</v>
      </c>
      <c r="G42" s="132">
        <f t="shared" si="4"/>
        <v>18.010000000000002</v>
      </c>
      <c r="H42" s="131">
        <f t="shared" si="5"/>
        <v>2.29</v>
      </c>
      <c r="I42" s="131">
        <f t="shared" si="6"/>
        <v>77.709999999999994</v>
      </c>
      <c r="J42" s="128">
        <f t="shared" si="7"/>
        <v>194.03</v>
      </c>
      <c r="K42" s="130">
        <f t="shared" si="8"/>
        <v>138.66</v>
      </c>
      <c r="L42" s="133">
        <f t="shared" si="9"/>
        <v>139</v>
      </c>
      <c r="M42" s="134">
        <f t="shared" si="10"/>
        <v>236</v>
      </c>
      <c r="N42" s="135">
        <f t="shared" si="11"/>
        <v>139</v>
      </c>
      <c r="O42" s="136">
        <f t="shared" si="12"/>
        <v>236</v>
      </c>
      <c r="R42" s="19"/>
      <c r="U42" s="125"/>
    </row>
    <row r="43" spans="1:21" ht="16" customHeight="1" x14ac:dyDescent="0.3">
      <c r="A43" s="110">
        <v>237</v>
      </c>
      <c r="B43" s="111">
        <v>140</v>
      </c>
      <c r="C43" s="112">
        <f t="shared" si="0"/>
        <v>14000.4</v>
      </c>
      <c r="D43" s="113">
        <f t="shared" si="1"/>
        <v>1166.7</v>
      </c>
      <c r="E43" s="114">
        <f t="shared" si="2"/>
        <v>129.5</v>
      </c>
      <c r="F43" s="115">
        <f t="shared" si="3"/>
        <v>54.05</v>
      </c>
      <c r="G43" s="116">
        <f t="shared" si="4"/>
        <v>18.010000000000002</v>
      </c>
      <c r="H43" s="115">
        <f t="shared" si="5"/>
        <v>2.29</v>
      </c>
      <c r="I43" s="115">
        <f t="shared" si="6"/>
        <v>77.709999999999994</v>
      </c>
      <c r="J43" s="112">
        <f t="shared" si="7"/>
        <v>194.03</v>
      </c>
      <c r="K43" s="114">
        <f t="shared" si="8"/>
        <v>138.66</v>
      </c>
      <c r="L43" s="117">
        <f t="shared" si="9"/>
        <v>140</v>
      </c>
      <c r="M43" s="118">
        <f t="shared" si="10"/>
        <v>237</v>
      </c>
      <c r="N43" s="119">
        <f t="shared" si="11"/>
        <v>140</v>
      </c>
      <c r="O43" s="120">
        <f t="shared" si="12"/>
        <v>237</v>
      </c>
      <c r="R43" s="19"/>
      <c r="U43" s="125"/>
    </row>
    <row r="44" spans="1:21" ht="16" customHeight="1" x14ac:dyDescent="0.3">
      <c r="A44" s="126">
        <v>237</v>
      </c>
      <c r="B44" s="127">
        <v>141</v>
      </c>
      <c r="C44" s="128">
        <f t="shared" si="0"/>
        <v>14000.4</v>
      </c>
      <c r="D44" s="129">
        <f t="shared" si="1"/>
        <v>1166.7</v>
      </c>
      <c r="E44" s="130">
        <f t="shared" si="2"/>
        <v>129.5</v>
      </c>
      <c r="F44" s="131">
        <f t="shared" si="3"/>
        <v>54.05</v>
      </c>
      <c r="G44" s="132">
        <f t="shared" si="4"/>
        <v>18.010000000000002</v>
      </c>
      <c r="H44" s="131">
        <f t="shared" si="5"/>
        <v>2.29</v>
      </c>
      <c r="I44" s="131">
        <f t="shared" si="6"/>
        <v>77.709999999999994</v>
      </c>
      <c r="J44" s="128">
        <f t="shared" si="7"/>
        <v>194.03</v>
      </c>
      <c r="K44" s="130">
        <f t="shared" si="8"/>
        <v>138.66</v>
      </c>
      <c r="L44" s="133">
        <f t="shared" si="9"/>
        <v>141</v>
      </c>
      <c r="M44" s="134">
        <f t="shared" si="10"/>
        <v>237</v>
      </c>
      <c r="N44" s="135">
        <f t="shared" si="11"/>
        <v>141</v>
      </c>
      <c r="O44" s="136">
        <f t="shared" si="12"/>
        <v>237</v>
      </c>
      <c r="R44" s="19"/>
      <c r="U44" s="125"/>
    </row>
    <row r="45" spans="1:21" ht="16" customHeight="1" x14ac:dyDescent="0.3">
      <c r="A45" s="110">
        <v>238</v>
      </c>
      <c r="B45" s="111">
        <v>142</v>
      </c>
      <c r="C45" s="112">
        <f t="shared" si="0"/>
        <v>14059.47</v>
      </c>
      <c r="D45" s="113">
        <f t="shared" si="1"/>
        <v>1171.6199999999999</v>
      </c>
      <c r="E45" s="114">
        <f t="shared" si="2"/>
        <v>130.04</v>
      </c>
      <c r="F45" s="115">
        <f t="shared" si="3"/>
        <v>54.05</v>
      </c>
      <c r="G45" s="116">
        <f t="shared" si="4"/>
        <v>18.010000000000002</v>
      </c>
      <c r="H45" s="115">
        <f t="shared" si="5"/>
        <v>2.29</v>
      </c>
      <c r="I45" s="115">
        <f t="shared" si="6"/>
        <v>77.709999999999994</v>
      </c>
      <c r="J45" s="112">
        <f t="shared" si="7"/>
        <v>194.03</v>
      </c>
      <c r="K45" s="114">
        <f t="shared" si="8"/>
        <v>138.66</v>
      </c>
      <c r="L45" s="117">
        <f t="shared" si="9"/>
        <v>142</v>
      </c>
      <c r="M45" s="118">
        <f t="shared" si="10"/>
        <v>238</v>
      </c>
      <c r="N45" s="119">
        <f t="shared" si="11"/>
        <v>142</v>
      </c>
      <c r="O45" s="120">
        <f t="shared" si="12"/>
        <v>238</v>
      </c>
      <c r="R45" s="19"/>
      <c r="U45" s="125"/>
    </row>
    <row r="46" spans="1:21" ht="16" customHeight="1" x14ac:dyDescent="0.3">
      <c r="A46" s="126">
        <v>238</v>
      </c>
      <c r="B46" s="127">
        <v>143</v>
      </c>
      <c r="C46" s="128">
        <f t="shared" si="0"/>
        <v>14059.47</v>
      </c>
      <c r="D46" s="129">
        <f t="shared" si="1"/>
        <v>1171.6199999999999</v>
      </c>
      <c r="E46" s="130">
        <f t="shared" si="2"/>
        <v>130.04</v>
      </c>
      <c r="F46" s="131">
        <f t="shared" si="3"/>
        <v>54.05</v>
      </c>
      <c r="G46" s="132">
        <f t="shared" si="4"/>
        <v>18.010000000000002</v>
      </c>
      <c r="H46" s="131">
        <f t="shared" si="5"/>
        <v>2.29</v>
      </c>
      <c r="I46" s="131">
        <f t="shared" si="6"/>
        <v>77.709999999999994</v>
      </c>
      <c r="J46" s="128">
        <f t="shared" si="7"/>
        <v>194.03</v>
      </c>
      <c r="K46" s="130">
        <f t="shared" si="8"/>
        <v>138.66</v>
      </c>
      <c r="L46" s="133">
        <f t="shared" si="9"/>
        <v>143</v>
      </c>
      <c r="M46" s="134">
        <f t="shared" si="10"/>
        <v>238</v>
      </c>
      <c r="N46" s="135">
        <f t="shared" si="11"/>
        <v>143</v>
      </c>
      <c r="O46" s="136">
        <f t="shared" si="12"/>
        <v>238</v>
      </c>
      <c r="R46" s="19"/>
      <c r="U46" s="125"/>
    </row>
    <row r="47" spans="1:21" ht="16" customHeight="1" x14ac:dyDescent="0.3">
      <c r="A47" s="110">
        <v>239</v>
      </c>
      <c r="B47" s="111">
        <v>144</v>
      </c>
      <c r="C47" s="112">
        <f t="shared" si="0"/>
        <v>14118.54</v>
      </c>
      <c r="D47" s="113">
        <f t="shared" si="1"/>
        <v>1176.54</v>
      </c>
      <c r="E47" s="114">
        <f t="shared" si="2"/>
        <v>130.59</v>
      </c>
      <c r="F47" s="115">
        <f t="shared" si="3"/>
        <v>54.05</v>
      </c>
      <c r="G47" s="116">
        <f t="shared" si="4"/>
        <v>18.010000000000002</v>
      </c>
      <c r="H47" s="115">
        <f t="shared" si="5"/>
        <v>2.29</v>
      </c>
      <c r="I47" s="115">
        <f t="shared" si="6"/>
        <v>77.709999999999994</v>
      </c>
      <c r="J47" s="112">
        <f t="shared" si="7"/>
        <v>194.03</v>
      </c>
      <c r="K47" s="114">
        <f t="shared" si="8"/>
        <v>138.66</v>
      </c>
      <c r="L47" s="117">
        <f t="shared" si="9"/>
        <v>144</v>
      </c>
      <c r="M47" s="118">
        <f t="shared" si="10"/>
        <v>239</v>
      </c>
      <c r="N47" s="119">
        <f t="shared" si="11"/>
        <v>144</v>
      </c>
      <c r="O47" s="120">
        <f t="shared" si="12"/>
        <v>239</v>
      </c>
      <c r="R47" s="19"/>
      <c r="U47" s="125"/>
    </row>
    <row r="48" spans="1:21" ht="16" customHeight="1" x14ac:dyDescent="0.3">
      <c r="A48" s="126">
        <v>239</v>
      </c>
      <c r="B48" s="127">
        <v>145</v>
      </c>
      <c r="C48" s="128">
        <f t="shared" si="0"/>
        <v>14118.54</v>
      </c>
      <c r="D48" s="129">
        <f t="shared" si="1"/>
        <v>1176.54</v>
      </c>
      <c r="E48" s="130">
        <f t="shared" si="2"/>
        <v>130.59</v>
      </c>
      <c r="F48" s="131">
        <f t="shared" si="3"/>
        <v>54.05</v>
      </c>
      <c r="G48" s="132">
        <f t="shared" si="4"/>
        <v>18.010000000000002</v>
      </c>
      <c r="H48" s="131">
        <f t="shared" si="5"/>
        <v>2.29</v>
      </c>
      <c r="I48" s="131">
        <f t="shared" si="6"/>
        <v>77.709999999999994</v>
      </c>
      <c r="J48" s="128">
        <f t="shared" si="7"/>
        <v>194.03</v>
      </c>
      <c r="K48" s="130">
        <f t="shared" si="8"/>
        <v>138.66</v>
      </c>
      <c r="L48" s="133">
        <f t="shared" si="9"/>
        <v>145</v>
      </c>
      <c r="M48" s="134">
        <f t="shared" si="10"/>
        <v>239</v>
      </c>
      <c r="N48" s="135">
        <f t="shared" si="11"/>
        <v>145</v>
      </c>
      <c r="O48" s="136">
        <f t="shared" si="12"/>
        <v>239</v>
      </c>
      <c r="R48" s="19"/>
      <c r="U48" s="125"/>
    </row>
    <row r="49" spans="1:21" ht="16" customHeight="1" x14ac:dyDescent="0.3">
      <c r="A49" s="110">
        <v>240</v>
      </c>
      <c r="B49" s="111">
        <v>146</v>
      </c>
      <c r="C49" s="112">
        <f t="shared" si="0"/>
        <v>14177.62</v>
      </c>
      <c r="D49" s="113">
        <f t="shared" si="1"/>
        <v>1181.46</v>
      </c>
      <c r="E49" s="114">
        <f t="shared" si="2"/>
        <v>131.13999999999999</v>
      </c>
      <c r="F49" s="115">
        <f t="shared" si="3"/>
        <v>54.05</v>
      </c>
      <c r="G49" s="116">
        <f t="shared" si="4"/>
        <v>18.010000000000002</v>
      </c>
      <c r="H49" s="115">
        <f t="shared" si="5"/>
        <v>2.29</v>
      </c>
      <c r="I49" s="115">
        <f t="shared" si="6"/>
        <v>77.709999999999994</v>
      </c>
      <c r="J49" s="112">
        <f t="shared" si="7"/>
        <v>194.03</v>
      </c>
      <c r="K49" s="114">
        <f t="shared" si="8"/>
        <v>138.66</v>
      </c>
      <c r="L49" s="117">
        <f t="shared" si="9"/>
        <v>146</v>
      </c>
      <c r="M49" s="118">
        <f t="shared" si="10"/>
        <v>240</v>
      </c>
      <c r="N49" s="119">
        <f t="shared" si="11"/>
        <v>146</v>
      </c>
      <c r="O49" s="120">
        <f t="shared" si="12"/>
        <v>240</v>
      </c>
      <c r="R49" s="19"/>
      <c r="U49" s="125"/>
    </row>
    <row r="50" spans="1:21" ht="16" customHeight="1" x14ac:dyDescent="0.3">
      <c r="A50" s="126">
        <v>241</v>
      </c>
      <c r="B50" s="127">
        <v>147</v>
      </c>
      <c r="C50" s="128">
        <f t="shared" si="0"/>
        <v>14236.69</v>
      </c>
      <c r="D50" s="129">
        <f t="shared" si="1"/>
        <v>1186.3900000000001</v>
      </c>
      <c r="E50" s="130">
        <f t="shared" si="2"/>
        <v>131.68</v>
      </c>
      <c r="F50" s="131">
        <f t="shared" si="3"/>
        <v>54.05</v>
      </c>
      <c r="G50" s="132">
        <f t="shared" si="4"/>
        <v>18.010000000000002</v>
      </c>
      <c r="H50" s="131">
        <f t="shared" si="5"/>
        <v>2.29</v>
      </c>
      <c r="I50" s="131">
        <f t="shared" si="6"/>
        <v>77.709999999999994</v>
      </c>
      <c r="J50" s="128">
        <f t="shared" si="7"/>
        <v>194.03</v>
      </c>
      <c r="K50" s="130">
        <f t="shared" si="8"/>
        <v>138.66</v>
      </c>
      <c r="L50" s="133">
        <f t="shared" si="9"/>
        <v>147</v>
      </c>
      <c r="M50" s="134">
        <f t="shared" si="10"/>
        <v>241</v>
      </c>
      <c r="N50" s="135">
        <f t="shared" si="11"/>
        <v>147</v>
      </c>
      <c r="O50" s="136">
        <f t="shared" si="12"/>
        <v>241</v>
      </c>
      <c r="R50" s="19"/>
      <c r="U50" s="125"/>
    </row>
    <row r="51" spans="1:21" ht="16" customHeight="1" x14ac:dyDescent="0.3">
      <c r="A51" s="110">
        <v>241</v>
      </c>
      <c r="B51" s="111">
        <v>148</v>
      </c>
      <c r="C51" s="112">
        <f t="shared" si="0"/>
        <v>14236.69</v>
      </c>
      <c r="D51" s="113">
        <f t="shared" si="1"/>
        <v>1186.3900000000001</v>
      </c>
      <c r="E51" s="114">
        <f t="shared" si="2"/>
        <v>131.68</v>
      </c>
      <c r="F51" s="115">
        <f t="shared" si="3"/>
        <v>54.05</v>
      </c>
      <c r="G51" s="116">
        <f t="shared" si="4"/>
        <v>18.010000000000002</v>
      </c>
      <c r="H51" s="115">
        <f t="shared" si="5"/>
        <v>2.29</v>
      </c>
      <c r="I51" s="115">
        <f t="shared" si="6"/>
        <v>77.709999999999994</v>
      </c>
      <c r="J51" s="112">
        <f t="shared" si="7"/>
        <v>194.03</v>
      </c>
      <c r="K51" s="114">
        <f t="shared" si="8"/>
        <v>138.66</v>
      </c>
      <c r="L51" s="117">
        <f t="shared" si="9"/>
        <v>148</v>
      </c>
      <c r="M51" s="118">
        <f t="shared" si="10"/>
        <v>241</v>
      </c>
      <c r="N51" s="119">
        <f t="shared" si="11"/>
        <v>148</v>
      </c>
      <c r="O51" s="120">
        <f t="shared" si="12"/>
        <v>241</v>
      </c>
      <c r="R51" s="19"/>
      <c r="U51" s="125"/>
    </row>
    <row r="52" spans="1:21" ht="16" customHeight="1" x14ac:dyDescent="0.3">
      <c r="A52" s="126">
        <v>242</v>
      </c>
      <c r="B52" s="127">
        <v>149</v>
      </c>
      <c r="C52" s="128">
        <f t="shared" si="0"/>
        <v>14295.76</v>
      </c>
      <c r="D52" s="129">
        <f t="shared" si="1"/>
        <v>1191.31</v>
      </c>
      <c r="E52" s="130">
        <f t="shared" si="2"/>
        <v>132.22999999999999</v>
      </c>
      <c r="F52" s="131">
        <f t="shared" si="3"/>
        <v>54.05</v>
      </c>
      <c r="G52" s="132">
        <f t="shared" si="4"/>
        <v>18.010000000000002</v>
      </c>
      <c r="H52" s="131">
        <f t="shared" si="5"/>
        <v>2.29</v>
      </c>
      <c r="I52" s="131">
        <f t="shared" si="6"/>
        <v>77.709999999999994</v>
      </c>
      <c r="J52" s="128">
        <f t="shared" si="7"/>
        <v>194.03</v>
      </c>
      <c r="K52" s="130">
        <f t="shared" si="8"/>
        <v>138.66</v>
      </c>
      <c r="L52" s="133">
        <f t="shared" si="9"/>
        <v>149</v>
      </c>
      <c r="M52" s="134">
        <f t="shared" si="10"/>
        <v>242</v>
      </c>
      <c r="N52" s="135">
        <f t="shared" si="11"/>
        <v>149</v>
      </c>
      <c r="O52" s="136">
        <f t="shared" si="12"/>
        <v>242</v>
      </c>
      <c r="R52" s="19"/>
      <c r="U52" s="125"/>
    </row>
    <row r="53" spans="1:21" ht="16" customHeight="1" x14ac:dyDescent="0.3">
      <c r="A53" s="110">
        <v>242</v>
      </c>
      <c r="B53" s="111">
        <v>150</v>
      </c>
      <c r="C53" s="112">
        <f t="shared" si="0"/>
        <v>14295.76</v>
      </c>
      <c r="D53" s="113">
        <f t="shared" si="1"/>
        <v>1191.31</v>
      </c>
      <c r="E53" s="114">
        <f t="shared" si="2"/>
        <v>132.22999999999999</v>
      </c>
      <c r="F53" s="115">
        <f t="shared" si="3"/>
        <v>54.05</v>
      </c>
      <c r="G53" s="116">
        <f t="shared" si="4"/>
        <v>18.010000000000002</v>
      </c>
      <c r="H53" s="115">
        <f t="shared" si="5"/>
        <v>2.29</v>
      </c>
      <c r="I53" s="115">
        <f t="shared" si="6"/>
        <v>77.709999999999994</v>
      </c>
      <c r="J53" s="112">
        <f t="shared" si="7"/>
        <v>194.03</v>
      </c>
      <c r="K53" s="114">
        <f t="shared" si="8"/>
        <v>138.66</v>
      </c>
      <c r="L53" s="117">
        <f t="shared" si="9"/>
        <v>150</v>
      </c>
      <c r="M53" s="118">
        <f t="shared" si="10"/>
        <v>242</v>
      </c>
      <c r="N53" s="119">
        <f t="shared" si="11"/>
        <v>150</v>
      </c>
      <c r="O53" s="120">
        <f t="shared" si="12"/>
        <v>242</v>
      </c>
      <c r="R53" s="19"/>
      <c r="U53" s="125"/>
    </row>
    <row r="54" spans="1:21" ht="16" customHeight="1" x14ac:dyDescent="0.3">
      <c r="A54" s="126">
        <v>243</v>
      </c>
      <c r="B54" s="127">
        <v>151</v>
      </c>
      <c r="C54" s="128">
        <f t="shared" si="0"/>
        <v>14354.84</v>
      </c>
      <c r="D54" s="129">
        <f t="shared" si="1"/>
        <v>1196.23</v>
      </c>
      <c r="E54" s="130">
        <f t="shared" si="2"/>
        <v>132.78</v>
      </c>
      <c r="F54" s="131">
        <f t="shared" si="3"/>
        <v>54.05</v>
      </c>
      <c r="G54" s="132">
        <f t="shared" si="4"/>
        <v>18.010000000000002</v>
      </c>
      <c r="H54" s="131">
        <f t="shared" si="5"/>
        <v>2.29</v>
      </c>
      <c r="I54" s="131">
        <f t="shared" si="6"/>
        <v>77.709999999999994</v>
      </c>
      <c r="J54" s="128">
        <f t="shared" si="7"/>
        <v>194.03</v>
      </c>
      <c r="K54" s="130">
        <f t="shared" si="8"/>
        <v>138.66</v>
      </c>
      <c r="L54" s="133">
        <f t="shared" si="9"/>
        <v>151</v>
      </c>
      <c r="M54" s="134">
        <f t="shared" si="10"/>
        <v>243</v>
      </c>
      <c r="N54" s="135">
        <f t="shared" si="11"/>
        <v>151</v>
      </c>
      <c r="O54" s="136">
        <f t="shared" si="12"/>
        <v>243</v>
      </c>
      <c r="R54" s="19"/>
      <c r="U54" s="125"/>
    </row>
    <row r="55" spans="1:21" ht="16" customHeight="1" x14ac:dyDescent="0.3">
      <c r="A55" s="110">
        <v>243</v>
      </c>
      <c r="B55" s="111">
        <v>152</v>
      </c>
      <c r="C55" s="112">
        <f t="shared" si="0"/>
        <v>14354.84</v>
      </c>
      <c r="D55" s="113">
        <f t="shared" si="1"/>
        <v>1196.23</v>
      </c>
      <c r="E55" s="114">
        <f t="shared" si="2"/>
        <v>132.78</v>
      </c>
      <c r="F55" s="115">
        <f t="shared" si="3"/>
        <v>54.05</v>
      </c>
      <c r="G55" s="116">
        <f t="shared" si="4"/>
        <v>18.010000000000002</v>
      </c>
      <c r="H55" s="115">
        <f t="shared" si="5"/>
        <v>2.29</v>
      </c>
      <c r="I55" s="115">
        <f t="shared" si="6"/>
        <v>77.709999999999994</v>
      </c>
      <c r="J55" s="112">
        <f t="shared" si="7"/>
        <v>194.03</v>
      </c>
      <c r="K55" s="114">
        <f t="shared" si="8"/>
        <v>138.66</v>
      </c>
      <c r="L55" s="117">
        <f t="shared" si="9"/>
        <v>152</v>
      </c>
      <c r="M55" s="118">
        <f t="shared" si="10"/>
        <v>243</v>
      </c>
      <c r="N55" s="119">
        <f t="shared" si="11"/>
        <v>152</v>
      </c>
      <c r="O55" s="120">
        <f t="shared" si="12"/>
        <v>243</v>
      </c>
      <c r="R55" s="19"/>
      <c r="U55" s="125"/>
    </row>
    <row r="56" spans="1:21" ht="16" customHeight="1" x14ac:dyDescent="0.3">
      <c r="A56" s="126">
        <v>243</v>
      </c>
      <c r="B56" s="127">
        <v>153</v>
      </c>
      <c r="C56" s="128">
        <f t="shared" si="0"/>
        <v>14354.84</v>
      </c>
      <c r="D56" s="129">
        <f t="shared" si="1"/>
        <v>1196.23</v>
      </c>
      <c r="E56" s="130">
        <f t="shared" si="2"/>
        <v>132.78</v>
      </c>
      <c r="F56" s="131">
        <f t="shared" si="3"/>
        <v>54.05</v>
      </c>
      <c r="G56" s="132">
        <f t="shared" si="4"/>
        <v>18.010000000000002</v>
      </c>
      <c r="H56" s="131">
        <f t="shared" si="5"/>
        <v>2.29</v>
      </c>
      <c r="I56" s="131">
        <f t="shared" si="6"/>
        <v>77.709999999999994</v>
      </c>
      <c r="J56" s="128">
        <f t="shared" si="7"/>
        <v>194.03</v>
      </c>
      <c r="K56" s="130">
        <f t="shared" si="8"/>
        <v>138.66</v>
      </c>
      <c r="L56" s="133">
        <f t="shared" si="9"/>
        <v>153</v>
      </c>
      <c r="M56" s="134">
        <f t="shared" si="10"/>
        <v>243</v>
      </c>
      <c r="N56" s="135">
        <f t="shared" si="11"/>
        <v>153</v>
      </c>
      <c r="O56" s="136">
        <f t="shared" si="12"/>
        <v>243</v>
      </c>
      <c r="R56" s="19"/>
      <c r="U56" s="125"/>
    </row>
    <row r="57" spans="1:21" ht="16" customHeight="1" x14ac:dyDescent="0.3">
      <c r="A57" s="110">
        <v>244</v>
      </c>
      <c r="B57" s="111">
        <v>154</v>
      </c>
      <c r="C57" s="112">
        <f t="shared" si="0"/>
        <v>14413.91</v>
      </c>
      <c r="D57" s="113">
        <f t="shared" si="1"/>
        <v>1201.1500000000001</v>
      </c>
      <c r="E57" s="114">
        <f t="shared" si="2"/>
        <v>133.32</v>
      </c>
      <c r="F57" s="115">
        <f t="shared" si="3"/>
        <v>54.05</v>
      </c>
      <c r="G57" s="116">
        <f t="shared" si="4"/>
        <v>18.010000000000002</v>
      </c>
      <c r="H57" s="115">
        <f t="shared" si="5"/>
        <v>2.29</v>
      </c>
      <c r="I57" s="115">
        <f t="shared" si="6"/>
        <v>77.709999999999994</v>
      </c>
      <c r="J57" s="112">
        <f t="shared" si="7"/>
        <v>194.03</v>
      </c>
      <c r="K57" s="114">
        <f t="shared" si="8"/>
        <v>138.66</v>
      </c>
      <c r="L57" s="117">
        <f t="shared" si="9"/>
        <v>154</v>
      </c>
      <c r="M57" s="118">
        <f t="shared" si="10"/>
        <v>244</v>
      </c>
      <c r="N57" s="119">
        <f t="shared" si="11"/>
        <v>154</v>
      </c>
      <c r="O57" s="120">
        <f t="shared" si="12"/>
        <v>244</v>
      </c>
      <c r="R57" s="19"/>
      <c r="U57" s="125"/>
    </row>
    <row r="58" spans="1:21" ht="16" customHeight="1" x14ac:dyDescent="0.3">
      <c r="A58" s="126">
        <v>244</v>
      </c>
      <c r="B58" s="127">
        <v>155</v>
      </c>
      <c r="C58" s="128">
        <f t="shared" si="0"/>
        <v>14413.91</v>
      </c>
      <c r="D58" s="129">
        <f t="shared" si="1"/>
        <v>1201.1500000000001</v>
      </c>
      <c r="E58" s="130">
        <f t="shared" si="2"/>
        <v>133.32</v>
      </c>
      <c r="F58" s="131">
        <f t="shared" si="3"/>
        <v>54.05</v>
      </c>
      <c r="G58" s="132">
        <f t="shared" si="4"/>
        <v>18.010000000000002</v>
      </c>
      <c r="H58" s="131">
        <f t="shared" si="5"/>
        <v>2.29</v>
      </c>
      <c r="I58" s="131">
        <f t="shared" si="6"/>
        <v>77.709999999999994</v>
      </c>
      <c r="J58" s="128">
        <f t="shared" si="7"/>
        <v>194.03</v>
      </c>
      <c r="K58" s="130">
        <f t="shared" si="8"/>
        <v>138.66</v>
      </c>
      <c r="L58" s="133">
        <f t="shared" si="9"/>
        <v>155</v>
      </c>
      <c r="M58" s="134">
        <f t="shared" si="10"/>
        <v>244</v>
      </c>
      <c r="N58" s="135">
        <f t="shared" si="11"/>
        <v>155</v>
      </c>
      <c r="O58" s="136">
        <f t="shared" si="12"/>
        <v>244</v>
      </c>
      <c r="R58" s="19"/>
      <c r="U58" s="125"/>
    </row>
    <row r="59" spans="1:21" ht="16" customHeight="1" x14ac:dyDescent="0.3">
      <c r="A59" s="110">
        <v>244</v>
      </c>
      <c r="B59" s="111">
        <v>156</v>
      </c>
      <c r="C59" s="112">
        <f t="shared" si="0"/>
        <v>14413.91</v>
      </c>
      <c r="D59" s="113">
        <f t="shared" si="1"/>
        <v>1201.1500000000001</v>
      </c>
      <c r="E59" s="114">
        <f t="shared" si="2"/>
        <v>133.32</v>
      </c>
      <c r="F59" s="115">
        <f t="shared" si="3"/>
        <v>54.05</v>
      </c>
      <c r="G59" s="116">
        <f t="shared" si="4"/>
        <v>18.010000000000002</v>
      </c>
      <c r="H59" s="115">
        <f t="shared" si="5"/>
        <v>2.29</v>
      </c>
      <c r="I59" s="115">
        <f t="shared" si="6"/>
        <v>77.709999999999994</v>
      </c>
      <c r="J59" s="112">
        <f t="shared" si="7"/>
        <v>194.03</v>
      </c>
      <c r="K59" s="114">
        <f t="shared" si="8"/>
        <v>138.66</v>
      </c>
      <c r="L59" s="117">
        <f t="shared" si="9"/>
        <v>156</v>
      </c>
      <c r="M59" s="118">
        <f t="shared" si="10"/>
        <v>244</v>
      </c>
      <c r="N59" s="119">
        <f t="shared" si="11"/>
        <v>156</v>
      </c>
      <c r="O59" s="120">
        <f t="shared" si="12"/>
        <v>244</v>
      </c>
      <c r="R59" s="19"/>
      <c r="U59" s="125"/>
    </row>
    <row r="60" spans="1:21" ht="16" customHeight="1" x14ac:dyDescent="0.3">
      <c r="A60" s="126">
        <v>245</v>
      </c>
      <c r="B60" s="127">
        <v>157</v>
      </c>
      <c r="C60" s="128">
        <f t="shared" si="0"/>
        <v>14472.98</v>
      </c>
      <c r="D60" s="129">
        <f t="shared" si="1"/>
        <v>1206.08</v>
      </c>
      <c r="E60" s="130">
        <f t="shared" si="2"/>
        <v>133.87</v>
      </c>
      <c r="F60" s="131">
        <f t="shared" si="3"/>
        <v>54.05</v>
      </c>
      <c r="G60" s="132">
        <f t="shared" si="4"/>
        <v>18.010000000000002</v>
      </c>
      <c r="H60" s="131">
        <f t="shared" si="5"/>
        <v>2.29</v>
      </c>
      <c r="I60" s="131">
        <f t="shared" si="6"/>
        <v>77.709999999999994</v>
      </c>
      <c r="J60" s="128">
        <f t="shared" si="7"/>
        <v>194.03</v>
      </c>
      <c r="K60" s="130">
        <f t="shared" si="8"/>
        <v>138.66</v>
      </c>
      <c r="L60" s="133">
        <f t="shared" si="9"/>
        <v>157</v>
      </c>
      <c r="M60" s="134">
        <f t="shared" si="10"/>
        <v>245</v>
      </c>
      <c r="N60" s="135">
        <f t="shared" si="11"/>
        <v>157</v>
      </c>
      <c r="O60" s="136">
        <f t="shared" si="12"/>
        <v>245</v>
      </c>
      <c r="R60" s="19"/>
      <c r="U60" s="125"/>
    </row>
    <row r="61" spans="1:21" ht="16" customHeight="1" x14ac:dyDescent="0.3">
      <c r="A61" s="110">
        <v>245</v>
      </c>
      <c r="B61" s="111">
        <v>158</v>
      </c>
      <c r="C61" s="112">
        <f t="shared" si="0"/>
        <v>14472.98</v>
      </c>
      <c r="D61" s="113">
        <f t="shared" si="1"/>
        <v>1206.08</v>
      </c>
      <c r="E61" s="114">
        <f t="shared" si="2"/>
        <v>133.87</v>
      </c>
      <c r="F61" s="115">
        <f t="shared" si="3"/>
        <v>54.05</v>
      </c>
      <c r="G61" s="116">
        <f t="shared" si="4"/>
        <v>18.010000000000002</v>
      </c>
      <c r="H61" s="115">
        <f t="shared" si="5"/>
        <v>2.29</v>
      </c>
      <c r="I61" s="115">
        <f t="shared" si="6"/>
        <v>77.709999999999994</v>
      </c>
      <c r="J61" s="112">
        <f t="shared" si="7"/>
        <v>194.03</v>
      </c>
      <c r="K61" s="114">
        <f t="shared" si="8"/>
        <v>138.66</v>
      </c>
      <c r="L61" s="117">
        <f t="shared" si="9"/>
        <v>158</v>
      </c>
      <c r="M61" s="118">
        <f t="shared" si="10"/>
        <v>245</v>
      </c>
      <c r="N61" s="119">
        <f t="shared" si="11"/>
        <v>158</v>
      </c>
      <c r="O61" s="120">
        <f t="shared" si="12"/>
        <v>245</v>
      </c>
      <c r="R61" s="19"/>
      <c r="U61" s="125"/>
    </row>
    <row r="62" spans="1:21" ht="16" customHeight="1" x14ac:dyDescent="0.3">
      <c r="A62" s="126">
        <v>246</v>
      </c>
      <c r="B62" s="127">
        <v>159</v>
      </c>
      <c r="C62" s="128">
        <f t="shared" si="0"/>
        <v>14532.06</v>
      </c>
      <c r="D62" s="129">
        <f t="shared" si="1"/>
        <v>1211</v>
      </c>
      <c r="E62" s="130">
        <f t="shared" si="2"/>
        <v>134.41999999999999</v>
      </c>
      <c r="F62" s="131">
        <f t="shared" si="3"/>
        <v>54.05</v>
      </c>
      <c r="G62" s="132">
        <f t="shared" si="4"/>
        <v>18.010000000000002</v>
      </c>
      <c r="H62" s="131">
        <f t="shared" si="5"/>
        <v>2.29</v>
      </c>
      <c r="I62" s="131">
        <f t="shared" si="6"/>
        <v>77.709999999999994</v>
      </c>
      <c r="J62" s="128">
        <f t="shared" si="7"/>
        <v>194.03</v>
      </c>
      <c r="K62" s="130">
        <f t="shared" si="8"/>
        <v>138.66</v>
      </c>
      <c r="L62" s="133">
        <f t="shared" si="9"/>
        <v>159</v>
      </c>
      <c r="M62" s="134">
        <f t="shared" si="10"/>
        <v>246</v>
      </c>
      <c r="N62" s="135">
        <f t="shared" si="11"/>
        <v>159</v>
      </c>
      <c r="O62" s="136">
        <f t="shared" si="12"/>
        <v>246</v>
      </c>
      <c r="R62" s="19"/>
      <c r="U62" s="125"/>
    </row>
    <row r="63" spans="1:21" ht="16" customHeight="1" x14ac:dyDescent="0.3">
      <c r="A63" s="110">
        <v>246</v>
      </c>
      <c r="B63" s="111">
        <v>160</v>
      </c>
      <c r="C63" s="112">
        <f t="shared" si="0"/>
        <v>14532.06</v>
      </c>
      <c r="D63" s="113">
        <f t="shared" si="1"/>
        <v>1211</v>
      </c>
      <c r="E63" s="114">
        <f t="shared" si="2"/>
        <v>134.41999999999999</v>
      </c>
      <c r="F63" s="115">
        <f t="shared" si="3"/>
        <v>54.05</v>
      </c>
      <c r="G63" s="116">
        <f t="shared" si="4"/>
        <v>18.010000000000002</v>
      </c>
      <c r="H63" s="115">
        <f t="shared" si="5"/>
        <v>2.29</v>
      </c>
      <c r="I63" s="115">
        <f t="shared" si="6"/>
        <v>77.709999999999994</v>
      </c>
      <c r="J63" s="112">
        <f t="shared" si="7"/>
        <v>194.03</v>
      </c>
      <c r="K63" s="114">
        <f t="shared" si="8"/>
        <v>138.66</v>
      </c>
      <c r="L63" s="117">
        <f t="shared" si="9"/>
        <v>160</v>
      </c>
      <c r="M63" s="118">
        <f t="shared" si="10"/>
        <v>246</v>
      </c>
      <c r="N63" s="119">
        <f t="shared" si="11"/>
        <v>160</v>
      </c>
      <c r="O63" s="120">
        <f t="shared" si="12"/>
        <v>246</v>
      </c>
      <c r="R63" s="19"/>
      <c r="U63" s="125"/>
    </row>
    <row r="64" spans="1:21" ht="16" customHeight="1" x14ac:dyDescent="0.3">
      <c r="A64" s="126">
        <v>246</v>
      </c>
      <c r="B64" s="127">
        <v>161</v>
      </c>
      <c r="C64" s="128">
        <f t="shared" si="0"/>
        <v>14532.06</v>
      </c>
      <c r="D64" s="129">
        <f t="shared" si="1"/>
        <v>1211</v>
      </c>
      <c r="E64" s="130">
        <f t="shared" si="2"/>
        <v>134.41999999999999</v>
      </c>
      <c r="F64" s="131">
        <f t="shared" si="3"/>
        <v>54.05</v>
      </c>
      <c r="G64" s="132">
        <f t="shared" si="4"/>
        <v>18.010000000000002</v>
      </c>
      <c r="H64" s="131">
        <f t="shared" si="5"/>
        <v>2.29</v>
      </c>
      <c r="I64" s="131">
        <f t="shared" si="6"/>
        <v>77.709999999999994</v>
      </c>
      <c r="J64" s="128">
        <f t="shared" si="7"/>
        <v>194.03</v>
      </c>
      <c r="K64" s="130">
        <f t="shared" si="8"/>
        <v>138.66</v>
      </c>
      <c r="L64" s="133">
        <f t="shared" si="9"/>
        <v>161</v>
      </c>
      <c r="M64" s="134">
        <f t="shared" si="10"/>
        <v>246</v>
      </c>
      <c r="N64" s="135">
        <f t="shared" si="11"/>
        <v>161</v>
      </c>
      <c r="O64" s="136">
        <f t="shared" si="12"/>
        <v>246</v>
      </c>
      <c r="R64" s="19"/>
      <c r="U64" s="125"/>
    </row>
    <row r="65" spans="1:21" ht="16" customHeight="1" x14ac:dyDescent="0.3">
      <c r="A65" s="110">
        <v>247</v>
      </c>
      <c r="B65" s="111">
        <v>162</v>
      </c>
      <c r="C65" s="112">
        <f t="shared" si="0"/>
        <v>14591.13</v>
      </c>
      <c r="D65" s="113">
        <f t="shared" si="1"/>
        <v>1215.92</v>
      </c>
      <c r="E65" s="114">
        <f t="shared" si="2"/>
        <v>134.96</v>
      </c>
      <c r="F65" s="115">
        <f t="shared" si="3"/>
        <v>54.05</v>
      </c>
      <c r="G65" s="116">
        <f t="shared" si="4"/>
        <v>18.010000000000002</v>
      </c>
      <c r="H65" s="115">
        <f t="shared" si="5"/>
        <v>2.29</v>
      </c>
      <c r="I65" s="115">
        <f t="shared" si="6"/>
        <v>77.709999999999994</v>
      </c>
      <c r="J65" s="112">
        <f t="shared" si="7"/>
        <v>194.03</v>
      </c>
      <c r="K65" s="114">
        <f t="shared" si="8"/>
        <v>138.66</v>
      </c>
      <c r="L65" s="117">
        <f t="shared" si="9"/>
        <v>162</v>
      </c>
      <c r="M65" s="118">
        <f t="shared" si="10"/>
        <v>247</v>
      </c>
      <c r="N65" s="119">
        <f t="shared" si="11"/>
        <v>162</v>
      </c>
      <c r="O65" s="120">
        <f t="shared" si="12"/>
        <v>247</v>
      </c>
      <c r="R65" s="19"/>
      <c r="U65" s="125"/>
    </row>
    <row r="66" spans="1:21" ht="16" customHeight="1" x14ac:dyDescent="0.3">
      <c r="A66" s="126">
        <v>247</v>
      </c>
      <c r="B66" s="127">
        <v>163</v>
      </c>
      <c r="C66" s="128">
        <f t="shared" si="0"/>
        <v>14591.13</v>
      </c>
      <c r="D66" s="129">
        <f t="shared" si="1"/>
        <v>1215.92</v>
      </c>
      <c r="E66" s="130">
        <f t="shared" si="2"/>
        <v>134.96</v>
      </c>
      <c r="F66" s="131">
        <f t="shared" si="3"/>
        <v>54.05</v>
      </c>
      <c r="G66" s="132">
        <f t="shared" si="4"/>
        <v>18.010000000000002</v>
      </c>
      <c r="H66" s="131">
        <f t="shared" si="5"/>
        <v>2.29</v>
      </c>
      <c r="I66" s="131">
        <f t="shared" si="6"/>
        <v>77.709999999999994</v>
      </c>
      <c r="J66" s="128">
        <f t="shared" si="7"/>
        <v>194.03</v>
      </c>
      <c r="K66" s="130">
        <f t="shared" si="8"/>
        <v>138.66</v>
      </c>
      <c r="L66" s="133">
        <f t="shared" si="9"/>
        <v>163</v>
      </c>
      <c r="M66" s="134">
        <f t="shared" si="10"/>
        <v>247</v>
      </c>
      <c r="N66" s="135">
        <f t="shared" si="11"/>
        <v>163</v>
      </c>
      <c r="O66" s="136">
        <f t="shared" si="12"/>
        <v>247</v>
      </c>
      <c r="R66" s="19"/>
      <c r="U66" s="125"/>
    </row>
    <row r="67" spans="1:21" ht="16" customHeight="1" x14ac:dyDescent="0.3">
      <c r="A67" s="110">
        <v>248</v>
      </c>
      <c r="B67" s="111">
        <v>164</v>
      </c>
      <c r="C67" s="112">
        <f t="shared" ref="C67:C130" si="13">ROUND($P$1*A67,2)</f>
        <v>14650.2</v>
      </c>
      <c r="D67" s="113">
        <f t="shared" ref="D67:D130" si="14">TRUNC(C67/12,2)</f>
        <v>1220.8499999999999</v>
      </c>
      <c r="E67" s="114">
        <f t="shared" ref="E67:E130" si="15">TRUNC(D67*$P$3,2)</f>
        <v>135.51</v>
      </c>
      <c r="F67" s="115">
        <f t="shared" ref="F67:F69" si="16">TRUNC(IF(A67&lt;=$A$270,$D$270*$P$5,D67*$P$5),2)</f>
        <v>54.05</v>
      </c>
      <c r="G67" s="116">
        <f t="shared" ref="G67:G69" si="17">TRUNC(IF(A67&lt;=$A$270,$D$270*$P$6,D67*$P$6),2)</f>
        <v>18.010000000000002</v>
      </c>
      <c r="H67" s="115">
        <f t="shared" ref="H67:H130" si="18">TRUNC($P$9,2)</f>
        <v>2.29</v>
      </c>
      <c r="I67" s="115">
        <f t="shared" ref="I67:I130" si="19">TRUNC(IF(A67&lt;$A$427,$D$427*$R$10+$P$10,IF(A67&gt;$A$782,$D$782*$R$10+$P$10,D67*$R$10+$P$10)),2)</f>
        <v>77.709999999999994</v>
      </c>
      <c r="J67" s="112">
        <f t="shared" ref="J67:J130" si="20">TRUNC(IF(A67&lt;$A$427,($D$427*$R$11)+$P$11,IF(A67&gt;$A$782,$D$782*$R$11+$P$11,D67*$R$11+$P$11)),2)</f>
        <v>194.03</v>
      </c>
      <c r="K67" s="114">
        <f t="shared" ref="K67:K130" si="21">TRUNC(IF(A67&lt;$A$427,$D$427*$R$12+$P$12,IF(A67&gt;$A$782,$D$782*$R$12+$P$12,D67*$R$12+$P$12)),2)</f>
        <v>138.66</v>
      </c>
      <c r="L67" s="117">
        <f t="shared" ref="L67:L130" si="22">B67</f>
        <v>164</v>
      </c>
      <c r="M67" s="118">
        <f t="shared" ref="M67:M130" si="23">A67</f>
        <v>248</v>
      </c>
      <c r="N67" s="119">
        <f t="shared" ref="N67:N130" si="24">B67</f>
        <v>164</v>
      </c>
      <c r="O67" s="120">
        <f t="shared" ref="O67:O130" si="25">A67</f>
        <v>248</v>
      </c>
      <c r="R67" s="19"/>
      <c r="U67" s="125"/>
    </row>
    <row r="68" spans="1:21" ht="16" customHeight="1" x14ac:dyDescent="0.3">
      <c r="A68" s="126">
        <v>249</v>
      </c>
      <c r="B68" s="127">
        <v>165</v>
      </c>
      <c r="C68" s="128">
        <f t="shared" si="13"/>
        <v>14709.28</v>
      </c>
      <c r="D68" s="129">
        <f t="shared" si="14"/>
        <v>1225.77</v>
      </c>
      <c r="E68" s="130">
        <f t="shared" si="15"/>
        <v>136.06</v>
      </c>
      <c r="F68" s="131">
        <f t="shared" si="16"/>
        <v>54.05</v>
      </c>
      <c r="G68" s="132">
        <f t="shared" si="17"/>
        <v>18.010000000000002</v>
      </c>
      <c r="H68" s="131">
        <f t="shared" si="18"/>
        <v>2.29</v>
      </c>
      <c r="I68" s="131">
        <f t="shared" si="19"/>
        <v>77.709999999999994</v>
      </c>
      <c r="J68" s="128">
        <f t="shared" si="20"/>
        <v>194.03</v>
      </c>
      <c r="K68" s="130">
        <f t="shared" si="21"/>
        <v>138.66</v>
      </c>
      <c r="L68" s="133">
        <f t="shared" si="22"/>
        <v>165</v>
      </c>
      <c r="M68" s="134">
        <f t="shared" si="23"/>
        <v>249</v>
      </c>
      <c r="N68" s="135">
        <f t="shared" si="24"/>
        <v>165</v>
      </c>
      <c r="O68" s="136">
        <f t="shared" si="25"/>
        <v>249</v>
      </c>
      <c r="R68" s="19"/>
      <c r="U68" s="125"/>
    </row>
    <row r="69" spans="1:21" ht="16" customHeight="1" x14ac:dyDescent="0.3">
      <c r="A69" s="110">
        <v>249</v>
      </c>
      <c r="B69" s="111">
        <v>166</v>
      </c>
      <c r="C69" s="112">
        <f t="shared" si="13"/>
        <v>14709.28</v>
      </c>
      <c r="D69" s="113">
        <f t="shared" si="14"/>
        <v>1225.77</v>
      </c>
      <c r="E69" s="114">
        <f t="shared" si="15"/>
        <v>136.06</v>
      </c>
      <c r="F69" s="115">
        <f t="shared" si="16"/>
        <v>54.05</v>
      </c>
      <c r="G69" s="116">
        <f t="shared" si="17"/>
        <v>18.010000000000002</v>
      </c>
      <c r="H69" s="115">
        <f t="shared" si="18"/>
        <v>2.29</v>
      </c>
      <c r="I69" s="115">
        <f t="shared" si="19"/>
        <v>77.709999999999994</v>
      </c>
      <c r="J69" s="112">
        <f t="shared" si="20"/>
        <v>194.03</v>
      </c>
      <c r="K69" s="114">
        <f t="shared" si="21"/>
        <v>138.66</v>
      </c>
      <c r="L69" s="117">
        <f t="shared" si="22"/>
        <v>166</v>
      </c>
      <c r="M69" s="118">
        <f t="shared" si="23"/>
        <v>249</v>
      </c>
      <c r="N69" s="119">
        <f t="shared" si="24"/>
        <v>166</v>
      </c>
      <c r="O69" s="120">
        <f t="shared" si="25"/>
        <v>249</v>
      </c>
      <c r="R69" s="19"/>
      <c r="U69" s="125"/>
    </row>
    <row r="70" spans="1:21" ht="16" customHeight="1" x14ac:dyDescent="0.3">
      <c r="A70" s="126">
        <v>249</v>
      </c>
      <c r="B70" s="127">
        <v>167</v>
      </c>
      <c r="C70" s="128">
        <f t="shared" si="13"/>
        <v>14709.28</v>
      </c>
      <c r="D70" s="129">
        <f t="shared" si="14"/>
        <v>1225.77</v>
      </c>
      <c r="E70" s="130">
        <f t="shared" si="15"/>
        <v>136.06</v>
      </c>
      <c r="F70" s="131">
        <f t="shared" ref="F70:F133" si="26">TRUNC(IF(A70&lt;=$A$270,$D$270*$P$5,D70*$P$5),2)</f>
        <v>54.05</v>
      </c>
      <c r="G70" s="132">
        <f t="shared" ref="G70:G133" si="27">TRUNC(IF(A70&lt;=$A$270,$D$270*$P$6,D70*$P$6),2)</f>
        <v>18.010000000000002</v>
      </c>
      <c r="H70" s="131">
        <f t="shared" si="18"/>
        <v>2.29</v>
      </c>
      <c r="I70" s="131">
        <f t="shared" si="19"/>
        <v>77.709999999999994</v>
      </c>
      <c r="J70" s="128">
        <f t="shared" si="20"/>
        <v>194.03</v>
      </c>
      <c r="K70" s="130">
        <f t="shared" si="21"/>
        <v>138.66</v>
      </c>
      <c r="L70" s="133">
        <f t="shared" si="22"/>
        <v>167</v>
      </c>
      <c r="M70" s="134">
        <f t="shared" si="23"/>
        <v>249</v>
      </c>
      <c r="N70" s="135">
        <f t="shared" si="24"/>
        <v>167</v>
      </c>
      <c r="O70" s="136">
        <f t="shared" si="25"/>
        <v>249</v>
      </c>
      <c r="R70" s="19"/>
      <c r="U70" s="125"/>
    </row>
    <row r="71" spans="1:21" ht="16" customHeight="1" x14ac:dyDescent="0.3">
      <c r="A71" s="110">
        <v>250</v>
      </c>
      <c r="B71" s="111">
        <v>168</v>
      </c>
      <c r="C71" s="112">
        <f t="shared" si="13"/>
        <v>14768.35</v>
      </c>
      <c r="D71" s="113">
        <f t="shared" si="14"/>
        <v>1230.69</v>
      </c>
      <c r="E71" s="114">
        <f t="shared" si="15"/>
        <v>136.6</v>
      </c>
      <c r="F71" s="115">
        <f t="shared" si="26"/>
        <v>54.05</v>
      </c>
      <c r="G71" s="116">
        <f t="shared" si="27"/>
        <v>18.010000000000002</v>
      </c>
      <c r="H71" s="115">
        <f t="shared" si="18"/>
        <v>2.29</v>
      </c>
      <c r="I71" s="115">
        <f t="shared" si="19"/>
        <v>77.709999999999994</v>
      </c>
      <c r="J71" s="112">
        <f t="shared" si="20"/>
        <v>194.03</v>
      </c>
      <c r="K71" s="114">
        <f t="shared" si="21"/>
        <v>138.66</v>
      </c>
      <c r="L71" s="117">
        <f t="shared" si="22"/>
        <v>168</v>
      </c>
      <c r="M71" s="118">
        <f t="shared" si="23"/>
        <v>250</v>
      </c>
      <c r="N71" s="119">
        <f t="shared" si="24"/>
        <v>168</v>
      </c>
      <c r="O71" s="120">
        <f t="shared" si="25"/>
        <v>250</v>
      </c>
      <c r="R71" s="19"/>
      <c r="U71" s="125"/>
    </row>
    <row r="72" spans="1:21" ht="16" customHeight="1" x14ac:dyDescent="0.3">
      <c r="A72" s="126">
        <v>250</v>
      </c>
      <c r="B72" s="127">
        <v>169</v>
      </c>
      <c r="C72" s="128">
        <f t="shared" si="13"/>
        <v>14768.35</v>
      </c>
      <c r="D72" s="129">
        <f t="shared" si="14"/>
        <v>1230.69</v>
      </c>
      <c r="E72" s="130">
        <f t="shared" si="15"/>
        <v>136.6</v>
      </c>
      <c r="F72" s="131">
        <f t="shared" si="26"/>
        <v>54.05</v>
      </c>
      <c r="G72" s="132">
        <f t="shared" si="27"/>
        <v>18.010000000000002</v>
      </c>
      <c r="H72" s="131">
        <f t="shared" si="18"/>
        <v>2.29</v>
      </c>
      <c r="I72" s="131">
        <f t="shared" si="19"/>
        <v>77.709999999999994</v>
      </c>
      <c r="J72" s="128">
        <f t="shared" si="20"/>
        <v>194.03</v>
      </c>
      <c r="K72" s="130">
        <f t="shared" si="21"/>
        <v>138.66</v>
      </c>
      <c r="L72" s="133">
        <f t="shared" si="22"/>
        <v>169</v>
      </c>
      <c r="M72" s="134">
        <f t="shared" si="23"/>
        <v>250</v>
      </c>
      <c r="N72" s="135">
        <f t="shared" si="24"/>
        <v>169</v>
      </c>
      <c r="O72" s="136">
        <f t="shared" si="25"/>
        <v>250</v>
      </c>
      <c r="R72" s="19"/>
      <c r="U72" s="125"/>
    </row>
    <row r="73" spans="1:21" ht="16" customHeight="1" x14ac:dyDescent="0.3">
      <c r="A73" s="110">
        <v>251</v>
      </c>
      <c r="B73" s="111">
        <v>170</v>
      </c>
      <c r="C73" s="112">
        <f t="shared" si="13"/>
        <v>14827.42</v>
      </c>
      <c r="D73" s="113">
        <f t="shared" si="14"/>
        <v>1235.6099999999999</v>
      </c>
      <c r="E73" s="114">
        <f t="shared" si="15"/>
        <v>137.15</v>
      </c>
      <c r="F73" s="115">
        <f t="shared" si="26"/>
        <v>54.05</v>
      </c>
      <c r="G73" s="116">
        <f t="shared" si="27"/>
        <v>18.010000000000002</v>
      </c>
      <c r="H73" s="115">
        <f t="shared" si="18"/>
        <v>2.29</v>
      </c>
      <c r="I73" s="115">
        <f t="shared" si="19"/>
        <v>77.709999999999994</v>
      </c>
      <c r="J73" s="112">
        <f t="shared" si="20"/>
        <v>194.03</v>
      </c>
      <c r="K73" s="114">
        <f t="shared" si="21"/>
        <v>138.66</v>
      </c>
      <c r="L73" s="117">
        <f t="shared" si="22"/>
        <v>170</v>
      </c>
      <c r="M73" s="118">
        <f t="shared" si="23"/>
        <v>251</v>
      </c>
      <c r="N73" s="119">
        <f t="shared" si="24"/>
        <v>170</v>
      </c>
      <c r="O73" s="120">
        <f t="shared" si="25"/>
        <v>251</v>
      </c>
      <c r="R73" s="19"/>
      <c r="U73" s="125"/>
    </row>
    <row r="74" spans="1:21" ht="16" customHeight="1" x14ac:dyDescent="0.3">
      <c r="A74" s="126">
        <v>251</v>
      </c>
      <c r="B74" s="127">
        <v>171</v>
      </c>
      <c r="C74" s="128">
        <f t="shared" si="13"/>
        <v>14827.42</v>
      </c>
      <c r="D74" s="129">
        <f t="shared" si="14"/>
        <v>1235.6099999999999</v>
      </c>
      <c r="E74" s="130">
        <f t="shared" si="15"/>
        <v>137.15</v>
      </c>
      <c r="F74" s="131">
        <f t="shared" si="26"/>
        <v>54.05</v>
      </c>
      <c r="G74" s="132">
        <f t="shared" si="27"/>
        <v>18.010000000000002</v>
      </c>
      <c r="H74" s="131">
        <f t="shared" si="18"/>
        <v>2.29</v>
      </c>
      <c r="I74" s="131">
        <f t="shared" si="19"/>
        <v>77.709999999999994</v>
      </c>
      <c r="J74" s="128">
        <f t="shared" si="20"/>
        <v>194.03</v>
      </c>
      <c r="K74" s="130">
        <f t="shared" si="21"/>
        <v>138.66</v>
      </c>
      <c r="L74" s="133">
        <f t="shared" si="22"/>
        <v>171</v>
      </c>
      <c r="M74" s="134">
        <f t="shared" si="23"/>
        <v>251</v>
      </c>
      <c r="N74" s="135">
        <f t="shared" si="24"/>
        <v>171</v>
      </c>
      <c r="O74" s="136">
        <f t="shared" si="25"/>
        <v>251</v>
      </c>
      <c r="R74" s="19"/>
      <c r="U74" s="125"/>
    </row>
    <row r="75" spans="1:21" ht="16" customHeight="1" x14ac:dyDescent="0.3">
      <c r="A75" s="110">
        <v>251</v>
      </c>
      <c r="B75" s="111">
        <v>172</v>
      </c>
      <c r="C75" s="112">
        <f t="shared" si="13"/>
        <v>14827.42</v>
      </c>
      <c r="D75" s="113">
        <f t="shared" si="14"/>
        <v>1235.6099999999999</v>
      </c>
      <c r="E75" s="114">
        <f t="shared" si="15"/>
        <v>137.15</v>
      </c>
      <c r="F75" s="115">
        <f t="shared" si="26"/>
        <v>54.05</v>
      </c>
      <c r="G75" s="116">
        <f t="shared" si="27"/>
        <v>18.010000000000002</v>
      </c>
      <c r="H75" s="115">
        <f t="shared" si="18"/>
        <v>2.29</v>
      </c>
      <c r="I75" s="115">
        <f t="shared" si="19"/>
        <v>77.709999999999994</v>
      </c>
      <c r="J75" s="112">
        <f t="shared" si="20"/>
        <v>194.03</v>
      </c>
      <c r="K75" s="114">
        <f t="shared" si="21"/>
        <v>138.66</v>
      </c>
      <c r="L75" s="117">
        <f t="shared" si="22"/>
        <v>172</v>
      </c>
      <c r="M75" s="118">
        <f t="shared" si="23"/>
        <v>251</v>
      </c>
      <c r="N75" s="119">
        <f t="shared" si="24"/>
        <v>172</v>
      </c>
      <c r="O75" s="120">
        <f t="shared" si="25"/>
        <v>251</v>
      </c>
      <c r="R75" s="19"/>
      <c r="U75" s="125"/>
    </row>
    <row r="76" spans="1:21" ht="16" customHeight="1" x14ac:dyDescent="0.3">
      <c r="A76" s="126">
        <v>252</v>
      </c>
      <c r="B76" s="127">
        <v>173</v>
      </c>
      <c r="C76" s="128">
        <f t="shared" si="13"/>
        <v>14886.5</v>
      </c>
      <c r="D76" s="129">
        <f t="shared" si="14"/>
        <v>1240.54</v>
      </c>
      <c r="E76" s="130">
        <f t="shared" si="15"/>
        <v>137.69</v>
      </c>
      <c r="F76" s="131">
        <f t="shared" si="26"/>
        <v>54.05</v>
      </c>
      <c r="G76" s="132">
        <f t="shared" si="27"/>
        <v>18.010000000000002</v>
      </c>
      <c r="H76" s="131">
        <f t="shared" si="18"/>
        <v>2.29</v>
      </c>
      <c r="I76" s="131">
        <f t="shared" si="19"/>
        <v>77.709999999999994</v>
      </c>
      <c r="J76" s="128">
        <f t="shared" si="20"/>
        <v>194.03</v>
      </c>
      <c r="K76" s="130">
        <f t="shared" si="21"/>
        <v>138.66</v>
      </c>
      <c r="L76" s="133">
        <f t="shared" si="22"/>
        <v>173</v>
      </c>
      <c r="M76" s="134">
        <f t="shared" si="23"/>
        <v>252</v>
      </c>
      <c r="N76" s="135">
        <f t="shared" si="24"/>
        <v>173</v>
      </c>
      <c r="O76" s="136">
        <f t="shared" si="25"/>
        <v>252</v>
      </c>
      <c r="R76" s="19"/>
      <c r="U76" s="125"/>
    </row>
    <row r="77" spans="1:21" ht="16" customHeight="1" x14ac:dyDescent="0.3">
      <c r="A77" s="110">
        <v>252</v>
      </c>
      <c r="B77" s="111">
        <v>174</v>
      </c>
      <c r="C77" s="112">
        <f t="shared" si="13"/>
        <v>14886.5</v>
      </c>
      <c r="D77" s="113">
        <f t="shared" si="14"/>
        <v>1240.54</v>
      </c>
      <c r="E77" s="114">
        <f t="shared" si="15"/>
        <v>137.69</v>
      </c>
      <c r="F77" s="115">
        <f t="shared" si="26"/>
        <v>54.05</v>
      </c>
      <c r="G77" s="116">
        <f t="shared" si="27"/>
        <v>18.010000000000002</v>
      </c>
      <c r="H77" s="115">
        <f t="shared" si="18"/>
        <v>2.29</v>
      </c>
      <c r="I77" s="115">
        <f t="shared" si="19"/>
        <v>77.709999999999994</v>
      </c>
      <c r="J77" s="112">
        <f t="shared" si="20"/>
        <v>194.03</v>
      </c>
      <c r="K77" s="114">
        <f t="shared" si="21"/>
        <v>138.66</v>
      </c>
      <c r="L77" s="117">
        <f t="shared" si="22"/>
        <v>174</v>
      </c>
      <c r="M77" s="118">
        <f t="shared" si="23"/>
        <v>252</v>
      </c>
      <c r="N77" s="119">
        <f t="shared" si="24"/>
        <v>174</v>
      </c>
      <c r="O77" s="120">
        <f t="shared" si="25"/>
        <v>252</v>
      </c>
      <c r="R77" s="19"/>
      <c r="U77" s="125"/>
    </row>
    <row r="78" spans="1:21" ht="16" customHeight="1" x14ac:dyDescent="0.3">
      <c r="A78" s="126">
        <v>252</v>
      </c>
      <c r="B78" s="127">
        <v>175</v>
      </c>
      <c r="C78" s="128">
        <f t="shared" si="13"/>
        <v>14886.5</v>
      </c>
      <c r="D78" s="129">
        <f t="shared" si="14"/>
        <v>1240.54</v>
      </c>
      <c r="E78" s="130">
        <f t="shared" si="15"/>
        <v>137.69</v>
      </c>
      <c r="F78" s="131">
        <f t="shared" si="26"/>
        <v>54.05</v>
      </c>
      <c r="G78" s="132">
        <f t="shared" si="27"/>
        <v>18.010000000000002</v>
      </c>
      <c r="H78" s="131">
        <f t="shared" si="18"/>
        <v>2.29</v>
      </c>
      <c r="I78" s="131">
        <f t="shared" si="19"/>
        <v>77.709999999999994</v>
      </c>
      <c r="J78" s="128">
        <f t="shared" si="20"/>
        <v>194.03</v>
      </c>
      <c r="K78" s="130">
        <f t="shared" si="21"/>
        <v>138.66</v>
      </c>
      <c r="L78" s="133">
        <f t="shared" si="22"/>
        <v>175</v>
      </c>
      <c r="M78" s="134">
        <f t="shared" si="23"/>
        <v>252</v>
      </c>
      <c r="N78" s="135">
        <f t="shared" si="24"/>
        <v>175</v>
      </c>
      <c r="O78" s="136">
        <f t="shared" si="25"/>
        <v>252</v>
      </c>
      <c r="R78" s="19"/>
      <c r="U78" s="125"/>
    </row>
    <row r="79" spans="1:21" ht="16" customHeight="1" x14ac:dyDescent="0.3">
      <c r="A79" s="110">
        <v>253</v>
      </c>
      <c r="B79" s="111">
        <v>176</v>
      </c>
      <c r="C79" s="112">
        <f t="shared" si="13"/>
        <v>14945.57</v>
      </c>
      <c r="D79" s="113">
        <f t="shared" si="14"/>
        <v>1245.46</v>
      </c>
      <c r="E79" s="114">
        <f t="shared" si="15"/>
        <v>138.24</v>
      </c>
      <c r="F79" s="115">
        <f t="shared" si="26"/>
        <v>54.05</v>
      </c>
      <c r="G79" s="116">
        <f t="shared" si="27"/>
        <v>18.010000000000002</v>
      </c>
      <c r="H79" s="115">
        <f t="shared" si="18"/>
        <v>2.29</v>
      </c>
      <c r="I79" s="115">
        <f t="shared" si="19"/>
        <v>77.709999999999994</v>
      </c>
      <c r="J79" s="112">
        <f t="shared" si="20"/>
        <v>194.03</v>
      </c>
      <c r="K79" s="114">
        <f t="shared" si="21"/>
        <v>138.66</v>
      </c>
      <c r="L79" s="117">
        <f t="shared" si="22"/>
        <v>176</v>
      </c>
      <c r="M79" s="118">
        <f t="shared" si="23"/>
        <v>253</v>
      </c>
      <c r="N79" s="119">
        <f t="shared" si="24"/>
        <v>176</v>
      </c>
      <c r="O79" s="120">
        <f t="shared" si="25"/>
        <v>253</v>
      </c>
      <c r="R79" s="19"/>
      <c r="U79" s="125"/>
    </row>
    <row r="80" spans="1:21" ht="16" customHeight="1" x14ac:dyDescent="0.3">
      <c r="A80" s="126">
        <v>253</v>
      </c>
      <c r="B80" s="127">
        <v>177</v>
      </c>
      <c r="C80" s="128">
        <f t="shared" si="13"/>
        <v>14945.57</v>
      </c>
      <c r="D80" s="129">
        <f t="shared" si="14"/>
        <v>1245.46</v>
      </c>
      <c r="E80" s="130">
        <f t="shared" si="15"/>
        <v>138.24</v>
      </c>
      <c r="F80" s="131">
        <f t="shared" si="26"/>
        <v>54.05</v>
      </c>
      <c r="G80" s="132">
        <f t="shared" si="27"/>
        <v>18.010000000000002</v>
      </c>
      <c r="H80" s="131">
        <f t="shared" si="18"/>
        <v>2.29</v>
      </c>
      <c r="I80" s="131">
        <f t="shared" si="19"/>
        <v>77.709999999999994</v>
      </c>
      <c r="J80" s="128">
        <f t="shared" si="20"/>
        <v>194.03</v>
      </c>
      <c r="K80" s="130">
        <f t="shared" si="21"/>
        <v>138.66</v>
      </c>
      <c r="L80" s="133">
        <f t="shared" si="22"/>
        <v>177</v>
      </c>
      <c r="M80" s="134">
        <f t="shared" si="23"/>
        <v>253</v>
      </c>
      <c r="N80" s="135">
        <f t="shared" si="24"/>
        <v>177</v>
      </c>
      <c r="O80" s="136">
        <f t="shared" si="25"/>
        <v>253</v>
      </c>
      <c r="R80" s="19"/>
      <c r="U80" s="125"/>
    </row>
    <row r="81" spans="1:21" ht="16" customHeight="1" x14ac:dyDescent="0.3">
      <c r="A81" s="110">
        <v>253</v>
      </c>
      <c r="B81" s="111">
        <v>178</v>
      </c>
      <c r="C81" s="112">
        <f t="shared" si="13"/>
        <v>14945.57</v>
      </c>
      <c r="D81" s="113">
        <f t="shared" si="14"/>
        <v>1245.46</v>
      </c>
      <c r="E81" s="114">
        <f t="shared" si="15"/>
        <v>138.24</v>
      </c>
      <c r="F81" s="115">
        <f t="shared" si="26"/>
        <v>54.05</v>
      </c>
      <c r="G81" s="116">
        <f t="shared" si="27"/>
        <v>18.010000000000002</v>
      </c>
      <c r="H81" s="115">
        <f t="shared" si="18"/>
        <v>2.29</v>
      </c>
      <c r="I81" s="115">
        <f t="shared" si="19"/>
        <v>77.709999999999994</v>
      </c>
      <c r="J81" s="112">
        <f t="shared" si="20"/>
        <v>194.03</v>
      </c>
      <c r="K81" s="114">
        <f t="shared" si="21"/>
        <v>138.66</v>
      </c>
      <c r="L81" s="117">
        <f t="shared" si="22"/>
        <v>178</v>
      </c>
      <c r="M81" s="118">
        <f t="shared" si="23"/>
        <v>253</v>
      </c>
      <c r="N81" s="119">
        <f t="shared" si="24"/>
        <v>178</v>
      </c>
      <c r="O81" s="120">
        <f t="shared" si="25"/>
        <v>253</v>
      </c>
      <c r="R81" s="19"/>
      <c r="U81" s="125"/>
    </row>
    <row r="82" spans="1:21" ht="16" customHeight="1" x14ac:dyDescent="0.3">
      <c r="A82" s="126">
        <v>254</v>
      </c>
      <c r="B82" s="127">
        <v>179</v>
      </c>
      <c r="C82" s="128">
        <f t="shared" si="13"/>
        <v>15004.64</v>
      </c>
      <c r="D82" s="129">
        <f t="shared" si="14"/>
        <v>1250.3800000000001</v>
      </c>
      <c r="E82" s="130">
        <f t="shared" si="15"/>
        <v>138.79</v>
      </c>
      <c r="F82" s="131">
        <f t="shared" si="26"/>
        <v>54.05</v>
      </c>
      <c r="G82" s="132">
        <f t="shared" si="27"/>
        <v>18.010000000000002</v>
      </c>
      <c r="H82" s="131">
        <f t="shared" si="18"/>
        <v>2.29</v>
      </c>
      <c r="I82" s="131">
        <f t="shared" si="19"/>
        <v>77.709999999999994</v>
      </c>
      <c r="J82" s="128">
        <f t="shared" si="20"/>
        <v>194.03</v>
      </c>
      <c r="K82" s="130">
        <f t="shared" si="21"/>
        <v>138.66</v>
      </c>
      <c r="L82" s="133">
        <f t="shared" si="22"/>
        <v>179</v>
      </c>
      <c r="M82" s="134">
        <f t="shared" si="23"/>
        <v>254</v>
      </c>
      <c r="N82" s="135">
        <f t="shared" si="24"/>
        <v>179</v>
      </c>
      <c r="O82" s="136">
        <f t="shared" si="25"/>
        <v>254</v>
      </c>
      <c r="R82" s="19"/>
      <c r="U82" s="125"/>
    </row>
    <row r="83" spans="1:21" ht="16" customHeight="1" x14ac:dyDescent="0.3">
      <c r="A83" s="110">
        <v>254</v>
      </c>
      <c r="B83" s="111">
        <v>180</v>
      </c>
      <c r="C83" s="112">
        <f t="shared" si="13"/>
        <v>15004.64</v>
      </c>
      <c r="D83" s="113">
        <f t="shared" si="14"/>
        <v>1250.3800000000001</v>
      </c>
      <c r="E83" s="114">
        <f t="shared" si="15"/>
        <v>138.79</v>
      </c>
      <c r="F83" s="115">
        <f t="shared" si="26"/>
        <v>54.05</v>
      </c>
      <c r="G83" s="116">
        <f t="shared" si="27"/>
        <v>18.010000000000002</v>
      </c>
      <c r="H83" s="115">
        <f t="shared" si="18"/>
        <v>2.29</v>
      </c>
      <c r="I83" s="115">
        <f t="shared" si="19"/>
        <v>77.709999999999994</v>
      </c>
      <c r="J83" s="112">
        <f t="shared" si="20"/>
        <v>194.03</v>
      </c>
      <c r="K83" s="114">
        <f t="shared" si="21"/>
        <v>138.66</v>
      </c>
      <c r="L83" s="117">
        <f t="shared" si="22"/>
        <v>180</v>
      </c>
      <c r="M83" s="118">
        <f t="shared" si="23"/>
        <v>254</v>
      </c>
      <c r="N83" s="119">
        <f t="shared" si="24"/>
        <v>180</v>
      </c>
      <c r="O83" s="120">
        <f t="shared" si="25"/>
        <v>254</v>
      </c>
      <c r="R83" s="19"/>
      <c r="U83" s="125"/>
    </row>
    <row r="84" spans="1:21" ht="16" customHeight="1" x14ac:dyDescent="0.3">
      <c r="A84" s="126">
        <v>255</v>
      </c>
      <c r="B84" s="127">
        <v>181</v>
      </c>
      <c r="C84" s="128">
        <f t="shared" si="13"/>
        <v>15063.72</v>
      </c>
      <c r="D84" s="129">
        <f t="shared" si="14"/>
        <v>1255.31</v>
      </c>
      <c r="E84" s="130">
        <f t="shared" si="15"/>
        <v>139.33000000000001</v>
      </c>
      <c r="F84" s="131">
        <f t="shared" si="26"/>
        <v>54.05</v>
      </c>
      <c r="G84" s="132">
        <f t="shared" si="27"/>
        <v>18.010000000000002</v>
      </c>
      <c r="H84" s="131">
        <f t="shared" si="18"/>
        <v>2.29</v>
      </c>
      <c r="I84" s="131">
        <f t="shared" si="19"/>
        <v>77.709999999999994</v>
      </c>
      <c r="J84" s="128">
        <f t="shared" si="20"/>
        <v>194.03</v>
      </c>
      <c r="K84" s="130">
        <f t="shared" si="21"/>
        <v>138.66</v>
      </c>
      <c r="L84" s="133">
        <f t="shared" si="22"/>
        <v>181</v>
      </c>
      <c r="M84" s="134">
        <f t="shared" si="23"/>
        <v>255</v>
      </c>
      <c r="N84" s="135">
        <f t="shared" si="24"/>
        <v>181</v>
      </c>
      <c r="O84" s="136">
        <f t="shared" si="25"/>
        <v>255</v>
      </c>
      <c r="R84" s="19"/>
      <c r="U84" s="125"/>
    </row>
    <row r="85" spans="1:21" ht="16" customHeight="1" x14ac:dyDescent="0.3">
      <c r="A85" s="110">
        <v>256</v>
      </c>
      <c r="B85" s="111">
        <v>182</v>
      </c>
      <c r="C85" s="112">
        <f t="shared" si="13"/>
        <v>15122.79</v>
      </c>
      <c r="D85" s="113">
        <f t="shared" si="14"/>
        <v>1260.23</v>
      </c>
      <c r="E85" s="114">
        <f t="shared" si="15"/>
        <v>139.88</v>
      </c>
      <c r="F85" s="115">
        <f t="shared" si="26"/>
        <v>54.05</v>
      </c>
      <c r="G85" s="116">
        <f t="shared" si="27"/>
        <v>18.010000000000002</v>
      </c>
      <c r="H85" s="115">
        <f t="shared" si="18"/>
        <v>2.29</v>
      </c>
      <c r="I85" s="115">
        <f t="shared" si="19"/>
        <v>77.709999999999994</v>
      </c>
      <c r="J85" s="112">
        <f t="shared" si="20"/>
        <v>194.03</v>
      </c>
      <c r="K85" s="114">
        <f t="shared" si="21"/>
        <v>138.66</v>
      </c>
      <c r="L85" s="117">
        <f t="shared" si="22"/>
        <v>182</v>
      </c>
      <c r="M85" s="118">
        <f t="shared" si="23"/>
        <v>256</v>
      </c>
      <c r="N85" s="119">
        <f t="shared" si="24"/>
        <v>182</v>
      </c>
      <c r="O85" s="120">
        <f t="shared" si="25"/>
        <v>256</v>
      </c>
      <c r="R85" s="19"/>
      <c r="U85" s="125"/>
    </row>
    <row r="86" spans="1:21" ht="16" customHeight="1" x14ac:dyDescent="0.3">
      <c r="A86" s="126">
        <v>256</v>
      </c>
      <c r="B86" s="127">
        <v>183</v>
      </c>
      <c r="C86" s="128">
        <f t="shared" si="13"/>
        <v>15122.79</v>
      </c>
      <c r="D86" s="129">
        <f t="shared" si="14"/>
        <v>1260.23</v>
      </c>
      <c r="E86" s="130">
        <f t="shared" si="15"/>
        <v>139.88</v>
      </c>
      <c r="F86" s="131">
        <f t="shared" si="26"/>
        <v>54.05</v>
      </c>
      <c r="G86" s="132">
        <f t="shared" si="27"/>
        <v>18.010000000000002</v>
      </c>
      <c r="H86" s="131">
        <f t="shared" si="18"/>
        <v>2.29</v>
      </c>
      <c r="I86" s="131">
        <f t="shared" si="19"/>
        <v>77.709999999999994</v>
      </c>
      <c r="J86" s="128">
        <f t="shared" si="20"/>
        <v>194.03</v>
      </c>
      <c r="K86" s="130">
        <f t="shared" si="21"/>
        <v>138.66</v>
      </c>
      <c r="L86" s="133">
        <f t="shared" si="22"/>
        <v>183</v>
      </c>
      <c r="M86" s="134">
        <f t="shared" si="23"/>
        <v>256</v>
      </c>
      <c r="N86" s="135">
        <f t="shared" si="24"/>
        <v>183</v>
      </c>
      <c r="O86" s="136">
        <f t="shared" si="25"/>
        <v>256</v>
      </c>
      <c r="R86" s="19"/>
      <c r="U86" s="125"/>
    </row>
    <row r="87" spans="1:21" ht="16" customHeight="1" x14ac:dyDescent="0.3">
      <c r="A87" s="110">
        <v>257</v>
      </c>
      <c r="B87" s="111">
        <v>184</v>
      </c>
      <c r="C87" s="112">
        <f t="shared" si="13"/>
        <v>15181.86</v>
      </c>
      <c r="D87" s="113">
        <f t="shared" si="14"/>
        <v>1265.1500000000001</v>
      </c>
      <c r="E87" s="114">
        <f t="shared" si="15"/>
        <v>140.43</v>
      </c>
      <c r="F87" s="115">
        <f t="shared" si="26"/>
        <v>54.05</v>
      </c>
      <c r="G87" s="116">
        <f t="shared" si="27"/>
        <v>18.010000000000002</v>
      </c>
      <c r="H87" s="115">
        <f t="shared" si="18"/>
        <v>2.29</v>
      </c>
      <c r="I87" s="115">
        <f t="shared" si="19"/>
        <v>77.709999999999994</v>
      </c>
      <c r="J87" s="112">
        <f t="shared" si="20"/>
        <v>194.03</v>
      </c>
      <c r="K87" s="114">
        <f t="shared" si="21"/>
        <v>138.66</v>
      </c>
      <c r="L87" s="117">
        <f t="shared" si="22"/>
        <v>184</v>
      </c>
      <c r="M87" s="118">
        <f t="shared" si="23"/>
        <v>257</v>
      </c>
      <c r="N87" s="119">
        <f t="shared" si="24"/>
        <v>184</v>
      </c>
      <c r="O87" s="120">
        <f t="shared" si="25"/>
        <v>257</v>
      </c>
      <c r="R87" s="19"/>
      <c r="U87" s="125"/>
    </row>
    <row r="88" spans="1:21" ht="16" customHeight="1" x14ac:dyDescent="0.3">
      <c r="A88" s="126">
        <v>257</v>
      </c>
      <c r="B88" s="127">
        <v>185</v>
      </c>
      <c r="C88" s="128">
        <f t="shared" si="13"/>
        <v>15181.86</v>
      </c>
      <c r="D88" s="129">
        <f t="shared" si="14"/>
        <v>1265.1500000000001</v>
      </c>
      <c r="E88" s="130">
        <f t="shared" si="15"/>
        <v>140.43</v>
      </c>
      <c r="F88" s="131">
        <f t="shared" si="26"/>
        <v>54.05</v>
      </c>
      <c r="G88" s="132">
        <f t="shared" si="27"/>
        <v>18.010000000000002</v>
      </c>
      <c r="H88" s="131">
        <f t="shared" si="18"/>
        <v>2.29</v>
      </c>
      <c r="I88" s="131">
        <f t="shared" si="19"/>
        <v>77.709999999999994</v>
      </c>
      <c r="J88" s="128">
        <f t="shared" si="20"/>
        <v>194.03</v>
      </c>
      <c r="K88" s="130">
        <f t="shared" si="21"/>
        <v>138.66</v>
      </c>
      <c r="L88" s="133">
        <f t="shared" si="22"/>
        <v>185</v>
      </c>
      <c r="M88" s="134">
        <f t="shared" si="23"/>
        <v>257</v>
      </c>
      <c r="N88" s="135">
        <f t="shared" si="24"/>
        <v>185</v>
      </c>
      <c r="O88" s="136">
        <f t="shared" si="25"/>
        <v>257</v>
      </c>
      <c r="R88" s="19"/>
      <c r="U88" s="125"/>
    </row>
    <row r="89" spans="1:21" ht="16" customHeight="1" x14ac:dyDescent="0.3">
      <c r="A89" s="110">
        <v>257</v>
      </c>
      <c r="B89" s="111">
        <v>186</v>
      </c>
      <c r="C89" s="112">
        <f t="shared" si="13"/>
        <v>15181.86</v>
      </c>
      <c r="D89" s="113">
        <f t="shared" si="14"/>
        <v>1265.1500000000001</v>
      </c>
      <c r="E89" s="114">
        <f t="shared" si="15"/>
        <v>140.43</v>
      </c>
      <c r="F89" s="115">
        <f t="shared" si="26"/>
        <v>54.05</v>
      </c>
      <c r="G89" s="116">
        <f t="shared" si="27"/>
        <v>18.010000000000002</v>
      </c>
      <c r="H89" s="115">
        <f t="shared" si="18"/>
        <v>2.29</v>
      </c>
      <c r="I89" s="115">
        <f t="shared" si="19"/>
        <v>77.709999999999994</v>
      </c>
      <c r="J89" s="112">
        <f t="shared" si="20"/>
        <v>194.03</v>
      </c>
      <c r="K89" s="114">
        <f t="shared" si="21"/>
        <v>138.66</v>
      </c>
      <c r="L89" s="117">
        <f t="shared" si="22"/>
        <v>186</v>
      </c>
      <c r="M89" s="118">
        <f t="shared" si="23"/>
        <v>257</v>
      </c>
      <c r="N89" s="119">
        <f t="shared" si="24"/>
        <v>186</v>
      </c>
      <c r="O89" s="120">
        <f t="shared" si="25"/>
        <v>257</v>
      </c>
      <c r="R89" s="19"/>
      <c r="U89" s="125"/>
    </row>
    <row r="90" spans="1:21" ht="16" customHeight="1" x14ac:dyDescent="0.3">
      <c r="A90" s="126">
        <v>258</v>
      </c>
      <c r="B90" s="127">
        <v>187</v>
      </c>
      <c r="C90" s="128">
        <f t="shared" si="13"/>
        <v>15240.94</v>
      </c>
      <c r="D90" s="129">
        <f t="shared" si="14"/>
        <v>1270.07</v>
      </c>
      <c r="E90" s="130">
        <f t="shared" si="15"/>
        <v>140.97</v>
      </c>
      <c r="F90" s="131">
        <f t="shared" si="26"/>
        <v>54.05</v>
      </c>
      <c r="G90" s="132">
        <f t="shared" si="27"/>
        <v>18.010000000000002</v>
      </c>
      <c r="H90" s="131">
        <f t="shared" si="18"/>
        <v>2.29</v>
      </c>
      <c r="I90" s="131">
        <f t="shared" si="19"/>
        <v>77.709999999999994</v>
      </c>
      <c r="J90" s="128">
        <f t="shared" si="20"/>
        <v>194.03</v>
      </c>
      <c r="K90" s="130">
        <f t="shared" si="21"/>
        <v>138.66</v>
      </c>
      <c r="L90" s="133">
        <f t="shared" si="22"/>
        <v>187</v>
      </c>
      <c r="M90" s="134">
        <f t="shared" si="23"/>
        <v>258</v>
      </c>
      <c r="N90" s="135">
        <f t="shared" si="24"/>
        <v>187</v>
      </c>
      <c r="O90" s="136">
        <f t="shared" si="25"/>
        <v>258</v>
      </c>
      <c r="R90" s="19"/>
      <c r="U90" s="125"/>
    </row>
    <row r="91" spans="1:21" ht="16" customHeight="1" x14ac:dyDescent="0.3">
      <c r="A91" s="110">
        <v>258</v>
      </c>
      <c r="B91" s="111">
        <v>188</v>
      </c>
      <c r="C91" s="112">
        <f t="shared" si="13"/>
        <v>15240.94</v>
      </c>
      <c r="D91" s="113">
        <f t="shared" si="14"/>
        <v>1270.07</v>
      </c>
      <c r="E91" s="114">
        <f t="shared" si="15"/>
        <v>140.97</v>
      </c>
      <c r="F91" s="115">
        <f t="shared" si="26"/>
        <v>54.05</v>
      </c>
      <c r="G91" s="116">
        <f t="shared" si="27"/>
        <v>18.010000000000002</v>
      </c>
      <c r="H91" s="115">
        <f t="shared" si="18"/>
        <v>2.29</v>
      </c>
      <c r="I91" s="115">
        <f t="shared" si="19"/>
        <v>77.709999999999994</v>
      </c>
      <c r="J91" s="112">
        <f t="shared" si="20"/>
        <v>194.03</v>
      </c>
      <c r="K91" s="114">
        <f t="shared" si="21"/>
        <v>138.66</v>
      </c>
      <c r="L91" s="117">
        <f t="shared" si="22"/>
        <v>188</v>
      </c>
      <c r="M91" s="118">
        <f t="shared" si="23"/>
        <v>258</v>
      </c>
      <c r="N91" s="119">
        <f t="shared" si="24"/>
        <v>188</v>
      </c>
      <c r="O91" s="120">
        <f t="shared" si="25"/>
        <v>258</v>
      </c>
      <c r="R91" s="19"/>
      <c r="U91" s="125"/>
    </row>
    <row r="92" spans="1:21" ht="16" customHeight="1" x14ac:dyDescent="0.3">
      <c r="A92" s="126">
        <v>259</v>
      </c>
      <c r="B92" s="127">
        <v>189</v>
      </c>
      <c r="C92" s="128">
        <f t="shared" si="13"/>
        <v>15300.01</v>
      </c>
      <c r="D92" s="129">
        <f t="shared" si="14"/>
        <v>1275</v>
      </c>
      <c r="E92" s="130">
        <f t="shared" si="15"/>
        <v>141.52000000000001</v>
      </c>
      <c r="F92" s="131">
        <f t="shared" si="26"/>
        <v>54.05</v>
      </c>
      <c r="G92" s="132">
        <f t="shared" si="27"/>
        <v>18.010000000000002</v>
      </c>
      <c r="H92" s="131">
        <f t="shared" si="18"/>
        <v>2.29</v>
      </c>
      <c r="I92" s="131">
        <f t="shared" si="19"/>
        <v>77.709999999999994</v>
      </c>
      <c r="J92" s="128">
        <f t="shared" si="20"/>
        <v>194.03</v>
      </c>
      <c r="K92" s="130">
        <f t="shared" si="21"/>
        <v>138.66</v>
      </c>
      <c r="L92" s="133">
        <f t="shared" si="22"/>
        <v>189</v>
      </c>
      <c r="M92" s="134">
        <f t="shared" si="23"/>
        <v>259</v>
      </c>
      <c r="N92" s="135">
        <f t="shared" si="24"/>
        <v>189</v>
      </c>
      <c r="O92" s="136">
        <f t="shared" si="25"/>
        <v>259</v>
      </c>
      <c r="R92" s="19"/>
      <c r="U92" s="125"/>
    </row>
    <row r="93" spans="1:21" ht="16" customHeight="1" x14ac:dyDescent="0.3">
      <c r="A93" s="110">
        <v>260</v>
      </c>
      <c r="B93" s="111">
        <v>190</v>
      </c>
      <c r="C93" s="112">
        <f t="shared" si="13"/>
        <v>15359.08</v>
      </c>
      <c r="D93" s="113">
        <f t="shared" si="14"/>
        <v>1279.92</v>
      </c>
      <c r="E93" s="114">
        <f t="shared" si="15"/>
        <v>142.07</v>
      </c>
      <c r="F93" s="115">
        <f t="shared" si="26"/>
        <v>54.05</v>
      </c>
      <c r="G93" s="116">
        <f t="shared" si="27"/>
        <v>18.010000000000002</v>
      </c>
      <c r="H93" s="115">
        <f t="shared" si="18"/>
        <v>2.29</v>
      </c>
      <c r="I93" s="115">
        <f t="shared" si="19"/>
        <v>77.709999999999994</v>
      </c>
      <c r="J93" s="112">
        <f t="shared" si="20"/>
        <v>194.03</v>
      </c>
      <c r="K93" s="114">
        <f t="shared" si="21"/>
        <v>138.66</v>
      </c>
      <c r="L93" s="117">
        <f t="shared" si="22"/>
        <v>190</v>
      </c>
      <c r="M93" s="118">
        <f t="shared" si="23"/>
        <v>260</v>
      </c>
      <c r="N93" s="119">
        <f t="shared" si="24"/>
        <v>190</v>
      </c>
      <c r="O93" s="120">
        <f t="shared" si="25"/>
        <v>260</v>
      </c>
      <c r="R93" s="19"/>
      <c r="U93" s="125"/>
    </row>
    <row r="94" spans="1:21" ht="16" customHeight="1" x14ac:dyDescent="0.3">
      <c r="A94" s="126">
        <v>261</v>
      </c>
      <c r="B94" s="127">
        <v>191</v>
      </c>
      <c r="C94" s="128">
        <f t="shared" si="13"/>
        <v>15418.16</v>
      </c>
      <c r="D94" s="129">
        <f t="shared" si="14"/>
        <v>1284.8399999999999</v>
      </c>
      <c r="E94" s="130">
        <f t="shared" si="15"/>
        <v>142.61000000000001</v>
      </c>
      <c r="F94" s="131">
        <f t="shared" si="26"/>
        <v>54.05</v>
      </c>
      <c r="G94" s="132">
        <f t="shared" si="27"/>
        <v>18.010000000000002</v>
      </c>
      <c r="H94" s="131">
        <f t="shared" si="18"/>
        <v>2.29</v>
      </c>
      <c r="I94" s="131">
        <f t="shared" si="19"/>
        <v>77.709999999999994</v>
      </c>
      <c r="J94" s="128">
        <f t="shared" si="20"/>
        <v>194.03</v>
      </c>
      <c r="K94" s="130">
        <f t="shared" si="21"/>
        <v>138.66</v>
      </c>
      <c r="L94" s="133">
        <f t="shared" si="22"/>
        <v>191</v>
      </c>
      <c r="M94" s="134">
        <f t="shared" si="23"/>
        <v>261</v>
      </c>
      <c r="N94" s="135">
        <f t="shared" si="24"/>
        <v>191</v>
      </c>
      <c r="O94" s="136">
        <f t="shared" si="25"/>
        <v>261</v>
      </c>
      <c r="R94" s="19"/>
      <c r="U94" s="125"/>
    </row>
    <row r="95" spans="1:21" ht="16" customHeight="1" x14ac:dyDescent="0.3">
      <c r="A95" s="110">
        <v>262</v>
      </c>
      <c r="B95" s="111">
        <v>192</v>
      </c>
      <c r="C95" s="112">
        <f t="shared" si="13"/>
        <v>15477.23</v>
      </c>
      <c r="D95" s="113">
        <f t="shared" si="14"/>
        <v>1289.76</v>
      </c>
      <c r="E95" s="114">
        <f t="shared" si="15"/>
        <v>143.16</v>
      </c>
      <c r="F95" s="115">
        <f t="shared" si="26"/>
        <v>54.05</v>
      </c>
      <c r="G95" s="116">
        <f t="shared" si="27"/>
        <v>18.010000000000002</v>
      </c>
      <c r="H95" s="115">
        <f t="shared" si="18"/>
        <v>2.29</v>
      </c>
      <c r="I95" s="115">
        <f t="shared" si="19"/>
        <v>77.709999999999994</v>
      </c>
      <c r="J95" s="112">
        <f t="shared" si="20"/>
        <v>194.03</v>
      </c>
      <c r="K95" s="114">
        <f t="shared" si="21"/>
        <v>138.66</v>
      </c>
      <c r="L95" s="117">
        <f t="shared" si="22"/>
        <v>192</v>
      </c>
      <c r="M95" s="118">
        <f t="shared" si="23"/>
        <v>262</v>
      </c>
      <c r="N95" s="119">
        <f t="shared" si="24"/>
        <v>192</v>
      </c>
      <c r="O95" s="120">
        <f t="shared" si="25"/>
        <v>262</v>
      </c>
      <c r="R95" s="19"/>
      <c r="U95" s="125"/>
    </row>
    <row r="96" spans="1:21" ht="16" customHeight="1" x14ac:dyDescent="0.3">
      <c r="A96" s="126">
        <v>263</v>
      </c>
      <c r="B96" s="127">
        <v>193</v>
      </c>
      <c r="C96" s="128">
        <f t="shared" si="13"/>
        <v>15536.3</v>
      </c>
      <c r="D96" s="129">
        <f t="shared" si="14"/>
        <v>1294.69</v>
      </c>
      <c r="E96" s="130">
        <f t="shared" si="15"/>
        <v>143.71</v>
      </c>
      <c r="F96" s="131">
        <f t="shared" si="26"/>
        <v>54.05</v>
      </c>
      <c r="G96" s="132">
        <f t="shared" si="27"/>
        <v>18.010000000000002</v>
      </c>
      <c r="H96" s="131">
        <f t="shared" si="18"/>
        <v>2.29</v>
      </c>
      <c r="I96" s="131">
        <f t="shared" si="19"/>
        <v>77.709999999999994</v>
      </c>
      <c r="J96" s="128">
        <f t="shared" si="20"/>
        <v>194.03</v>
      </c>
      <c r="K96" s="130">
        <f t="shared" si="21"/>
        <v>138.66</v>
      </c>
      <c r="L96" s="133">
        <f t="shared" si="22"/>
        <v>193</v>
      </c>
      <c r="M96" s="134">
        <f t="shared" si="23"/>
        <v>263</v>
      </c>
      <c r="N96" s="135">
        <f t="shared" si="24"/>
        <v>193</v>
      </c>
      <c r="O96" s="136">
        <f t="shared" si="25"/>
        <v>263</v>
      </c>
      <c r="R96" s="19"/>
      <c r="U96" s="125"/>
    </row>
    <row r="97" spans="1:21" ht="16" customHeight="1" x14ac:dyDescent="0.3">
      <c r="A97" s="110">
        <v>264</v>
      </c>
      <c r="B97" s="111">
        <v>194</v>
      </c>
      <c r="C97" s="112">
        <f t="shared" si="13"/>
        <v>15595.38</v>
      </c>
      <c r="D97" s="113">
        <f t="shared" si="14"/>
        <v>1299.6099999999999</v>
      </c>
      <c r="E97" s="114">
        <f t="shared" si="15"/>
        <v>144.25</v>
      </c>
      <c r="F97" s="115">
        <f t="shared" si="26"/>
        <v>54.05</v>
      </c>
      <c r="G97" s="116">
        <f t="shared" si="27"/>
        <v>18.010000000000002</v>
      </c>
      <c r="H97" s="115">
        <f t="shared" si="18"/>
        <v>2.29</v>
      </c>
      <c r="I97" s="115">
        <f t="shared" si="19"/>
        <v>77.709999999999994</v>
      </c>
      <c r="J97" s="112">
        <f t="shared" si="20"/>
        <v>194.03</v>
      </c>
      <c r="K97" s="114">
        <f t="shared" si="21"/>
        <v>138.66</v>
      </c>
      <c r="L97" s="117">
        <f t="shared" si="22"/>
        <v>194</v>
      </c>
      <c r="M97" s="118">
        <f t="shared" si="23"/>
        <v>264</v>
      </c>
      <c r="N97" s="119">
        <f t="shared" si="24"/>
        <v>194</v>
      </c>
      <c r="O97" s="120">
        <f t="shared" si="25"/>
        <v>264</v>
      </c>
      <c r="R97" s="19"/>
      <c r="U97" s="125"/>
    </row>
    <row r="98" spans="1:21" ht="16" customHeight="1" x14ac:dyDescent="0.3">
      <c r="A98" s="126">
        <v>265</v>
      </c>
      <c r="B98" s="127">
        <v>195</v>
      </c>
      <c r="C98" s="128">
        <f t="shared" si="13"/>
        <v>15654.45</v>
      </c>
      <c r="D98" s="129">
        <f t="shared" si="14"/>
        <v>1304.53</v>
      </c>
      <c r="E98" s="130">
        <f t="shared" si="15"/>
        <v>144.80000000000001</v>
      </c>
      <c r="F98" s="131">
        <f t="shared" si="26"/>
        <v>54.05</v>
      </c>
      <c r="G98" s="132">
        <f t="shared" si="27"/>
        <v>18.010000000000002</v>
      </c>
      <c r="H98" s="131">
        <f t="shared" si="18"/>
        <v>2.29</v>
      </c>
      <c r="I98" s="131">
        <f t="shared" si="19"/>
        <v>77.709999999999994</v>
      </c>
      <c r="J98" s="128">
        <f t="shared" si="20"/>
        <v>194.03</v>
      </c>
      <c r="K98" s="130">
        <f t="shared" si="21"/>
        <v>138.66</v>
      </c>
      <c r="L98" s="133">
        <f t="shared" si="22"/>
        <v>195</v>
      </c>
      <c r="M98" s="134">
        <f t="shared" si="23"/>
        <v>265</v>
      </c>
      <c r="N98" s="135">
        <f t="shared" si="24"/>
        <v>195</v>
      </c>
      <c r="O98" s="136">
        <f t="shared" si="25"/>
        <v>265</v>
      </c>
      <c r="R98" s="19"/>
      <c r="U98" s="125"/>
    </row>
    <row r="99" spans="1:21" ht="16" customHeight="1" x14ac:dyDescent="0.3">
      <c r="A99" s="110">
        <v>266</v>
      </c>
      <c r="B99" s="111">
        <v>196</v>
      </c>
      <c r="C99" s="112">
        <f t="shared" si="13"/>
        <v>15713.52</v>
      </c>
      <c r="D99" s="113">
        <f t="shared" si="14"/>
        <v>1309.46</v>
      </c>
      <c r="E99" s="114">
        <f t="shared" si="15"/>
        <v>145.35</v>
      </c>
      <c r="F99" s="115">
        <f t="shared" si="26"/>
        <v>54.05</v>
      </c>
      <c r="G99" s="116">
        <f t="shared" si="27"/>
        <v>18.010000000000002</v>
      </c>
      <c r="H99" s="115">
        <f t="shared" si="18"/>
        <v>2.29</v>
      </c>
      <c r="I99" s="115">
        <f t="shared" si="19"/>
        <v>77.709999999999994</v>
      </c>
      <c r="J99" s="112">
        <f t="shared" si="20"/>
        <v>194.03</v>
      </c>
      <c r="K99" s="114">
        <f t="shared" si="21"/>
        <v>138.66</v>
      </c>
      <c r="L99" s="117">
        <f t="shared" si="22"/>
        <v>196</v>
      </c>
      <c r="M99" s="118">
        <f t="shared" si="23"/>
        <v>266</v>
      </c>
      <c r="N99" s="119">
        <f t="shared" si="24"/>
        <v>196</v>
      </c>
      <c r="O99" s="120">
        <f t="shared" si="25"/>
        <v>266</v>
      </c>
      <c r="R99" s="19"/>
      <c r="U99" s="125"/>
    </row>
    <row r="100" spans="1:21" ht="16" customHeight="1" x14ac:dyDescent="0.3">
      <c r="A100" s="126">
        <v>267</v>
      </c>
      <c r="B100" s="127">
        <v>197</v>
      </c>
      <c r="C100" s="128">
        <f t="shared" si="13"/>
        <v>15772.6</v>
      </c>
      <c r="D100" s="129">
        <f t="shared" si="14"/>
        <v>1314.38</v>
      </c>
      <c r="E100" s="130">
        <f t="shared" si="15"/>
        <v>145.88999999999999</v>
      </c>
      <c r="F100" s="131">
        <f t="shared" si="26"/>
        <v>54.05</v>
      </c>
      <c r="G100" s="132">
        <f t="shared" si="27"/>
        <v>18.010000000000002</v>
      </c>
      <c r="H100" s="131">
        <f t="shared" si="18"/>
        <v>2.29</v>
      </c>
      <c r="I100" s="131">
        <f t="shared" si="19"/>
        <v>77.709999999999994</v>
      </c>
      <c r="J100" s="128">
        <f t="shared" si="20"/>
        <v>194.03</v>
      </c>
      <c r="K100" s="130">
        <f t="shared" si="21"/>
        <v>138.66</v>
      </c>
      <c r="L100" s="133">
        <f t="shared" si="22"/>
        <v>197</v>
      </c>
      <c r="M100" s="134">
        <f t="shared" si="23"/>
        <v>267</v>
      </c>
      <c r="N100" s="135">
        <f t="shared" si="24"/>
        <v>197</v>
      </c>
      <c r="O100" s="136">
        <f t="shared" si="25"/>
        <v>267</v>
      </c>
      <c r="R100" s="19"/>
      <c r="U100" s="125"/>
    </row>
    <row r="101" spans="1:21" ht="16" customHeight="1" x14ac:dyDescent="0.3">
      <c r="A101" s="110">
        <v>268</v>
      </c>
      <c r="B101" s="111">
        <v>198</v>
      </c>
      <c r="C101" s="112">
        <f t="shared" si="13"/>
        <v>15831.67</v>
      </c>
      <c r="D101" s="113">
        <f t="shared" si="14"/>
        <v>1319.3</v>
      </c>
      <c r="E101" s="114">
        <f t="shared" si="15"/>
        <v>146.44</v>
      </c>
      <c r="F101" s="115">
        <f t="shared" si="26"/>
        <v>54.05</v>
      </c>
      <c r="G101" s="116">
        <f t="shared" si="27"/>
        <v>18.010000000000002</v>
      </c>
      <c r="H101" s="115">
        <f t="shared" si="18"/>
        <v>2.29</v>
      </c>
      <c r="I101" s="115">
        <f t="shared" si="19"/>
        <v>77.709999999999994</v>
      </c>
      <c r="J101" s="112">
        <f t="shared" si="20"/>
        <v>194.03</v>
      </c>
      <c r="K101" s="114">
        <f t="shared" si="21"/>
        <v>138.66</v>
      </c>
      <c r="L101" s="117">
        <f t="shared" si="22"/>
        <v>198</v>
      </c>
      <c r="M101" s="118">
        <f t="shared" si="23"/>
        <v>268</v>
      </c>
      <c r="N101" s="119">
        <f t="shared" si="24"/>
        <v>198</v>
      </c>
      <c r="O101" s="120">
        <f t="shared" si="25"/>
        <v>268</v>
      </c>
      <c r="R101" s="19"/>
      <c r="U101" s="125"/>
    </row>
    <row r="102" spans="1:21" ht="16" customHeight="1" x14ac:dyDescent="0.3">
      <c r="A102" s="126">
        <v>269</v>
      </c>
      <c r="B102" s="127">
        <v>199</v>
      </c>
      <c r="C102" s="128">
        <f t="shared" si="13"/>
        <v>15890.74</v>
      </c>
      <c r="D102" s="129">
        <f t="shared" si="14"/>
        <v>1324.22</v>
      </c>
      <c r="E102" s="130">
        <f t="shared" si="15"/>
        <v>146.97999999999999</v>
      </c>
      <c r="F102" s="131">
        <f t="shared" si="26"/>
        <v>54.05</v>
      </c>
      <c r="G102" s="132">
        <f t="shared" si="27"/>
        <v>18.010000000000002</v>
      </c>
      <c r="H102" s="131">
        <f t="shared" si="18"/>
        <v>2.29</v>
      </c>
      <c r="I102" s="131">
        <f t="shared" si="19"/>
        <v>77.709999999999994</v>
      </c>
      <c r="J102" s="128">
        <f t="shared" si="20"/>
        <v>194.03</v>
      </c>
      <c r="K102" s="130">
        <f t="shared" si="21"/>
        <v>138.66</v>
      </c>
      <c r="L102" s="133">
        <f t="shared" si="22"/>
        <v>199</v>
      </c>
      <c r="M102" s="134">
        <f t="shared" si="23"/>
        <v>269</v>
      </c>
      <c r="N102" s="135">
        <f t="shared" si="24"/>
        <v>199</v>
      </c>
      <c r="O102" s="136">
        <f t="shared" si="25"/>
        <v>269</v>
      </c>
      <c r="R102" s="19"/>
      <c r="U102" s="125"/>
    </row>
    <row r="103" spans="1:21" ht="16" customHeight="1" x14ac:dyDescent="0.3">
      <c r="A103" s="110">
        <v>270</v>
      </c>
      <c r="B103" s="111">
        <v>200</v>
      </c>
      <c r="C103" s="112">
        <f t="shared" si="13"/>
        <v>15949.82</v>
      </c>
      <c r="D103" s="113">
        <f t="shared" si="14"/>
        <v>1329.15</v>
      </c>
      <c r="E103" s="114">
        <f t="shared" si="15"/>
        <v>147.53</v>
      </c>
      <c r="F103" s="115">
        <f t="shared" si="26"/>
        <v>54.05</v>
      </c>
      <c r="G103" s="116">
        <f t="shared" si="27"/>
        <v>18.010000000000002</v>
      </c>
      <c r="H103" s="115">
        <f t="shared" si="18"/>
        <v>2.29</v>
      </c>
      <c r="I103" s="115">
        <f t="shared" si="19"/>
        <v>77.709999999999994</v>
      </c>
      <c r="J103" s="112">
        <f t="shared" si="20"/>
        <v>194.03</v>
      </c>
      <c r="K103" s="114">
        <f t="shared" si="21"/>
        <v>138.66</v>
      </c>
      <c r="L103" s="117">
        <f t="shared" si="22"/>
        <v>200</v>
      </c>
      <c r="M103" s="118">
        <f t="shared" si="23"/>
        <v>270</v>
      </c>
      <c r="N103" s="119">
        <f t="shared" si="24"/>
        <v>200</v>
      </c>
      <c r="O103" s="120">
        <f t="shared" si="25"/>
        <v>270</v>
      </c>
      <c r="R103" s="19"/>
      <c r="U103" s="125"/>
    </row>
    <row r="104" spans="1:21" ht="16" customHeight="1" x14ac:dyDescent="0.3">
      <c r="A104" s="126">
        <v>271</v>
      </c>
      <c r="B104" s="127">
        <v>201</v>
      </c>
      <c r="C104" s="128">
        <f t="shared" si="13"/>
        <v>16008.89</v>
      </c>
      <c r="D104" s="129">
        <f t="shared" si="14"/>
        <v>1334.07</v>
      </c>
      <c r="E104" s="130">
        <f t="shared" si="15"/>
        <v>148.08000000000001</v>
      </c>
      <c r="F104" s="131">
        <f t="shared" si="26"/>
        <v>54.05</v>
      </c>
      <c r="G104" s="132">
        <f t="shared" si="27"/>
        <v>18.010000000000002</v>
      </c>
      <c r="H104" s="131">
        <f t="shared" si="18"/>
        <v>2.29</v>
      </c>
      <c r="I104" s="131">
        <f t="shared" si="19"/>
        <v>77.709999999999994</v>
      </c>
      <c r="J104" s="128">
        <f t="shared" si="20"/>
        <v>194.03</v>
      </c>
      <c r="K104" s="130">
        <f t="shared" si="21"/>
        <v>138.66</v>
      </c>
      <c r="L104" s="133">
        <f t="shared" si="22"/>
        <v>201</v>
      </c>
      <c r="M104" s="134">
        <f t="shared" si="23"/>
        <v>271</v>
      </c>
      <c r="N104" s="135">
        <f t="shared" si="24"/>
        <v>201</v>
      </c>
      <c r="O104" s="136">
        <f t="shared" si="25"/>
        <v>271</v>
      </c>
      <c r="R104" s="19"/>
      <c r="U104" s="125"/>
    </row>
    <row r="105" spans="1:21" ht="16" customHeight="1" x14ac:dyDescent="0.3">
      <c r="A105" s="110">
        <v>272</v>
      </c>
      <c r="B105" s="111">
        <v>202</v>
      </c>
      <c r="C105" s="112">
        <f t="shared" si="13"/>
        <v>16067.96</v>
      </c>
      <c r="D105" s="113">
        <f t="shared" si="14"/>
        <v>1338.99</v>
      </c>
      <c r="E105" s="114">
        <f t="shared" si="15"/>
        <v>148.62</v>
      </c>
      <c r="F105" s="115">
        <f t="shared" si="26"/>
        <v>54.05</v>
      </c>
      <c r="G105" s="116">
        <f t="shared" si="27"/>
        <v>18.010000000000002</v>
      </c>
      <c r="H105" s="115">
        <f t="shared" si="18"/>
        <v>2.29</v>
      </c>
      <c r="I105" s="115">
        <f t="shared" si="19"/>
        <v>77.709999999999994</v>
      </c>
      <c r="J105" s="112">
        <f t="shared" si="20"/>
        <v>194.03</v>
      </c>
      <c r="K105" s="114">
        <f t="shared" si="21"/>
        <v>138.66</v>
      </c>
      <c r="L105" s="117">
        <f t="shared" si="22"/>
        <v>202</v>
      </c>
      <c r="M105" s="118">
        <f t="shared" si="23"/>
        <v>272</v>
      </c>
      <c r="N105" s="119">
        <f t="shared" si="24"/>
        <v>202</v>
      </c>
      <c r="O105" s="120">
        <f t="shared" si="25"/>
        <v>272</v>
      </c>
      <c r="R105" s="19"/>
      <c r="U105" s="125"/>
    </row>
    <row r="106" spans="1:21" ht="16" customHeight="1" x14ac:dyDescent="0.3">
      <c r="A106" s="126">
        <v>273</v>
      </c>
      <c r="B106" s="127">
        <v>203</v>
      </c>
      <c r="C106" s="128">
        <f t="shared" si="13"/>
        <v>16127.04</v>
      </c>
      <c r="D106" s="129">
        <f t="shared" si="14"/>
        <v>1343.92</v>
      </c>
      <c r="E106" s="130">
        <f t="shared" si="15"/>
        <v>149.16999999999999</v>
      </c>
      <c r="F106" s="131">
        <f t="shared" si="26"/>
        <v>54.05</v>
      </c>
      <c r="G106" s="132">
        <f t="shared" si="27"/>
        <v>18.010000000000002</v>
      </c>
      <c r="H106" s="131">
        <f t="shared" si="18"/>
        <v>2.29</v>
      </c>
      <c r="I106" s="131">
        <f t="shared" si="19"/>
        <v>77.709999999999994</v>
      </c>
      <c r="J106" s="128">
        <f t="shared" si="20"/>
        <v>194.03</v>
      </c>
      <c r="K106" s="130">
        <f t="shared" si="21"/>
        <v>138.66</v>
      </c>
      <c r="L106" s="133">
        <f t="shared" si="22"/>
        <v>203</v>
      </c>
      <c r="M106" s="134">
        <f t="shared" si="23"/>
        <v>273</v>
      </c>
      <c r="N106" s="135">
        <f t="shared" si="24"/>
        <v>203</v>
      </c>
      <c r="O106" s="136">
        <f t="shared" si="25"/>
        <v>273</v>
      </c>
      <c r="R106" s="19"/>
      <c r="U106" s="125"/>
    </row>
    <row r="107" spans="1:21" ht="16" customHeight="1" x14ac:dyDescent="0.3">
      <c r="A107" s="110">
        <v>274</v>
      </c>
      <c r="B107" s="111">
        <v>204</v>
      </c>
      <c r="C107" s="112">
        <f t="shared" si="13"/>
        <v>16186.11</v>
      </c>
      <c r="D107" s="113">
        <f t="shared" si="14"/>
        <v>1348.84</v>
      </c>
      <c r="E107" s="114">
        <f t="shared" si="15"/>
        <v>149.72</v>
      </c>
      <c r="F107" s="115">
        <f t="shared" si="26"/>
        <v>54.05</v>
      </c>
      <c r="G107" s="116">
        <f t="shared" si="27"/>
        <v>18.010000000000002</v>
      </c>
      <c r="H107" s="115">
        <f t="shared" si="18"/>
        <v>2.29</v>
      </c>
      <c r="I107" s="115">
        <f t="shared" si="19"/>
        <v>77.709999999999994</v>
      </c>
      <c r="J107" s="112">
        <f t="shared" si="20"/>
        <v>194.03</v>
      </c>
      <c r="K107" s="114">
        <f t="shared" si="21"/>
        <v>138.66</v>
      </c>
      <c r="L107" s="117">
        <f t="shared" si="22"/>
        <v>204</v>
      </c>
      <c r="M107" s="118">
        <f t="shared" si="23"/>
        <v>274</v>
      </c>
      <c r="N107" s="119">
        <f t="shared" si="24"/>
        <v>204</v>
      </c>
      <c r="O107" s="120">
        <f t="shared" si="25"/>
        <v>274</v>
      </c>
      <c r="R107" s="19"/>
      <c r="U107" s="125"/>
    </row>
    <row r="108" spans="1:21" ht="16" customHeight="1" x14ac:dyDescent="0.3">
      <c r="A108" s="126">
        <v>275</v>
      </c>
      <c r="B108" s="127">
        <v>205</v>
      </c>
      <c r="C108" s="128">
        <f t="shared" si="13"/>
        <v>16245.19</v>
      </c>
      <c r="D108" s="129">
        <f t="shared" si="14"/>
        <v>1353.76</v>
      </c>
      <c r="E108" s="130">
        <f t="shared" si="15"/>
        <v>150.26</v>
      </c>
      <c r="F108" s="131">
        <f t="shared" si="26"/>
        <v>54.05</v>
      </c>
      <c r="G108" s="132">
        <f t="shared" si="27"/>
        <v>18.010000000000002</v>
      </c>
      <c r="H108" s="131">
        <f t="shared" si="18"/>
        <v>2.29</v>
      </c>
      <c r="I108" s="131">
        <f t="shared" si="19"/>
        <v>77.709999999999994</v>
      </c>
      <c r="J108" s="128">
        <f t="shared" si="20"/>
        <v>194.03</v>
      </c>
      <c r="K108" s="130">
        <f t="shared" si="21"/>
        <v>138.66</v>
      </c>
      <c r="L108" s="133">
        <f t="shared" si="22"/>
        <v>205</v>
      </c>
      <c r="M108" s="134">
        <f t="shared" si="23"/>
        <v>275</v>
      </c>
      <c r="N108" s="135">
        <f t="shared" si="24"/>
        <v>205</v>
      </c>
      <c r="O108" s="136">
        <f t="shared" si="25"/>
        <v>275</v>
      </c>
      <c r="R108" s="19"/>
      <c r="U108" s="125"/>
    </row>
    <row r="109" spans="1:21" ht="16" customHeight="1" x14ac:dyDescent="0.3">
      <c r="A109" s="110">
        <v>276</v>
      </c>
      <c r="B109" s="111">
        <v>206</v>
      </c>
      <c r="C109" s="112">
        <f t="shared" si="13"/>
        <v>16304.26</v>
      </c>
      <c r="D109" s="113">
        <f t="shared" si="14"/>
        <v>1358.68</v>
      </c>
      <c r="E109" s="114">
        <f t="shared" si="15"/>
        <v>150.81</v>
      </c>
      <c r="F109" s="115">
        <f t="shared" si="26"/>
        <v>54.05</v>
      </c>
      <c r="G109" s="116">
        <f t="shared" si="27"/>
        <v>18.010000000000002</v>
      </c>
      <c r="H109" s="115">
        <f t="shared" si="18"/>
        <v>2.29</v>
      </c>
      <c r="I109" s="115">
        <f t="shared" si="19"/>
        <v>77.709999999999994</v>
      </c>
      <c r="J109" s="112">
        <f t="shared" si="20"/>
        <v>194.03</v>
      </c>
      <c r="K109" s="114">
        <f t="shared" si="21"/>
        <v>138.66</v>
      </c>
      <c r="L109" s="117">
        <f t="shared" si="22"/>
        <v>206</v>
      </c>
      <c r="M109" s="118">
        <f t="shared" si="23"/>
        <v>276</v>
      </c>
      <c r="N109" s="119">
        <f t="shared" si="24"/>
        <v>206</v>
      </c>
      <c r="O109" s="120">
        <f t="shared" si="25"/>
        <v>276</v>
      </c>
      <c r="R109" s="19"/>
      <c r="U109" s="125"/>
    </row>
    <row r="110" spans="1:21" ht="16" customHeight="1" x14ac:dyDescent="0.3">
      <c r="A110" s="126">
        <v>277</v>
      </c>
      <c r="B110" s="127">
        <v>207</v>
      </c>
      <c r="C110" s="128">
        <f t="shared" si="13"/>
        <v>16363.33</v>
      </c>
      <c r="D110" s="129">
        <f t="shared" si="14"/>
        <v>1363.61</v>
      </c>
      <c r="E110" s="130">
        <f t="shared" si="15"/>
        <v>151.36000000000001</v>
      </c>
      <c r="F110" s="131">
        <f t="shared" si="26"/>
        <v>54.05</v>
      </c>
      <c r="G110" s="132">
        <f t="shared" si="27"/>
        <v>18.010000000000002</v>
      </c>
      <c r="H110" s="131">
        <f t="shared" si="18"/>
        <v>2.29</v>
      </c>
      <c r="I110" s="131">
        <f t="shared" si="19"/>
        <v>77.709999999999994</v>
      </c>
      <c r="J110" s="128">
        <f t="shared" si="20"/>
        <v>194.03</v>
      </c>
      <c r="K110" s="130">
        <f t="shared" si="21"/>
        <v>138.66</v>
      </c>
      <c r="L110" s="133">
        <f t="shared" si="22"/>
        <v>207</v>
      </c>
      <c r="M110" s="134">
        <f t="shared" si="23"/>
        <v>277</v>
      </c>
      <c r="N110" s="135">
        <f t="shared" si="24"/>
        <v>207</v>
      </c>
      <c r="O110" s="136">
        <f t="shared" si="25"/>
        <v>277</v>
      </c>
      <c r="R110" s="19"/>
      <c r="U110" s="125"/>
    </row>
    <row r="111" spans="1:21" ht="16" customHeight="1" x14ac:dyDescent="0.3">
      <c r="A111" s="110">
        <v>278</v>
      </c>
      <c r="B111" s="111">
        <v>208</v>
      </c>
      <c r="C111" s="112">
        <f t="shared" si="13"/>
        <v>16422.41</v>
      </c>
      <c r="D111" s="113">
        <f t="shared" si="14"/>
        <v>1368.53</v>
      </c>
      <c r="E111" s="114">
        <f t="shared" si="15"/>
        <v>151.9</v>
      </c>
      <c r="F111" s="115">
        <f t="shared" si="26"/>
        <v>54.05</v>
      </c>
      <c r="G111" s="116">
        <f t="shared" si="27"/>
        <v>18.010000000000002</v>
      </c>
      <c r="H111" s="115">
        <f t="shared" si="18"/>
        <v>2.29</v>
      </c>
      <c r="I111" s="115">
        <f t="shared" si="19"/>
        <v>77.709999999999994</v>
      </c>
      <c r="J111" s="112">
        <f t="shared" si="20"/>
        <v>194.03</v>
      </c>
      <c r="K111" s="114">
        <f t="shared" si="21"/>
        <v>138.66</v>
      </c>
      <c r="L111" s="117">
        <f t="shared" si="22"/>
        <v>208</v>
      </c>
      <c r="M111" s="118">
        <f t="shared" si="23"/>
        <v>278</v>
      </c>
      <c r="N111" s="119">
        <f t="shared" si="24"/>
        <v>208</v>
      </c>
      <c r="O111" s="120">
        <f t="shared" si="25"/>
        <v>278</v>
      </c>
      <c r="R111" s="19"/>
      <c r="U111" s="125"/>
    </row>
    <row r="112" spans="1:21" ht="16" customHeight="1" x14ac:dyDescent="0.3">
      <c r="A112" s="126">
        <v>279</v>
      </c>
      <c r="B112" s="127">
        <v>209</v>
      </c>
      <c r="C112" s="128">
        <f t="shared" si="13"/>
        <v>16481.48</v>
      </c>
      <c r="D112" s="129">
        <f t="shared" si="14"/>
        <v>1373.45</v>
      </c>
      <c r="E112" s="130">
        <f t="shared" si="15"/>
        <v>152.44999999999999</v>
      </c>
      <c r="F112" s="131">
        <f t="shared" si="26"/>
        <v>54.05</v>
      </c>
      <c r="G112" s="132">
        <f t="shared" si="27"/>
        <v>18.010000000000002</v>
      </c>
      <c r="H112" s="131">
        <f t="shared" si="18"/>
        <v>2.29</v>
      </c>
      <c r="I112" s="131">
        <f t="shared" si="19"/>
        <v>77.709999999999994</v>
      </c>
      <c r="J112" s="128">
        <f t="shared" si="20"/>
        <v>194.03</v>
      </c>
      <c r="K112" s="130">
        <f t="shared" si="21"/>
        <v>138.66</v>
      </c>
      <c r="L112" s="133">
        <f t="shared" si="22"/>
        <v>209</v>
      </c>
      <c r="M112" s="134">
        <f t="shared" si="23"/>
        <v>279</v>
      </c>
      <c r="N112" s="135">
        <f t="shared" si="24"/>
        <v>209</v>
      </c>
      <c r="O112" s="136">
        <f t="shared" si="25"/>
        <v>279</v>
      </c>
      <c r="R112" s="19"/>
      <c r="U112" s="125"/>
    </row>
    <row r="113" spans="1:21" ht="16" customHeight="1" x14ac:dyDescent="0.3">
      <c r="A113" s="110">
        <v>280</v>
      </c>
      <c r="B113" s="111">
        <v>210</v>
      </c>
      <c r="C113" s="112">
        <f t="shared" si="13"/>
        <v>16540.55</v>
      </c>
      <c r="D113" s="113">
        <f t="shared" si="14"/>
        <v>1378.37</v>
      </c>
      <c r="E113" s="114">
        <f t="shared" si="15"/>
        <v>152.99</v>
      </c>
      <c r="F113" s="115">
        <f t="shared" si="26"/>
        <v>54.05</v>
      </c>
      <c r="G113" s="116">
        <f t="shared" si="27"/>
        <v>18.010000000000002</v>
      </c>
      <c r="H113" s="115">
        <f t="shared" si="18"/>
        <v>2.29</v>
      </c>
      <c r="I113" s="115">
        <f t="shared" si="19"/>
        <v>77.709999999999994</v>
      </c>
      <c r="J113" s="112">
        <f t="shared" si="20"/>
        <v>194.03</v>
      </c>
      <c r="K113" s="114">
        <f t="shared" si="21"/>
        <v>138.66</v>
      </c>
      <c r="L113" s="117">
        <f t="shared" si="22"/>
        <v>210</v>
      </c>
      <c r="M113" s="118">
        <f t="shared" si="23"/>
        <v>280</v>
      </c>
      <c r="N113" s="119">
        <f t="shared" si="24"/>
        <v>210</v>
      </c>
      <c r="O113" s="120">
        <f t="shared" si="25"/>
        <v>280</v>
      </c>
      <c r="R113" s="19"/>
      <c r="U113" s="125"/>
    </row>
    <row r="114" spans="1:21" ht="16" customHeight="1" x14ac:dyDescent="0.3">
      <c r="A114" s="126">
        <v>281</v>
      </c>
      <c r="B114" s="127">
        <v>211</v>
      </c>
      <c r="C114" s="128">
        <f t="shared" si="13"/>
        <v>16599.63</v>
      </c>
      <c r="D114" s="129">
        <f t="shared" si="14"/>
        <v>1383.3</v>
      </c>
      <c r="E114" s="130">
        <f t="shared" si="15"/>
        <v>153.54</v>
      </c>
      <c r="F114" s="131">
        <f t="shared" si="26"/>
        <v>54.05</v>
      </c>
      <c r="G114" s="132">
        <f t="shared" si="27"/>
        <v>18.010000000000002</v>
      </c>
      <c r="H114" s="131">
        <f t="shared" si="18"/>
        <v>2.29</v>
      </c>
      <c r="I114" s="131">
        <f t="shared" si="19"/>
        <v>77.709999999999994</v>
      </c>
      <c r="J114" s="128">
        <f t="shared" si="20"/>
        <v>194.03</v>
      </c>
      <c r="K114" s="130">
        <f t="shared" si="21"/>
        <v>138.66</v>
      </c>
      <c r="L114" s="133">
        <f t="shared" si="22"/>
        <v>211</v>
      </c>
      <c r="M114" s="134">
        <f t="shared" si="23"/>
        <v>281</v>
      </c>
      <c r="N114" s="135">
        <f t="shared" si="24"/>
        <v>211</v>
      </c>
      <c r="O114" s="136">
        <f t="shared" si="25"/>
        <v>281</v>
      </c>
      <c r="R114" s="19"/>
      <c r="U114" s="125"/>
    </row>
    <row r="115" spans="1:21" ht="16" customHeight="1" x14ac:dyDescent="0.3">
      <c r="A115" s="110">
        <v>282</v>
      </c>
      <c r="B115" s="111">
        <v>212</v>
      </c>
      <c r="C115" s="112">
        <f t="shared" si="13"/>
        <v>16658.7</v>
      </c>
      <c r="D115" s="113">
        <f t="shared" si="14"/>
        <v>1388.22</v>
      </c>
      <c r="E115" s="114">
        <f t="shared" si="15"/>
        <v>154.09</v>
      </c>
      <c r="F115" s="115">
        <f t="shared" si="26"/>
        <v>54.05</v>
      </c>
      <c r="G115" s="116">
        <f t="shared" si="27"/>
        <v>18.010000000000002</v>
      </c>
      <c r="H115" s="115">
        <f t="shared" si="18"/>
        <v>2.29</v>
      </c>
      <c r="I115" s="115">
        <f t="shared" si="19"/>
        <v>77.709999999999994</v>
      </c>
      <c r="J115" s="112">
        <f t="shared" si="20"/>
        <v>194.03</v>
      </c>
      <c r="K115" s="114">
        <f t="shared" si="21"/>
        <v>138.66</v>
      </c>
      <c r="L115" s="117">
        <f t="shared" si="22"/>
        <v>212</v>
      </c>
      <c r="M115" s="118">
        <f t="shared" si="23"/>
        <v>282</v>
      </c>
      <c r="N115" s="119">
        <f t="shared" si="24"/>
        <v>212</v>
      </c>
      <c r="O115" s="120">
        <f t="shared" si="25"/>
        <v>282</v>
      </c>
      <c r="R115" s="19"/>
      <c r="U115" s="125"/>
    </row>
    <row r="116" spans="1:21" ht="16" customHeight="1" x14ac:dyDescent="0.3">
      <c r="A116" s="126">
        <v>283</v>
      </c>
      <c r="B116" s="127">
        <v>213</v>
      </c>
      <c r="C116" s="128">
        <f t="shared" si="13"/>
        <v>16717.77</v>
      </c>
      <c r="D116" s="129">
        <f t="shared" si="14"/>
        <v>1393.14</v>
      </c>
      <c r="E116" s="130">
        <f t="shared" si="15"/>
        <v>154.63</v>
      </c>
      <c r="F116" s="131">
        <f t="shared" si="26"/>
        <v>54.05</v>
      </c>
      <c r="G116" s="132">
        <f t="shared" si="27"/>
        <v>18.010000000000002</v>
      </c>
      <c r="H116" s="131">
        <f t="shared" si="18"/>
        <v>2.29</v>
      </c>
      <c r="I116" s="131">
        <f t="shared" si="19"/>
        <v>77.709999999999994</v>
      </c>
      <c r="J116" s="128">
        <f t="shared" si="20"/>
        <v>194.03</v>
      </c>
      <c r="K116" s="130">
        <f t="shared" si="21"/>
        <v>138.66</v>
      </c>
      <c r="L116" s="133">
        <f t="shared" si="22"/>
        <v>213</v>
      </c>
      <c r="M116" s="134">
        <f t="shared" si="23"/>
        <v>283</v>
      </c>
      <c r="N116" s="135">
        <f t="shared" si="24"/>
        <v>213</v>
      </c>
      <c r="O116" s="136">
        <f t="shared" si="25"/>
        <v>283</v>
      </c>
      <c r="R116" s="19"/>
      <c r="U116" s="125"/>
    </row>
    <row r="117" spans="1:21" ht="16" customHeight="1" x14ac:dyDescent="0.3">
      <c r="A117" s="110">
        <v>284</v>
      </c>
      <c r="B117" s="111">
        <v>214</v>
      </c>
      <c r="C117" s="112">
        <f t="shared" si="13"/>
        <v>16776.849999999999</v>
      </c>
      <c r="D117" s="113">
        <f t="shared" si="14"/>
        <v>1398.07</v>
      </c>
      <c r="E117" s="114">
        <f t="shared" si="15"/>
        <v>155.18</v>
      </c>
      <c r="F117" s="115">
        <f t="shared" si="26"/>
        <v>54.05</v>
      </c>
      <c r="G117" s="116">
        <f t="shared" si="27"/>
        <v>18.010000000000002</v>
      </c>
      <c r="H117" s="115">
        <f t="shared" si="18"/>
        <v>2.29</v>
      </c>
      <c r="I117" s="115">
        <f t="shared" si="19"/>
        <v>77.709999999999994</v>
      </c>
      <c r="J117" s="112">
        <f t="shared" si="20"/>
        <v>194.03</v>
      </c>
      <c r="K117" s="114">
        <f t="shared" si="21"/>
        <v>138.66</v>
      </c>
      <c r="L117" s="117">
        <f t="shared" si="22"/>
        <v>214</v>
      </c>
      <c r="M117" s="118">
        <f t="shared" si="23"/>
        <v>284</v>
      </c>
      <c r="N117" s="119">
        <f t="shared" si="24"/>
        <v>214</v>
      </c>
      <c r="O117" s="120">
        <f t="shared" si="25"/>
        <v>284</v>
      </c>
      <c r="R117" s="19"/>
      <c r="U117" s="125"/>
    </row>
    <row r="118" spans="1:21" ht="16" customHeight="1" x14ac:dyDescent="0.3">
      <c r="A118" s="126">
        <v>285</v>
      </c>
      <c r="B118" s="127">
        <v>215</v>
      </c>
      <c r="C118" s="128">
        <f t="shared" si="13"/>
        <v>16835.919999999998</v>
      </c>
      <c r="D118" s="129">
        <f t="shared" si="14"/>
        <v>1402.99</v>
      </c>
      <c r="E118" s="130">
        <f t="shared" si="15"/>
        <v>155.72999999999999</v>
      </c>
      <c r="F118" s="131">
        <f t="shared" si="26"/>
        <v>54.05</v>
      </c>
      <c r="G118" s="132">
        <f t="shared" si="27"/>
        <v>18.010000000000002</v>
      </c>
      <c r="H118" s="131">
        <f t="shared" si="18"/>
        <v>2.29</v>
      </c>
      <c r="I118" s="131">
        <f t="shared" si="19"/>
        <v>77.709999999999994</v>
      </c>
      <c r="J118" s="128">
        <f t="shared" si="20"/>
        <v>194.03</v>
      </c>
      <c r="K118" s="130">
        <f t="shared" si="21"/>
        <v>138.66</v>
      </c>
      <c r="L118" s="133">
        <f t="shared" si="22"/>
        <v>215</v>
      </c>
      <c r="M118" s="134">
        <f t="shared" si="23"/>
        <v>285</v>
      </c>
      <c r="N118" s="135">
        <f t="shared" si="24"/>
        <v>215</v>
      </c>
      <c r="O118" s="136">
        <f t="shared" si="25"/>
        <v>285</v>
      </c>
      <c r="R118" s="19"/>
      <c r="U118" s="125"/>
    </row>
    <row r="119" spans="1:21" ht="16" customHeight="1" x14ac:dyDescent="0.3">
      <c r="A119" s="110">
        <v>286</v>
      </c>
      <c r="B119" s="111">
        <v>216</v>
      </c>
      <c r="C119" s="112">
        <f t="shared" si="13"/>
        <v>16894.990000000002</v>
      </c>
      <c r="D119" s="113">
        <f t="shared" si="14"/>
        <v>1407.91</v>
      </c>
      <c r="E119" s="114">
        <f t="shared" si="15"/>
        <v>156.27000000000001</v>
      </c>
      <c r="F119" s="115">
        <f t="shared" si="26"/>
        <v>54.05</v>
      </c>
      <c r="G119" s="116">
        <f t="shared" si="27"/>
        <v>18.010000000000002</v>
      </c>
      <c r="H119" s="115">
        <f t="shared" si="18"/>
        <v>2.29</v>
      </c>
      <c r="I119" s="115">
        <f t="shared" si="19"/>
        <v>77.709999999999994</v>
      </c>
      <c r="J119" s="112">
        <f t="shared" si="20"/>
        <v>194.03</v>
      </c>
      <c r="K119" s="114">
        <f t="shared" si="21"/>
        <v>138.66</v>
      </c>
      <c r="L119" s="117">
        <f t="shared" si="22"/>
        <v>216</v>
      </c>
      <c r="M119" s="118">
        <f t="shared" si="23"/>
        <v>286</v>
      </c>
      <c r="N119" s="119">
        <f t="shared" si="24"/>
        <v>216</v>
      </c>
      <c r="O119" s="120">
        <f t="shared" si="25"/>
        <v>286</v>
      </c>
      <c r="R119" s="19"/>
      <c r="U119" s="125"/>
    </row>
    <row r="120" spans="1:21" ht="16" customHeight="1" x14ac:dyDescent="0.3">
      <c r="A120" s="126">
        <v>287</v>
      </c>
      <c r="B120" s="127">
        <v>217</v>
      </c>
      <c r="C120" s="128">
        <f t="shared" si="13"/>
        <v>16954.07</v>
      </c>
      <c r="D120" s="129">
        <f t="shared" si="14"/>
        <v>1412.83</v>
      </c>
      <c r="E120" s="130">
        <f t="shared" si="15"/>
        <v>156.82</v>
      </c>
      <c r="F120" s="131">
        <f t="shared" si="26"/>
        <v>54.05</v>
      </c>
      <c r="G120" s="132">
        <f t="shared" si="27"/>
        <v>18.010000000000002</v>
      </c>
      <c r="H120" s="131">
        <f t="shared" si="18"/>
        <v>2.29</v>
      </c>
      <c r="I120" s="131">
        <f t="shared" si="19"/>
        <v>77.709999999999994</v>
      </c>
      <c r="J120" s="128">
        <f t="shared" si="20"/>
        <v>194.03</v>
      </c>
      <c r="K120" s="130">
        <f t="shared" si="21"/>
        <v>138.66</v>
      </c>
      <c r="L120" s="133">
        <f t="shared" si="22"/>
        <v>217</v>
      </c>
      <c r="M120" s="134">
        <f t="shared" si="23"/>
        <v>287</v>
      </c>
      <c r="N120" s="135">
        <f t="shared" si="24"/>
        <v>217</v>
      </c>
      <c r="O120" s="136">
        <f t="shared" si="25"/>
        <v>287</v>
      </c>
      <c r="R120" s="19"/>
      <c r="U120" s="125"/>
    </row>
    <row r="121" spans="1:21" ht="16" customHeight="1" x14ac:dyDescent="0.3">
      <c r="A121" s="110">
        <v>288</v>
      </c>
      <c r="B121" s="111">
        <v>218</v>
      </c>
      <c r="C121" s="112">
        <f t="shared" si="13"/>
        <v>17013.14</v>
      </c>
      <c r="D121" s="113">
        <f t="shared" si="14"/>
        <v>1417.76</v>
      </c>
      <c r="E121" s="114">
        <f t="shared" si="15"/>
        <v>157.37</v>
      </c>
      <c r="F121" s="115">
        <f t="shared" si="26"/>
        <v>54.05</v>
      </c>
      <c r="G121" s="116">
        <f t="shared" si="27"/>
        <v>18.010000000000002</v>
      </c>
      <c r="H121" s="115">
        <f t="shared" si="18"/>
        <v>2.29</v>
      </c>
      <c r="I121" s="115">
        <f t="shared" si="19"/>
        <v>77.709999999999994</v>
      </c>
      <c r="J121" s="112">
        <f t="shared" si="20"/>
        <v>194.03</v>
      </c>
      <c r="K121" s="114">
        <f t="shared" si="21"/>
        <v>138.66</v>
      </c>
      <c r="L121" s="117">
        <f t="shared" si="22"/>
        <v>218</v>
      </c>
      <c r="M121" s="118">
        <f t="shared" si="23"/>
        <v>288</v>
      </c>
      <c r="N121" s="119">
        <f t="shared" si="24"/>
        <v>218</v>
      </c>
      <c r="O121" s="120">
        <f t="shared" si="25"/>
        <v>288</v>
      </c>
      <c r="R121" s="19"/>
      <c r="U121" s="125"/>
    </row>
    <row r="122" spans="1:21" ht="16" customHeight="1" x14ac:dyDescent="0.3">
      <c r="A122" s="126">
        <v>289</v>
      </c>
      <c r="B122" s="127">
        <v>219</v>
      </c>
      <c r="C122" s="128">
        <f t="shared" si="13"/>
        <v>17072.21</v>
      </c>
      <c r="D122" s="129">
        <f t="shared" si="14"/>
        <v>1422.68</v>
      </c>
      <c r="E122" s="130">
        <f t="shared" si="15"/>
        <v>157.91</v>
      </c>
      <c r="F122" s="131">
        <f t="shared" si="26"/>
        <v>54.05</v>
      </c>
      <c r="G122" s="132">
        <f t="shared" si="27"/>
        <v>18.010000000000002</v>
      </c>
      <c r="H122" s="131">
        <f t="shared" si="18"/>
        <v>2.29</v>
      </c>
      <c r="I122" s="131">
        <f t="shared" si="19"/>
        <v>77.709999999999994</v>
      </c>
      <c r="J122" s="128">
        <f t="shared" si="20"/>
        <v>194.03</v>
      </c>
      <c r="K122" s="130">
        <f t="shared" si="21"/>
        <v>138.66</v>
      </c>
      <c r="L122" s="133">
        <f t="shared" si="22"/>
        <v>219</v>
      </c>
      <c r="M122" s="134">
        <f t="shared" si="23"/>
        <v>289</v>
      </c>
      <c r="N122" s="135">
        <f t="shared" si="24"/>
        <v>219</v>
      </c>
      <c r="O122" s="136">
        <f t="shared" si="25"/>
        <v>289</v>
      </c>
      <c r="R122" s="19"/>
      <c r="U122" s="125"/>
    </row>
    <row r="123" spans="1:21" ht="16" customHeight="1" x14ac:dyDescent="0.3">
      <c r="A123" s="110">
        <v>290</v>
      </c>
      <c r="B123" s="111">
        <v>220</v>
      </c>
      <c r="C123" s="112">
        <f t="shared" si="13"/>
        <v>17131.29</v>
      </c>
      <c r="D123" s="113">
        <f t="shared" si="14"/>
        <v>1427.6</v>
      </c>
      <c r="E123" s="114">
        <f t="shared" si="15"/>
        <v>158.46</v>
      </c>
      <c r="F123" s="115">
        <f t="shared" si="26"/>
        <v>54.05</v>
      </c>
      <c r="G123" s="116">
        <f t="shared" si="27"/>
        <v>18.010000000000002</v>
      </c>
      <c r="H123" s="115">
        <f t="shared" si="18"/>
        <v>2.29</v>
      </c>
      <c r="I123" s="115">
        <f t="shared" si="19"/>
        <v>77.709999999999994</v>
      </c>
      <c r="J123" s="112">
        <f t="shared" si="20"/>
        <v>194.03</v>
      </c>
      <c r="K123" s="114">
        <f t="shared" si="21"/>
        <v>138.66</v>
      </c>
      <c r="L123" s="117">
        <f t="shared" si="22"/>
        <v>220</v>
      </c>
      <c r="M123" s="118">
        <f t="shared" si="23"/>
        <v>290</v>
      </c>
      <c r="N123" s="119">
        <f t="shared" si="24"/>
        <v>220</v>
      </c>
      <c r="O123" s="120">
        <f t="shared" si="25"/>
        <v>290</v>
      </c>
      <c r="R123" s="19"/>
      <c r="U123" s="125"/>
    </row>
    <row r="124" spans="1:21" ht="16" customHeight="1" x14ac:dyDescent="0.3">
      <c r="A124" s="126">
        <v>291</v>
      </c>
      <c r="B124" s="127">
        <v>221</v>
      </c>
      <c r="C124" s="128">
        <f t="shared" si="13"/>
        <v>17190.36</v>
      </c>
      <c r="D124" s="129">
        <f t="shared" si="14"/>
        <v>1432.53</v>
      </c>
      <c r="E124" s="130">
        <f t="shared" si="15"/>
        <v>159.01</v>
      </c>
      <c r="F124" s="131">
        <f t="shared" si="26"/>
        <v>54.05</v>
      </c>
      <c r="G124" s="132">
        <f t="shared" si="27"/>
        <v>18.010000000000002</v>
      </c>
      <c r="H124" s="131">
        <f t="shared" si="18"/>
        <v>2.29</v>
      </c>
      <c r="I124" s="131">
        <f t="shared" si="19"/>
        <v>77.709999999999994</v>
      </c>
      <c r="J124" s="128">
        <f t="shared" si="20"/>
        <v>194.03</v>
      </c>
      <c r="K124" s="130">
        <f t="shared" si="21"/>
        <v>138.66</v>
      </c>
      <c r="L124" s="133">
        <f t="shared" si="22"/>
        <v>221</v>
      </c>
      <c r="M124" s="134">
        <f t="shared" si="23"/>
        <v>291</v>
      </c>
      <c r="N124" s="135">
        <f t="shared" si="24"/>
        <v>221</v>
      </c>
      <c r="O124" s="136">
        <f t="shared" si="25"/>
        <v>291</v>
      </c>
      <c r="R124" s="19"/>
      <c r="U124" s="125"/>
    </row>
    <row r="125" spans="1:21" ht="16" customHeight="1" x14ac:dyDescent="0.3">
      <c r="A125" s="110">
        <v>292</v>
      </c>
      <c r="B125" s="111">
        <v>222</v>
      </c>
      <c r="C125" s="112">
        <f t="shared" si="13"/>
        <v>17249.43</v>
      </c>
      <c r="D125" s="113">
        <f t="shared" si="14"/>
        <v>1437.45</v>
      </c>
      <c r="E125" s="114">
        <f t="shared" si="15"/>
        <v>159.55000000000001</v>
      </c>
      <c r="F125" s="115">
        <f t="shared" si="26"/>
        <v>54.05</v>
      </c>
      <c r="G125" s="116">
        <f t="shared" si="27"/>
        <v>18.010000000000002</v>
      </c>
      <c r="H125" s="115">
        <f t="shared" si="18"/>
        <v>2.29</v>
      </c>
      <c r="I125" s="115">
        <f t="shared" si="19"/>
        <v>77.709999999999994</v>
      </c>
      <c r="J125" s="112">
        <f t="shared" si="20"/>
        <v>194.03</v>
      </c>
      <c r="K125" s="114">
        <f t="shared" si="21"/>
        <v>138.66</v>
      </c>
      <c r="L125" s="117">
        <f t="shared" si="22"/>
        <v>222</v>
      </c>
      <c r="M125" s="118">
        <f t="shared" si="23"/>
        <v>292</v>
      </c>
      <c r="N125" s="119">
        <f t="shared" si="24"/>
        <v>222</v>
      </c>
      <c r="O125" s="120">
        <f t="shared" si="25"/>
        <v>292</v>
      </c>
      <c r="R125" s="19"/>
      <c r="U125" s="125"/>
    </row>
    <row r="126" spans="1:21" ht="16" customHeight="1" x14ac:dyDescent="0.3">
      <c r="A126" s="126">
        <v>293</v>
      </c>
      <c r="B126" s="127">
        <v>223</v>
      </c>
      <c r="C126" s="128">
        <f t="shared" si="13"/>
        <v>17308.509999999998</v>
      </c>
      <c r="D126" s="129">
        <f t="shared" si="14"/>
        <v>1442.37</v>
      </c>
      <c r="E126" s="130">
        <f t="shared" si="15"/>
        <v>160.1</v>
      </c>
      <c r="F126" s="131">
        <f t="shared" si="26"/>
        <v>54.05</v>
      </c>
      <c r="G126" s="132">
        <f t="shared" si="27"/>
        <v>18.010000000000002</v>
      </c>
      <c r="H126" s="131">
        <f t="shared" si="18"/>
        <v>2.29</v>
      </c>
      <c r="I126" s="131">
        <f t="shared" si="19"/>
        <v>77.709999999999994</v>
      </c>
      <c r="J126" s="128">
        <f t="shared" si="20"/>
        <v>194.03</v>
      </c>
      <c r="K126" s="130">
        <f t="shared" si="21"/>
        <v>138.66</v>
      </c>
      <c r="L126" s="133">
        <f t="shared" si="22"/>
        <v>223</v>
      </c>
      <c r="M126" s="134">
        <f t="shared" si="23"/>
        <v>293</v>
      </c>
      <c r="N126" s="135">
        <f t="shared" si="24"/>
        <v>223</v>
      </c>
      <c r="O126" s="136">
        <f t="shared" si="25"/>
        <v>293</v>
      </c>
      <c r="R126" s="19"/>
      <c r="U126" s="125"/>
    </row>
    <row r="127" spans="1:21" ht="16" customHeight="1" x14ac:dyDescent="0.3">
      <c r="A127" s="110">
        <v>294</v>
      </c>
      <c r="B127" s="111">
        <v>224</v>
      </c>
      <c r="C127" s="112">
        <f t="shared" si="13"/>
        <v>17367.580000000002</v>
      </c>
      <c r="D127" s="113">
        <f t="shared" si="14"/>
        <v>1447.29</v>
      </c>
      <c r="E127" s="114">
        <f t="shared" si="15"/>
        <v>160.63999999999999</v>
      </c>
      <c r="F127" s="115">
        <f t="shared" si="26"/>
        <v>54.05</v>
      </c>
      <c r="G127" s="116">
        <f t="shared" si="27"/>
        <v>18.010000000000002</v>
      </c>
      <c r="H127" s="115">
        <f t="shared" si="18"/>
        <v>2.29</v>
      </c>
      <c r="I127" s="115">
        <f t="shared" si="19"/>
        <v>77.709999999999994</v>
      </c>
      <c r="J127" s="112">
        <f t="shared" si="20"/>
        <v>194.03</v>
      </c>
      <c r="K127" s="114">
        <f t="shared" si="21"/>
        <v>138.66</v>
      </c>
      <c r="L127" s="117">
        <f t="shared" si="22"/>
        <v>224</v>
      </c>
      <c r="M127" s="118">
        <f t="shared" si="23"/>
        <v>294</v>
      </c>
      <c r="N127" s="119">
        <f t="shared" si="24"/>
        <v>224</v>
      </c>
      <c r="O127" s="120">
        <f t="shared" si="25"/>
        <v>294</v>
      </c>
      <c r="R127" s="19"/>
      <c r="U127" s="125"/>
    </row>
    <row r="128" spans="1:21" ht="16" customHeight="1" x14ac:dyDescent="0.3">
      <c r="A128" s="126">
        <v>295</v>
      </c>
      <c r="B128" s="127">
        <v>225</v>
      </c>
      <c r="C128" s="128">
        <f t="shared" si="13"/>
        <v>17426.650000000001</v>
      </c>
      <c r="D128" s="129">
        <f t="shared" si="14"/>
        <v>1452.22</v>
      </c>
      <c r="E128" s="130">
        <f t="shared" si="15"/>
        <v>161.19</v>
      </c>
      <c r="F128" s="131">
        <f t="shared" si="26"/>
        <v>54.05</v>
      </c>
      <c r="G128" s="132">
        <f t="shared" si="27"/>
        <v>18.010000000000002</v>
      </c>
      <c r="H128" s="131">
        <f t="shared" si="18"/>
        <v>2.29</v>
      </c>
      <c r="I128" s="131">
        <f t="shared" si="19"/>
        <v>77.709999999999994</v>
      </c>
      <c r="J128" s="128">
        <f t="shared" si="20"/>
        <v>194.03</v>
      </c>
      <c r="K128" s="130">
        <f t="shared" si="21"/>
        <v>138.66</v>
      </c>
      <c r="L128" s="133">
        <f t="shared" si="22"/>
        <v>225</v>
      </c>
      <c r="M128" s="134">
        <f t="shared" si="23"/>
        <v>295</v>
      </c>
      <c r="N128" s="135">
        <f t="shared" si="24"/>
        <v>225</v>
      </c>
      <c r="O128" s="136">
        <f t="shared" si="25"/>
        <v>295</v>
      </c>
      <c r="R128" s="19"/>
      <c r="U128" s="125"/>
    </row>
    <row r="129" spans="1:21" ht="16" customHeight="1" x14ac:dyDescent="0.3">
      <c r="A129" s="110">
        <v>296</v>
      </c>
      <c r="B129" s="111">
        <v>226</v>
      </c>
      <c r="C129" s="112">
        <f t="shared" si="13"/>
        <v>17485.73</v>
      </c>
      <c r="D129" s="113">
        <f t="shared" si="14"/>
        <v>1457.14</v>
      </c>
      <c r="E129" s="114">
        <f t="shared" si="15"/>
        <v>161.74</v>
      </c>
      <c r="F129" s="115">
        <f t="shared" si="26"/>
        <v>54.05</v>
      </c>
      <c r="G129" s="116">
        <f t="shared" si="27"/>
        <v>18.010000000000002</v>
      </c>
      <c r="H129" s="115">
        <f t="shared" si="18"/>
        <v>2.29</v>
      </c>
      <c r="I129" s="115">
        <f t="shared" si="19"/>
        <v>77.709999999999994</v>
      </c>
      <c r="J129" s="112">
        <f t="shared" si="20"/>
        <v>194.03</v>
      </c>
      <c r="K129" s="114">
        <f t="shared" si="21"/>
        <v>138.66</v>
      </c>
      <c r="L129" s="117">
        <f t="shared" si="22"/>
        <v>226</v>
      </c>
      <c r="M129" s="118">
        <f t="shared" si="23"/>
        <v>296</v>
      </c>
      <c r="N129" s="119">
        <f t="shared" si="24"/>
        <v>226</v>
      </c>
      <c r="O129" s="120">
        <f t="shared" si="25"/>
        <v>296</v>
      </c>
      <c r="R129" s="19"/>
      <c r="U129" s="125"/>
    </row>
    <row r="130" spans="1:21" ht="16" customHeight="1" x14ac:dyDescent="0.3">
      <c r="A130" s="126">
        <v>297</v>
      </c>
      <c r="B130" s="127">
        <v>227</v>
      </c>
      <c r="C130" s="128">
        <f t="shared" si="13"/>
        <v>17544.8</v>
      </c>
      <c r="D130" s="129">
        <f t="shared" si="14"/>
        <v>1462.06</v>
      </c>
      <c r="E130" s="130">
        <f t="shared" si="15"/>
        <v>162.28</v>
      </c>
      <c r="F130" s="131">
        <f t="shared" si="26"/>
        <v>54.05</v>
      </c>
      <c r="G130" s="132">
        <f t="shared" si="27"/>
        <v>18.010000000000002</v>
      </c>
      <c r="H130" s="131">
        <f t="shared" si="18"/>
        <v>2.29</v>
      </c>
      <c r="I130" s="131">
        <f t="shared" si="19"/>
        <v>77.709999999999994</v>
      </c>
      <c r="J130" s="128">
        <f t="shared" si="20"/>
        <v>194.03</v>
      </c>
      <c r="K130" s="130">
        <f t="shared" si="21"/>
        <v>138.66</v>
      </c>
      <c r="L130" s="133">
        <f t="shared" si="22"/>
        <v>227</v>
      </c>
      <c r="M130" s="134">
        <f t="shared" si="23"/>
        <v>297</v>
      </c>
      <c r="N130" s="135">
        <f t="shared" si="24"/>
        <v>227</v>
      </c>
      <c r="O130" s="136">
        <f t="shared" si="25"/>
        <v>297</v>
      </c>
      <c r="R130" s="19"/>
      <c r="U130" s="125"/>
    </row>
    <row r="131" spans="1:21" ht="16" customHeight="1" x14ac:dyDescent="0.3">
      <c r="A131" s="110">
        <v>298</v>
      </c>
      <c r="B131" s="111">
        <v>228</v>
      </c>
      <c r="C131" s="112">
        <f t="shared" ref="C131:C194" si="28">ROUND($P$1*A131,2)</f>
        <v>17603.87</v>
      </c>
      <c r="D131" s="113">
        <f t="shared" ref="D131:D194" si="29">TRUNC(C131/12,2)</f>
        <v>1466.98</v>
      </c>
      <c r="E131" s="114">
        <f t="shared" ref="E131:E194" si="30">TRUNC(D131*$P$3,2)</f>
        <v>162.83000000000001</v>
      </c>
      <c r="F131" s="115">
        <f t="shared" si="26"/>
        <v>54.05</v>
      </c>
      <c r="G131" s="116">
        <f t="shared" si="27"/>
        <v>18.010000000000002</v>
      </c>
      <c r="H131" s="115">
        <f t="shared" ref="H131:H194" si="31">TRUNC($P$9,2)</f>
        <v>2.29</v>
      </c>
      <c r="I131" s="115">
        <f t="shared" ref="I131:I194" si="32">TRUNC(IF(A131&lt;$A$427,$D$427*$R$10+$P$10,IF(A131&gt;$A$782,$D$782*$R$10+$P$10,D131*$R$10+$P$10)),2)</f>
        <v>77.709999999999994</v>
      </c>
      <c r="J131" s="112">
        <f t="shared" ref="J131:J194" si="33">TRUNC(IF(A131&lt;$A$427,($D$427*$R$11)+$P$11,IF(A131&gt;$A$782,$D$782*$R$11+$P$11,D131*$R$11+$P$11)),2)</f>
        <v>194.03</v>
      </c>
      <c r="K131" s="114">
        <f t="shared" ref="K131:K194" si="34">TRUNC(IF(A131&lt;$A$427,$D$427*$R$12+$P$12,IF(A131&gt;$A$782,$D$782*$R$12+$P$12,D131*$R$12+$P$12)),2)</f>
        <v>138.66</v>
      </c>
      <c r="L131" s="117">
        <f t="shared" ref="L131:L194" si="35">B131</f>
        <v>228</v>
      </c>
      <c r="M131" s="118">
        <f t="shared" ref="M131:M194" si="36">A131</f>
        <v>298</v>
      </c>
      <c r="N131" s="119">
        <f t="shared" ref="N131:N194" si="37">B131</f>
        <v>228</v>
      </c>
      <c r="O131" s="120">
        <f t="shared" ref="O131:O194" si="38">A131</f>
        <v>298</v>
      </c>
      <c r="R131" s="19"/>
      <c r="U131" s="125"/>
    </row>
    <row r="132" spans="1:21" ht="16" customHeight="1" x14ac:dyDescent="0.3">
      <c r="A132" s="126">
        <v>299</v>
      </c>
      <c r="B132" s="127">
        <v>229</v>
      </c>
      <c r="C132" s="128">
        <f t="shared" si="28"/>
        <v>17662.95</v>
      </c>
      <c r="D132" s="129">
        <f t="shared" si="29"/>
        <v>1471.91</v>
      </c>
      <c r="E132" s="130">
        <f t="shared" si="30"/>
        <v>163.38</v>
      </c>
      <c r="F132" s="131">
        <f t="shared" si="26"/>
        <v>54.05</v>
      </c>
      <c r="G132" s="132">
        <f t="shared" si="27"/>
        <v>18.010000000000002</v>
      </c>
      <c r="H132" s="131">
        <f t="shared" si="31"/>
        <v>2.29</v>
      </c>
      <c r="I132" s="131">
        <f t="shared" si="32"/>
        <v>77.709999999999994</v>
      </c>
      <c r="J132" s="128">
        <f t="shared" si="33"/>
        <v>194.03</v>
      </c>
      <c r="K132" s="130">
        <f t="shared" si="34"/>
        <v>138.66</v>
      </c>
      <c r="L132" s="133">
        <f t="shared" si="35"/>
        <v>229</v>
      </c>
      <c r="M132" s="134">
        <f t="shared" si="36"/>
        <v>299</v>
      </c>
      <c r="N132" s="135">
        <f t="shared" si="37"/>
        <v>229</v>
      </c>
      <c r="O132" s="136">
        <f t="shared" si="38"/>
        <v>299</v>
      </c>
      <c r="R132" s="19"/>
      <c r="U132" s="125"/>
    </row>
    <row r="133" spans="1:21" ht="16" customHeight="1" x14ac:dyDescent="0.3">
      <c r="A133" s="110">
        <v>300</v>
      </c>
      <c r="B133" s="111">
        <v>230</v>
      </c>
      <c r="C133" s="112">
        <f t="shared" si="28"/>
        <v>17722.02</v>
      </c>
      <c r="D133" s="113">
        <f t="shared" si="29"/>
        <v>1476.83</v>
      </c>
      <c r="E133" s="114">
        <f t="shared" si="30"/>
        <v>163.92</v>
      </c>
      <c r="F133" s="115">
        <f t="shared" si="26"/>
        <v>54.05</v>
      </c>
      <c r="G133" s="116">
        <f t="shared" si="27"/>
        <v>18.010000000000002</v>
      </c>
      <c r="H133" s="115">
        <f t="shared" si="31"/>
        <v>2.29</v>
      </c>
      <c r="I133" s="115">
        <f t="shared" si="32"/>
        <v>77.709999999999994</v>
      </c>
      <c r="J133" s="112">
        <f t="shared" si="33"/>
        <v>194.03</v>
      </c>
      <c r="K133" s="114">
        <f t="shared" si="34"/>
        <v>138.66</v>
      </c>
      <c r="L133" s="117">
        <f t="shared" si="35"/>
        <v>230</v>
      </c>
      <c r="M133" s="118">
        <f t="shared" si="36"/>
        <v>300</v>
      </c>
      <c r="N133" s="119">
        <f t="shared" si="37"/>
        <v>230</v>
      </c>
      <c r="O133" s="120">
        <f t="shared" si="38"/>
        <v>300</v>
      </c>
      <c r="R133" s="19"/>
      <c r="U133" s="125"/>
    </row>
    <row r="134" spans="1:21" ht="16" customHeight="1" x14ac:dyDescent="0.3">
      <c r="A134" s="126">
        <v>301</v>
      </c>
      <c r="B134" s="127">
        <v>231</v>
      </c>
      <c r="C134" s="128">
        <f t="shared" si="28"/>
        <v>17781.09</v>
      </c>
      <c r="D134" s="129">
        <f t="shared" si="29"/>
        <v>1481.75</v>
      </c>
      <c r="E134" s="130">
        <f t="shared" si="30"/>
        <v>164.47</v>
      </c>
      <c r="F134" s="131">
        <f t="shared" ref="F134:F197" si="39">TRUNC(IF(A134&lt;=$A$270,$D$270*$P$5,D134*$P$5),2)</f>
        <v>54.05</v>
      </c>
      <c r="G134" s="132">
        <f t="shared" ref="G134:G197" si="40">TRUNC(IF(A134&lt;=$A$270,$D$270*$P$6,D134*$P$6),2)</f>
        <v>18.010000000000002</v>
      </c>
      <c r="H134" s="131">
        <f t="shared" si="31"/>
        <v>2.29</v>
      </c>
      <c r="I134" s="131">
        <f t="shared" si="32"/>
        <v>77.709999999999994</v>
      </c>
      <c r="J134" s="128">
        <f t="shared" si="33"/>
        <v>194.03</v>
      </c>
      <c r="K134" s="130">
        <f t="shared" si="34"/>
        <v>138.66</v>
      </c>
      <c r="L134" s="133">
        <f t="shared" si="35"/>
        <v>231</v>
      </c>
      <c r="M134" s="134">
        <f t="shared" si="36"/>
        <v>301</v>
      </c>
      <c r="N134" s="135">
        <f t="shared" si="37"/>
        <v>231</v>
      </c>
      <c r="O134" s="136">
        <f t="shared" si="38"/>
        <v>301</v>
      </c>
      <c r="R134" s="19"/>
      <c r="U134" s="125"/>
    </row>
    <row r="135" spans="1:21" ht="16" customHeight="1" x14ac:dyDescent="0.3">
      <c r="A135" s="110">
        <v>302</v>
      </c>
      <c r="B135" s="111">
        <v>232</v>
      </c>
      <c r="C135" s="112">
        <f t="shared" si="28"/>
        <v>17840.169999999998</v>
      </c>
      <c r="D135" s="113">
        <f t="shared" si="29"/>
        <v>1486.68</v>
      </c>
      <c r="E135" s="114">
        <f t="shared" si="30"/>
        <v>165.02</v>
      </c>
      <c r="F135" s="115">
        <f t="shared" si="39"/>
        <v>54.05</v>
      </c>
      <c r="G135" s="116">
        <f t="shared" si="40"/>
        <v>18.010000000000002</v>
      </c>
      <c r="H135" s="115">
        <f t="shared" si="31"/>
        <v>2.29</v>
      </c>
      <c r="I135" s="115">
        <f t="shared" si="32"/>
        <v>77.709999999999994</v>
      </c>
      <c r="J135" s="112">
        <f t="shared" si="33"/>
        <v>194.03</v>
      </c>
      <c r="K135" s="114">
        <f t="shared" si="34"/>
        <v>138.66</v>
      </c>
      <c r="L135" s="117">
        <f t="shared" si="35"/>
        <v>232</v>
      </c>
      <c r="M135" s="118">
        <f t="shared" si="36"/>
        <v>302</v>
      </c>
      <c r="N135" s="119">
        <f t="shared" si="37"/>
        <v>232</v>
      </c>
      <c r="O135" s="120">
        <f t="shared" si="38"/>
        <v>302</v>
      </c>
      <c r="R135" s="19"/>
      <c r="U135" s="125"/>
    </row>
    <row r="136" spans="1:21" ht="16" customHeight="1" x14ac:dyDescent="0.3">
      <c r="A136" s="126">
        <v>303</v>
      </c>
      <c r="B136" s="127">
        <v>233</v>
      </c>
      <c r="C136" s="128">
        <f t="shared" si="28"/>
        <v>17899.240000000002</v>
      </c>
      <c r="D136" s="129">
        <f t="shared" si="29"/>
        <v>1491.6</v>
      </c>
      <c r="E136" s="130">
        <f t="shared" si="30"/>
        <v>165.56</v>
      </c>
      <c r="F136" s="131">
        <f t="shared" si="39"/>
        <v>54.05</v>
      </c>
      <c r="G136" s="132">
        <f t="shared" si="40"/>
        <v>18.010000000000002</v>
      </c>
      <c r="H136" s="131">
        <f t="shared" si="31"/>
        <v>2.29</v>
      </c>
      <c r="I136" s="131">
        <f t="shared" si="32"/>
        <v>77.709999999999994</v>
      </c>
      <c r="J136" s="128">
        <f t="shared" si="33"/>
        <v>194.03</v>
      </c>
      <c r="K136" s="130">
        <f t="shared" si="34"/>
        <v>138.66</v>
      </c>
      <c r="L136" s="133">
        <f t="shared" si="35"/>
        <v>233</v>
      </c>
      <c r="M136" s="134">
        <f t="shared" si="36"/>
        <v>303</v>
      </c>
      <c r="N136" s="135">
        <f t="shared" si="37"/>
        <v>233</v>
      </c>
      <c r="O136" s="136">
        <f t="shared" si="38"/>
        <v>303</v>
      </c>
      <c r="R136" s="19"/>
      <c r="U136" s="125"/>
    </row>
    <row r="137" spans="1:21" ht="16" customHeight="1" x14ac:dyDescent="0.3">
      <c r="A137" s="110">
        <v>304</v>
      </c>
      <c r="B137" s="111">
        <v>234</v>
      </c>
      <c r="C137" s="112">
        <f t="shared" si="28"/>
        <v>17958.310000000001</v>
      </c>
      <c r="D137" s="113">
        <f t="shared" si="29"/>
        <v>1496.52</v>
      </c>
      <c r="E137" s="114">
        <f t="shared" si="30"/>
        <v>166.11</v>
      </c>
      <c r="F137" s="115">
        <f t="shared" si="39"/>
        <v>54.05</v>
      </c>
      <c r="G137" s="116">
        <f t="shared" si="40"/>
        <v>18.010000000000002</v>
      </c>
      <c r="H137" s="115">
        <f t="shared" si="31"/>
        <v>2.29</v>
      </c>
      <c r="I137" s="115">
        <f t="shared" si="32"/>
        <v>77.709999999999994</v>
      </c>
      <c r="J137" s="112">
        <f t="shared" si="33"/>
        <v>194.03</v>
      </c>
      <c r="K137" s="114">
        <f t="shared" si="34"/>
        <v>138.66</v>
      </c>
      <c r="L137" s="117">
        <f t="shared" si="35"/>
        <v>234</v>
      </c>
      <c r="M137" s="118">
        <f t="shared" si="36"/>
        <v>304</v>
      </c>
      <c r="N137" s="119">
        <f t="shared" si="37"/>
        <v>234</v>
      </c>
      <c r="O137" s="120">
        <f t="shared" si="38"/>
        <v>304</v>
      </c>
      <c r="R137" s="19"/>
      <c r="U137" s="125"/>
    </row>
    <row r="138" spans="1:21" ht="16" customHeight="1" x14ac:dyDescent="0.3">
      <c r="A138" s="126">
        <v>305</v>
      </c>
      <c r="B138" s="127">
        <v>235</v>
      </c>
      <c r="C138" s="128">
        <f t="shared" si="28"/>
        <v>18017.39</v>
      </c>
      <c r="D138" s="129">
        <f t="shared" si="29"/>
        <v>1501.44</v>
      </c>
      <c r="E138" s="130">
        <f t="shared" si="30"/>
        <v>166.65</v>
      </c>
      <c r="F138" s="131">
        <f t="shared" si="39"/>
        <v>54.05</v>
      </c>
      <c r="G138" s="132">
        <f t="shared" si="40"/>
        <v>18.010000000000002</v>
      </c>
      <c r="H138" s="131">
        <f t="shared" si="31"/>
        <v>2.29</v>
      </c>
      <c r="I138" s="131">
        <f t="shared" si="32"/>
        <v>77.709999999999994</v>
      </c>
      <c r="J138" s="128">
        <f t="shared" si="33"/>
        <v>194.03</v>
      </c>
      <c r="K138" s="130">
        <f t="shared" si="34"/>
        <v>138.66</v>
      </c>
      <c r="L138" s="133">
        <f t="shared" si="35"/>
        <v>235</v>
      </c>
      <c r="M138" s="134">
        <f t="shared" si="36"/>
        <v>305</v>
      </c>
      <c r="N138" s="135">
        <f t="shared" si="37"/>
        <v>235</v>
      </c>
      <c r="O138" s="136">
        <f t="shared" si="38"/>
        <v>305</v>
      </c>
      <c r="R138" s="19"/>
      <c r="U138" s="125"/>
    </row>
    <row r="139" spans="1:21" ht="16" customHeight="1" x14ac:dyDescent="0.3">
      <c r="A139" s="110">
        <v>306</v>
      </c>
      <c r="B139" s="111">
        <v>236</v>
      </c>
      <c r="C139" s="112">
        <f t="shared" si="28"/>
        <v>18076.46</v>
      </c>
      <c r="D139" s="113">
        <f t="shared" si="29"/>
        <v>1506.37</v>
      </c>
      <c r="E139" s="114">
        <f t="shared" si="30"/>
        <v>167.2</v>
      </c>
      <c r="F139" s="115">
        <f t="shared" si="39"/>
        <v>54.05</v>
      </c>
      <c r="G139" s="116">
        <f t="shared" si="40"/>
        <v>18.010000000000002</v>
      </c>
      <c r="H139" s="115">
        <f t="shared" si="31"/>
        <v>2.29</v>
      </c>
      <c r="I139" s="115">
        <f t="shared" si="32"/>
        <v>77.709999999999994</v>
      </c>
      <c r="J139" s="112">
        <f t="shared" si="33"/>
        <v>194.03</v>
      </c>
      <c r="K139" s="114">
        <f t="shared" si="34"/>
        <v>138.66</v>
      </c>
      <c r="L139" s="117">
        <f t="shared" si="35"/>
        <v>236</v>
      </c>
      <c r="M139" s="118">
        <f t="shared" si="36"/>
        <v>306</v>
      </c>
      <c r="N139" s="119">
        <f t="shared" si="37"/>
        <v>236</v>
      </c>
      <c r="O139" s="120">
        <f t="shared" si="38"/>
        <v>306</v>
      </c>
      <c r="R139" s="19"/>
      <c r="U139" s="125"/>
    </row>
    <row r="140" spans="1:21" ht="16" customHeight="1" x14ac:dyDescent="0.3">
      <c r="A140" s="126">
        <v>307</v>
      </c>
      <c r="B140" s="127">
        <v>237</v>
      </c>
      <c r="C140" s="128">
        <f t="shared" si="28"/>
        <v>18135.53</v>
      </c>
      <c r="D140" s="129">
        <f t="shared" si="29"/>
        <v>1511.29</v>
      </c>
      <c r="E140" s="130">
        <f t="shared" si="30"/>
        <v>167.75</v>
      </c>
      <c r="F140" s="131">
        <f t="shared" si="39"/>
        <v>54.05</v>
      </c>
      <c r="G140" s="132">
        <f t="shared" si="40"/>
        <v>18.010000000000002</v>
      </c>
      <c r="H140" s="131">
        <f t="shared" si="31"/>
        <v>2.29</v>
      </c>
      <c r="I140" s="131">
        <f t="shared" si="32"/>
        <v>77.709999999999994</v>
      </c>
      <c r="J140" s="128">
        <f t="shared" si="33"/>
        <v>194.03</v>
      </c>
      <c r="K140" s="130">
        <f t="shared" si="34"/>
        <v>138.66</v>
      </c>
      <c r="L140" s="133">
        <f t="shared" si="35"/>
        <v>237</v>
      </c>
      <c r="M140" s="134">
        <f t="shared" si="36"/>
        <v>307</v>
      </c>
      <c r="N140" s="135">
        <f t="shared" si="37"/>
        <v>237</v>
      </c>
      <c r="O140" s="136">
        <f t="shared" si="38"/>
        <v>307</v>
      </c>
      <c r="R140" s="19"/>
      <c r="U140" s="125"/>
    </row>
    <row r="141" spans="1:21" ht="16" customHeight="1" x14ac:dyDescent="0.3">
      <c r="A141" s="110">
        <v>308</v>
      </c>
      <c r="B141" s="111">
        <v>238</v>
      </c>
      <c r="C141" s="112">
        <f t="shared" si="28"/>
        <v>18194.61</v>
      </c>
      <c r="D141" s="113">
        <f t="shared" si="29"/>
        <v>1516.21</v>
      </c>
      <c r="E141" s="114">
        <f t="shared" si="30"/>
        <v>168.29</v>
      </c>
      <c r="F141" s="115">
        <f t="shared" si="39"/>
        <v>54.05</v>
      </c>
      <c r="G141" s="116">
        <f t="shared" si="40"/>
        <v>18.010000000000002</v>
      </c>
      <c r="H141" s="115">
        <f t="shared" si="31"/>
        <v>2.29</v>
      </c>
      <c r="I141" s="115">
        <f t="shared" si="32"/>
        <v>77.709999999999994</v>
      </c>
      <c r="J141" s="112">
        <f t="shared" si="33"/>
        <v>194.03</v>
      </c>
      <c r="K141" s="114">
        <f t="shared" si="34"/>
        <v>138.66</v>
      </c>
      <c r="L141" s="117">
        <f t="shared" si="35"/>
        <v>238</v>
      </c>
      <c r="M141" s="118">
        <f t="shared" si="36"/>
        <v>308</v>
      </c>
      <c r="N141" s="119">
        <f t="shared" si="37"/>
        <v>238</v>
      </c>
      <c r="O141" s="120">
        <f t="shared" si="38"/>
        <v>308</v>
      </c>
      <c r="R141" s="19"/>
      <c r="U141" s="125"/>
    </row>
    <row r="142" spans="1:21" ht="16" customHeight="1" x14ac:dyDescent="0.3">
      <c r="A142" s="126">
        <v>309</v>
      </c>
      <c r="B142" s="127">
        <v>239</v>
      </c>
      <c r="C142" s="128">
        <f t="shared" si="28"/>
        <v>18253.68</v>
      </c>
      <c r="D142" s="129">
        <f t="shared" si="29"/>
        <v>1521.14</v>
      </c>
      <c r="E142" s="130">
        <f t="shared" si="30"/>
        <v>168.84</v>
      </c>
      <c r="F142" s="131">
        <f t="shared" si="39"/>
        <v>54.05</v>
      </c>
      <c r="G142" s="132">
        <f t="shared" si="40"/>
        <v>18.010000000000002</v>
      </c>
      <c r="H142" s="131">
        <f t="shared" si="31"/>
        <v>2.29</v>
      </c>
      <c r="I142" s="131">
        <f t="shared" si="32"/>
        <v>77.709999999999994</v>
      </c>
      <c r="J142" s="128">
        <f t="shared" si="33"/>
        <v>194.03</v>
      </c>
      <c r="K142" s="130">
        <f t="shared" si="34"/>
        <v>138.66</v>
      </c>
      <c r="L142" s="133">
        <f t="shared" si="35"/>
        <v>239</v>
      </c>
      <c r="M142" s="134">
        <f t="shared" si="36"/>
        <v>309</v>
      </c>
      <c r="N142" s="135">
        <f t="shared" si="37"/>
        <v>239</v>
      </c>
      <c r="O142" s="136">
        <f t="shared" si="38"/>
        <v>309</v>
      </c>
      <c r="R142" s="19"/>
      <c r="U142" s="125"/>
    </row>
    <row r="143" spans="1:21" ht="16" customHeight="1" x14ac:dyDescent="0.3">
      <c r="A143" s="110">
        <v>310</v>
      </c>
      <c r="B143" s="111">
        <v>240</v>
      </c>
      <c r="C143" s="112">
        <f t="shared" si="28"/>
        <v>18312.75</v>
      </c>
      <c r="D143" s="113">
        <f t="shared" si="29"/>
        <v>1526.06</v>
      </c>
      <c r="E143" s="114">
        <f t="shared" si="30"/>
        <v>169.39</v>
      </c>
      <c r="F143" s="115">
        <f t="shared" si="39"/>
        <v>54.05</v>
      </c>
      <c r="G143" s="116">
        <f t="shared" si="40"/>
        <v>18.010000000000002</v>
      </c>
      <c r="H143" s="115">
        <f t="shared" si="31"/>
        <v>2.29</v>
      </c>
      <c r="I143" s="115">
        <f t="shared" si="32"/>
        <v>77.709999999999994</v>
      </c>
      <c r="J143" s="112">
        <f t="shared" si="33"/>
        <v>194.03</v>
      </c>
      <c r="K143" s="114">
        <f t="shared" si="34"/>
        <v>138.66</v>
      </c>
      <c r="L143" s="117">
        <f t="shared" si="35"/>
        <v>240</v>
      </c>
      <c r="M143" s="118">
        <f t="shared" si="36"/>
        <v>310</v>
      </c>
      <c r="N143" s="119">
        <f t="shared" si="37"/>
        <v>240</v>
      </c>
      <c r="O143" s="120">
        <f t="shared" si="38"/>
        <v>310</v>
      </c>
      <c r="R143" s="19"/>
      <c r="U143" s="125"/>
    </row>
    <row r="144" spans="1:21" ht="16" customHeight="1" x14ac:dyDescent="0.3">
      <c r="A144" s="126">
        <v>311</v>
      </c>
      <c r="B144" s="127">
        <v>241</v>
      </c>
      <c r="C144" s="128">
        <f t="shared" si="28"/>
        <v>18371.830000000002</v>
      </c>
      <c r="D144" s="129">
        <f t="shared" si="29"/>
        <v>1530.98</v>
      </c>
      <c r="E144" s="130">
        <f t="shared" si="30"/>
        <v>169.93</v>
      </c>
      <c r="F144" s="131">
        <f t="shared" si="39"/>
        <v>54.05</v>
      </c>
      <c r="G144" s="132">
        <f t="shared" si="40"/>
        <v>18.010000000000002</v>
      </c>
      <c r="H144" s="131">
        <f t="shared" si="31"/>
        <v>2.29</v>
      </c>
      <c r="I144" s="131">
        <f t="shared" si="32"/>
        <v>77.709999999999994</v>
      </c>
      <c r="J144" s="128">
        <f t="shared" si="33"/>
        <v>194.03</v>
      </c>
      <c r="K144" s="130">
        <f t="shared" si="34"/>
        <v>138.66</v>
      </c>
      <c r="L144" s="133">
        <f t="shared" si="35"/>
        <v>241</v>
      </c>
      <c r="M144" s="134">
        <f t="shared" si="36"/>
        <v>311</v>
      </c>
      <c r="N144" s="135">
        <f t="shared" si="37"/>
        <v>241</v>
      </c>
      <c r="O144" s="136">
        <f t="shared" si="38"/>
        <v>311</v>
      </c>
      <c r="R144" s="19"/>
      <c r="U144" s="125"/>
    </row>
    <row r="145" spans="1:21" ht="16" customHeight="1" x14ac:dyDescent="0.3">
      <c r="A145" s="110">
        <v>312</v>
      </c>
      <c r="B145" s="111">
        <v>242</v>
      </c>
      <c r="C145" s="112">
        <f t="shared" si="28"/>
        <v>18430.900000000001</v>
      </c>
      <c r="D145" s="113">
        <f t="shared" si="29"/>
        <v>1535.9</v>
      </c>
      <c r="E145" s="114">
        <f t="shared" si="30"/>
        <v>170.48</v>
      </c>
      <c r="F145" s="115">
        <f t="shared" si="39"/>
        <v>54.05</v>
      </c>
      <c r="G145" s="116">
        <f t="shared" si="40"/>
        <v>18.010000000000002</v>
      </c>
      <c r="H145" s="115">
        <f t="shared" si="31"/>
        <v>2.29</v>
      </c>
      <c r="I145" s="115">
        <f t="shared" si="32"/>
        <v>77.709999999999994</v>
      </c>
      <c r="J145" s="112">
        <f t="shared" si="33"/>
        <v>194.03</v>
      </c>
      <c r="K145" s="114">
        <f t="shared" si="34"/>
        <v>138.66</v>
      </c>
      <c r="L145" s="117">
        <f t="shared" si="35"/>
        <v>242</v>
      </c>
      <c r="M145" s="118">
        <f t="shared" si="36"/>
        <v>312</v>
      </c>
      <c r="N145" s="119">
        <f t="shared" si="37"/>
        <v>242</v>
      </c>
      <c r="O145" s="120">
        <f t="shared" si="38"/>
        <v>312</v>
      </c>
      <c r="R145" s="19"/>
      <c r="U145" s="125"/>
    </row>
    <row r="146" spans="1:21" ht="16" customHeight="1" x14ac:dyDescent="0.3">
      <c r="A146" s="126">
        <v>313</v>
      </c>
      <c r="B146" s="127">
        <v>243</v>
      </c>
      <c r="C146" s="128">
        <f t="shared" si="28"/>
        <v>18489.97</v>
      </c>
      <c r="D146" s="129">
        <f t="shared" si="29"/>
        <v>1540.83</v>
      </c>
      <c r="E146" s="130">
        <f t="shared" si="30"/>
        <v>171.03</v>
      </c>
      <c r="F146" s="131">
        <f t="shared" si="39"/>
        <v>54.05</v>
      </c>
      <c r="G146" s="132">
        <f t="shared" si="40"/>
        <v>18.010000000000002</v>
      </c>
      <c r="H146" s="131">
        <f t="shared" si="31"/>
        <v>2.29</v>
      </c>
      <c r="I146" s="131">
        <f t="shared" si="32"/>
        <v>77.709999999999994</v>
      </c>
      <c r="J146" s="128">
        <f t="shared" si="33"/>
        <v>194.03</v>
      </c>
      <c r="K146" s="130">
        <f t="shared" si="34"/>
        <v>138.66</v>
      </c>
      <c r="L146" s="133">
        <f t="shared" si="35"/>
        <v>243</v>
      </c>
      <c r="M146" s="134">
        <f t="shared" si="36"/>
        <v>313</v>
      </c>
      <c r="N146" s="135">
        <f t="shared" si="37"/>
        <v>243</v>
      </c>
      <c r="O146" s="136">
        <f t="shared" si="38"/>
        <v>313</v>
      </c>
      <c r="R146" s="19"/>
      <c r="U146" s="125"/>
    </row>
    <row r="147" spans="1:21" ht="16" customHeight="1" x14ac:dyDescent="0.3">
      <c r="A147" s="110">
        <v>314</v>
      </c>
      <c r="B147" s="111">
        <v>244</v>
      </c>
      <c r="C147" s="112">
        <f t="shared" si="28"/>
        <v>18549.05</v>
      </c>
      <c r="D147" s="113">
        <f t="shared" si="29"/>
        <v>1545.75</v>
      </c>
      <c r="E147" s="114">
        <f t="shared" si="30"/>
        <v>171.57</v>
      </c>
      <c r="F147" s="115">
        <f t="shared" si="39"/>
        <v>54.05</v>
      </c>
      <c r="G147" s="116">
        <f t="shared" si="40"/>
        <v>18.010000000000002</v>
      </c>
      <c r="H147" s="115">
        <f t="shared" si="31"/>
        <v>2.29</v>
      </c>
      <c r="I147" s="115">
        <f t="shared" si="32"/>
        <v>77.709999999999994</v>
      </c>
      <c r="J147" s="112">
        <f t="shared" si="33"/>
        <v>194.03</v>
      </c>
      <c r="K147" s="114">
        <f t="shared" si="34"/>
        <v>138.66</v>
      </c>
      <c r="L147" s="117">
        <f t="shared" si="35"/>
        <v>244</v>
      </c>
      <c r="M147" s="118">
        <f t="shared" si="36"/>
        <v>314</v>
      </c>
      <c r="N147" s="119">
        <f t="shared" si="37"/>
        <v>244</v>
      </c>
      <c r="O147" s="120">
        <f t="shared" si="38"/>
        <v>314</v>
      </c>
      <c r="R147" s="19"/>
      <c r="U147" s="125"/>
    </row>
    <row r="148" spans="1:21" ht="16" customHeight="1" x14ac:dyDescent="0.3">
      <c r="A148" s="126">
        <v>314</v>
      </c>
      <c r="B148" s="127">
        <v>245</v>
      </c>
      <c r="C148" s="128">
        <f t="shared" si="28"/>
        <v>18549.05</v>
      </c>
      <c r="D148" s="129">
        <f t="shared" si="29"/>
        <v>1545.75</v>
      </c>
      <c r="E148" s="130">
        <f t="shared" si="30"/>
        <v>171.57</v>
      </c>
      <c r="F148" s="131">
        <f t="shared" si="39"/>
        <v>54.05</v>
      </c>
      <c r="G148" s="132">
        <f t="shared" si="40"/>
        <v>18.010000000000002</v>
      </c>
      <c r="H148" s="131">
        <f t="shared" si="31"/>
        <v>2.29</v>
      </c>
      <c r="I148" s="131">
        <f t="shared" si="32"/>
        <v>77.709999999999994</v>
      </c>
      <c r="J148" s="128">
        <f t="shared" si="33"/>
        <v>194.03</v>
      </c>
      <c r="K148" s="130">
        <f t="shared" si="34"/>
        <v>138.66</v>
      </c>
      <c r="L148" s="133">
        <f t="shared" si="35"/>
        <v>245</v>
      </c>
      <c r="M148" s="134">
        <f t="shared" si="36"/>
        <v>314</v>
      </c>
      <c r="N148" s="135">
        <f t="shared" si="37"/>
        <v>245</v>
      </c>
      <c r="O148" s="136">
        <f t="shared" si="38"/>
        <v>314</v>
      </c>
      <c r="R148" s="19"/>
      <c r="U148" s="125"/>
    </row>
    <row r="149" spans="1:21" ht="16" customHeight="1" x14ac:dyDescent="0.3">
      <c r="A149" s="110">
        <v>314</v>
      </c>
      <c r="B149" s="111">
        <v>246</v>
      </c>
      <c r="C149" s="112">
        <f t="shared" si="28"/>
        <v>18549.05</v>
      </c>
      <c r="D149" s="113">
        <f t="shared" si="29"/>
        <v>1545.75</v>
      </c>
      <c r="E149" s="114">
        <f t="shared" si="30"/>
        <v>171.57</v>
      </c>
      <c r="F149" s="115">
        <f t="shared" si="39"/>
        <v>54.05</v>
      </c>
      <c r="G149" s="116">
        <f t="shared" si="40"/>
        <v>18.010000000000002</v>
      </c>
      <c r="H149" s="115">
        <f t="shared" si="31"/>
        <v>2.29</v>
      </c>
      <c r="I149" s="115">
        <f t="shared" si="32"/>
        <v>77.709999999999994</v>
      </c>
      <c r="J149" s="112">
        <f t="shared" si="33"/>
        <v>194.03</v>
      </c>
      <c r="K149" s="114">
        <f t="shared" si="34"/>
        <v>138.66</v>
      </c>
      <c r="L149" s="117">
        <f t="shared" si="35"/>
        <v>246</v>
      </c>
      <c r="M149" s="118">
        <f t="shared" si="36"/>
        <v>314</v>
      </c>
      <c r="N149" s="119">
        <f t="shared" si="37"/>
        <v>246</v>
      </c>
      <c r="O149" s="120">
        <f t="shared" si="38"/>
        <v>314</v>
      </c>
      <c r="R149" s="19"/>
      <c r="U149" s="125"/>
    </row>
    <row r="150" spans="1:21" ht="16" customHeight="1" x14ac:dyDescent="0.3">
      <c r="A150" s="126">
        <v>314</v>
      </c>
      <c r="B150" s="127">
        <v>247</v>
      </c>
      <c r="C150" s="128">
        <f t="shared" si="28"/>
        <v>18549.05</v>
      </c>
      <c r="D150" s="129">
        <f t="shared" si="29"/>
        <v>1545.75</v>
      </c>
      <c r="E150" s="130">
        <f t="shared" si="30"/>
        <v>171.57</v>
      </c>
      <c r="F150" s="131">
        <f t="shared" si="39"/>
        <v>54.05</v>
      </c>
      <c r="G150" s="132">
        <f t="shared" si="40"/>
        <v>18.010000000000002</v>
      </c>
      <c r="H150" s="131">
        <f t="shared" si="31"/>
        <v>2.29</v>
      </c>
      <c r="I150" s="131">
        <f t="shared" si="32"/>
        <v>77.709999999999994</v>
      </c>
      <c r="J150" s="128">
        <f t="shared" si="33"/>
        <v>194.03</v>
      </c>
      <c r="K150" s="130">
        <f t="shared" si="34"/>
        <v>138.66</v>
      </c>
      <c r="L150" s="133">
        <f t="shared" si="35"/>
        <v>247</v>
      </c>
      <c r="M150" s="134">
        <f t="shared" si="36"/>
        <v>314</v>
      </c>
      <c r="N150" s="135">
        <f t="shared" si="37"/>
        <v>247</v>
      </c>
      <c r="O150" s="136">
        <f t="shared" si="38"/>
        <v>314</v>
      </c>
      <c r="R150" s="19"/>
      <c r="U150" s="125"/>
    </row>
    <row r="151" spans="1:21" ht="16" customHeight="1" x14ac:dyDescent="0.3">
      <c r="A151" s="110">
        <v>314</v>
      </c>
      <c r="B151" s="111">
        <v>248</v>
      </c>
      <c r="C151" s="112">
        <f t="shared" si="28"/>
        <v>18549.05</v>
      </c>
      <c r="D151" s="113">
        <f t="shared" si="29"/>
        <v>1545.75</v>
      </c>
      <c r="E151" s="114">
        <f t="shared" si="30"/>
        <v>171.57</v>
      </c>
      <c r="F151" s="115">
        <f t="shared" si="39"/>
        <v>54.05</v>
      </c>
      <c r="G151" s="116">
        <f t="shared" si="40"/>
        <v>18.010000000000002</v>
      </c>
      <c r="H151" s="115">
        <f t="shared" si="31"/>
        <v>2.29</v>
      </c>
      <c r="I151" s="115">
        <f t="shared" si="32"/>
        <v>77.709999999999994</v>
      </c>
      <c r="J151" s="112">
        <f t="shared" si="33"/>
        <v>194.03</v>
      </c>
      <c r="K151" s="114">
        <f t="shared" si="34"/>
        <v>138.66</v>
      </c>
      <c r="L151" s="117">
        <f t="shared" si="35"/>
        <v>248</v>
      </c>
      <c r="M151" s="118">
        <f t="shared" si="36"/>
        <v>314</v>
      </c>
      <c r="N151" s="119">
        <f t="shared" si="37"/>
        <v>248</v>
      </c>
      <c r="O151" s="120">
        <f t="shared" si="38"/>
        <v>314</v>
      </c>
      <c r="R151" s="19"/>
      <c r="U151" s="125"/>
    </row>
    <row r="152" spans="1:21" ht="16" customHeight="1" x14ac:dyDescent="0.3">
      <c r="A152" s="126">
        <v>314</v>
      </c>
      <c r="B152" s="127">
        <v>249</v>
      </c>
      <c r="C152" s="128">
        <f t="shared" si="28"/>
        <v>18549.05</v>
      </c>
      <c r="D152" s="129">
        <f t="shared" si="29"/>
        <v>1545.75</v>
      </c>
      <c r="E152" s="130">
        <f t="shared" si="30"/>
        <v>171.57</v>
      </c>
      <c r="F152" s="131">
        <f t="shared" si="39"/>
        <v>54.05</v>
      </c>
      <c r="G152" s="132">
        <f t="shared" si="40"/>
        <v>18.010000000000002</v>
      </c>
      <c r="H152" s="131">
        <f t="shared" si="31"/>
        <v>2.29</v>
      </c>
      <c r="I152" s="131">
        <f t="shared" si="32"/>
        <v>77.709999999999994</v>
      </c>
      <c r="J152" s="128">
        <f t="shared" si="33"/>
        <v>194.03</v>
      </c>
      <c r="K152" s="130">
        <f t="shared" si="34"/>
        <v>138.66</v>
      </c>
      <c r="L152" s="133">
        <f t="shared" si="35"/>
        <v>249</v>
      </c>
      <c r="M152" s="134">
        <f t="shared" si="36"/>
        <v>314</v>
      </c>
      <c r="N152" s="135">
        <f t="shared" si="37"/>
        <v>249</v>
      </c>
      <c r="O152" s="136">
        <f t="shared" si="38"/>
        <v>314</v>
      </c>
      <c r="R152" s="19"/>
      <c r="U152" s="125"/>
    </row>
    <row r="153" spans="1:21" ht="16" customHeight="1" x14ac:dyDescent="0.3">
      <c r="A153" s="110">
        <v>314</v>
      </c>
      <c r="B153" s="111">
        <v>250</v>
      </c>
      <c r="C153" s="112">
        <f t="shared" si="28"/>
        <v>18549.05</v>
      </c>
      <c r="D153" s="113">
        <f t="shared" si="29"/>
        <v>1545.75</v>
      </c>
      <c r="E153" s="114">
        <f t="shared" si="30"/>
        <v>171.57</v>
      </c>
      <c r="F153" s="115">
        <f t="shared" si="39"/>
        <v>54.05</v>
      </c>
      <c r="G153" s="116">
        <f t="shared" si="40"/>
        <v>18.010000000000002</v>
      </c>
      <c r="H153" s="115">
        <f t="shared" si="31"/>
        <v>2.29</v>
      </c>
      <c r="I153" s="115">
        <f t="shared" si="32"/>
        <v>77.709999999999994</v>
      </c>
      <c r="J153" s="112">
        <f t="shared" si="33"/>
        <v>194.03</v>
      </c>
      <c r="K153" s="114">
        <f t="shared" si="34"/>
        <v>138.66</v>
      </c>
      <c r="L153" s="117">
        <f t="shared" si="35"/>
        <v>250</v>
      </c>
      <c r="M153" s="118">
        <f t="shared" si="36"/>
        <v>314</v>
      </c>
      <c r="N153" s="119">
        <f t="shared" si="37"/>
        <v>250</v>
      </c>
      <c r="O153" s="120">
        <f t="shared" si="38"/>
        <v>314</v>
      </c>
      <c r="R153" s="19"/>
      <c r="U153" s="125"/>
    </row>
    <row r="154" spans="1:21" ht="16" customHeight="1" x14ac:dyDescent="0.3">
      <c r="A154" s="126">
        <v>314</v>
      </c>
      <c r="B154" s="127">
        <v>251</v>
      </c>
      <c r="C154" s="128">
        <f t="shared" si="28"/>
        <v>18549.05</v>
      </c>
      <c r="D154" s="129">
        <f t="shared" si="29"/>
        <v>1545.75</v>
      </c>
      <c r="E154" s="130">
        <f t="shared" si="30"/>
        <v>171.57</v>
      </c>
      <c r="F154" s="131">
        <f t="shared" si="39"/>
        <v>54.05</v>
      </c>
      <c r="G154" s="132">
        <f t="shared" si="40"/>
        <v>18.010000000000002</v>
      </c>
      <c r="H154" s="131">
        <f t="shared" si="31"/>
        <v>2.29</v>
      </c>
      <c r="I154" s="131">
        <f t="shared" si="32"/>
        <v>77.709999999999994</v>
      </c>
      <c r="J154" s="128">
        <f t="shared" si="33"/>
        <v>194.03</v>
      </c>
      <c r="K154" s="130">
        <f t="shared" si="34"/>
        <v>138.66</v>
      </c>
      <c r="L154" s="133">
        <f t="shared" si="35"/>
        <v>251</v>
      </c>
      <c r="M154" s="134">
        <f t="shared" si="36"/>
        <v>314</v>
      </c>
      <c r="N154" s="135">
        <f t="shared" si="37"/>
        <v>251</v>
      </c>
      <c r="O154" s="136">
        <f t="shared" si="38"/>
        <v>314</v>
      </c>
      <c r="R154" s="19"/>
      <c r="U154" s="125"/>
    </row>
    <row r="155" spans="1:21" ht="16" customHeight="1" x14ac:dyDescent="0.3">
      <c r="A155" s="110">
        <v>314</v>
      </c>
      <c r="B155" s="111">
        <v>252</v>
      </c>
      <c r="C155" s="112">
        <f t="shared" si="28"/>
        <v>18549.05</v>
      </c>
      <c r="D155" s="113">
        <f t="shared" si="29"/>
        <v>1545.75</v>
      </c>
      <c r="E155" s="114">
        <f t="shared" si="30"/>
        <v>171.57</v>
      </c>
      <c r="F155" s="115">
        <f t="shared" si="39"/>
        <v>54.05</v>
      </c>
      <c r="G155" s="116">
        <f t="shared" si="40"/>
        <v>18.010000000000002</v>
      </c>
      <c r="H155" s="115">
        <f t="shared" si="31"/>
        <v>2.29</v>
      </c>
      <c r="I155" s="115">
        <f t="shared" si="32"/>
        <v>77.709999999999994</v>
      </c>
      <c r="J155" s="112">
        <f t="shared" si="33"/>
        <v>194.03</v>
      </c>
      <c r="K155" s="114">
        <f t="shared" si="34"/>
        <v>138.66</v>
      </c>
      <c r="L155" s="117">
        <f t="shared" si="35"/>
        <v>252</v>
      </c>
      <c r="M155" s="118">
        <f t="shared" si="36"/>
        <v>314</v>
      </c>
      <c r="N155" s="119">
        <f t="shared" si="37"/>
        <v>252</v>
      </c>
      <c r="O155" s="120">
        <f t="shared" si="38"/>
        <v>314</v>
      </c>
      <c r="R155" s="19"/>
      <c r="U155" s="125"/>
    </row>
    <row r="156" spans="1:21" ht="16" customHeight="1" x14ac:dyDescent="0.3">
      <c r="A156" s="126">
        <v>314</v>
      </c>
      <c r="B156" s="127">
        <v>253</v>
      </c>
      <c r="C156" s="128">
        <f t="shared" si="28"/>
        <v>18549.05</v>
      </c>
      <c r="D156" s="129">
        <f t="shared" si="29"/>
        <v>1545.75</v>
      </c>
      <c r="E156" s="130">
        <f t="shared" si="30"/>
        <v>171.57</v>
      </c>
      <c r="F156" s="131">
        <f t="shared" si="39"/>
        <v>54.05</v>
      </c>
      <c r="G156" s="132">
        <f t="shared" si="40"/>
        <v>18.010000000000002</v>
      </c>
      <c r="H156" s="131">
        <f t="shared" si="31"/>
        <v>2.29</v>
      </c>
      <c r="I156" s="131">
        <f t="shared" si="32"/>
        <v>77.709999999999994</v>
      </c>
      <c r="J156" s="128">
        <f t="shared" si="33"/>
        <v>194.03</v>
      </c>
      <c r="K156" s="130">
        <f t="shared" si="34"/>
        <v>138.66</v>
      </c>
      <c r="L156" s="133">
        <f t="shared" si="35"/>
        <v>253</v>
      </c>
      <c r="M156" s="134">
        <f t="shared" si="36"/>
        <v>314</v>
      </c>
      <c r="N156" s="135">
        <f t="shared" si="37"/>
        <v>253</v>
      </c>
      <c r="O156" s="136">
        <f t="shared" si="38"/>
        <v>314</v>
      </c>
      <c r="R156" s="19"/>
      <c r="U156" s="125"/>
    </row>
    <row r="157" spans="1:21" ht="16" customHeight="1" x14ac:dyDescent="0.3">
      <c r="A157" s="110">
        <v>314</v>
      </c>
      <c r="B157" s="111">
        <v>254</v>
      </c>
      <c r="C157" s="112">
        <f t="shared" si="28"/>
        <v>18549.05</v>
      </c>
      <c r="D157" s="113">
        <f t="shared" si="29"/>
        <v>1545.75</v>
      </c>
      <c r="E157" s="114">
        <f t="shared" si="30"/>
        <v>171.57</v>
      </c>
      <c r="F157" s="115">
        <f t="shared" si="39"/>
        <v>54.05</v>
      </c>
      <c r="G157" s="116">
        <f t="shared" si="40"/>
        <v>18.010000000000002</v>
      </c>
      <c r="H157" s="115">
        <f t="shared" si="31"/>
        <v>2.29</v>
      </c>
      <c r="I157" s="115">
        <f t="shared" si="32"/>
        <v>77.709999999999994</v>
      </c>
      <c r="J157" s="112">
        <f t="shared" si="33"/>
        <v>194.03</v>
      </c>
      <c r="K157" s="114">
        <f t="shared" si="34"/>
        <v>138.66</v>
      </c>
      <c r="L157" s="117">
        <f t="shared" si="35"/>
        <v>254</v>
      </c>
      <c r="M157" s="118">
        <f t="shared" si="36"/>
        <v>314</v>
      </c>
      <c r="N157" s="119">
        <f t="shared" si="37"/>
        <v>254</v>
      </c>
      <c r="O157" s="120">
        <f t="shared" si="38"/>
        <v>314</v>
      </c>
      <c r="R157" s="19"/>
      <c r="U157" s="125"/>
    </row>
    <row r="158" spans="1:21" ht="16" customHeight="1" x14ac:dyDescent="0.3">
      <c r="A158" s="126">
        <v>314</v>
      </c>
      <c r="B158" s="127">
        <v>255</v>
      </c>
      <c r="C158" s="128">
        <f t="shared" si="28"/>
        <v>18549.05</v>
      </c>
      <c r="D158" s="129">
        <f t="shared" si="29"/>
        <v>1545.75</v>
      </c>
      <c r="E158" s="130">
        <f t="shared" si="30"/>
        <v>171.57</v>
      </c>
      <c r="F158" s="131">
        <f t="shared" si="39"/>
        <v>54.05</v>
      </c>
      <c r="G158" s="132">
        <f t="shared" si="40"/>
        <v>18.010000000000002</v>
      </c>
      <c r="H158" s="131">
        <f t="shared" si="31"/>
        <v>2.29</v>
      </c>
      <c r="I158" s="131">
        <f t="shared" si="32"/>
        <v>77.709999999999994</v>
      </c>
      <c r="J158" s="128">
        <f t="shared" si="33"/>
        <v>194.03</v>
      </c>
      <c r="K158" s="130">
        <f t="shared" si="34"/>
        <v>138.66</v>
      </c>
      <c r="L158" s="133">
        <f t="shared" si="35"/>
        <v>255</v>
      </c>
      <c r="M158" s="134">
        <f t="shared" si="36"/>
        <v>314</v>
      </c>
      <c r="N158" s="135">
        <f t="shared" si="37"/>
        <v>255</v>
      </c>
      <c r="O158" s="136">
        <f t="shared" si="38"/>
        <v>314</v>
      </c>
      <c r="R158" s="19"/>
      <c r="U158" s="125"/>
    </row>
    <row r="159" spans="1:21" ht="16" customHeight="1" x14ac:dyDescent="0.3">
      <c r="A159" s="110">
        <v>314</v>
      </c>
      <c r="B159" s="111">
        <v>256</v>
      </c>
      <c r="C159" s="112">
        <f t="shared" si="28"/>
        <v>18549.05</v>
      </c>
      <c r="D159" s="113">
        <f t="shared" si="29"/>
        <v>1545.75</v>
      </c>
      <c r="E159" s="114">
        <f t="shared" si="30"/>
        <v>171.57</v>
      </c>
      <c r="F159" s="115">
        <f t="shared" si="39"/>
        <v>54.05</v>
      </c>
      <c r="G159" s="116">
        <f t="shared" si="40"/>
        <v>18.010000000000002</v>
      </c>
      <c r="H159" s="115">
        <f t="shared" si="31"/>
        <v>2.29</v>
      </c>
      <c r="I159" s="115">
        <f t="shared" si="32"/>
        <v>77.709999999999994</v>
      </c>
      <c r="J159" s="112">
        <f t="shared" si="33"/>
        <v>194.03</v>
      </c>
      <c r="K159" s="114">
        <f t="shared" si="34"/>
        <v>138.66</v>
      </c>
      <c r="L159" s="117">
        <f t="shared" si="35"/>
        <v>256</v>
      </c>
      <c r="M159" s="118">
        <f t="shared" si="36"/>
        <v>314</v>
      </c>
      <c r="N159" s="119">
        <f t="shared" si="37"/>
        <v>256</v>
      </c>
      <c r="O159" s="120">
        <f t="shared" si="38"/>
        <v>314</v>
      </c>
      <c r="R159" s="19"/>
      <c r="U159" s="125"/>
    </row>
    <row r="160" spans="1:21" ht="16" customHeight="1" x14ac:dyDescent="0.3">
      <c r="A160" s="126">
        <v>314</v>
      </c>
      <c r="B160" s="127">
        <v>257</v>
      </c>
      <c r="C160" s="128">
        <f t="shared" si="28"/>
        <v>18549.05</v>
      </c>
      <c r="D160" s="129">
        <f t="shared" si="29"/>
        <v>1545.75</v>
      </c>
      <c r="E160" s="130">
        <f t="shared" si="30"/>
        <v>171.57</v>
      </c>
      <c r="F160" s="131">
        <f t="shared" si="39"/>
        <v>54.05</v>
      </c>
      <c r="G160" s="132">
        <f t="shared" si="40"/>
        <v>18.010000000000002</v>
      </c>
      <c r="H160" s="131">
        <f t="shared" si="31"/>
        <v>2.29</v>
      </c>
      <c r="I160" s="131">
        <f t="shared" si="32"/>
        <v>77.709999999999994</v>
      </c>
      <c r="J160" s="128">
        <f t="shared" si="33"/>
        <v>194.03</v>
      </c>
      <c r="K160" s="130">
        <f t="shared" si="34"/>
        <v>138.66</v>
      </c>
      <c r="L160" s="133">
        <f t="shared" si="35"/>
        <v>257</v>
      </c>
      <c r="M160" s="134">
        <f t="shared" si="36"/>
        <v>314</v>
      </c>
      <c r="N160" s="135">
        <f t="shared" si="37"/>
        <v>257</v>
      </c>
      <c r="O160" s="136">
        <f t="shared" si="38"/>
        <v>314</v>
      </c>
      <c r="R160" s="19"/>
      <c r="U160" s="125"/>
    </row>
    <row r="161" spans="1:21" ht="16" customHeight="1" x14ac:dyDescent="0.3">
      <c r="A161" s="110">
        <v>314</v>
      </c>
      <c r="B161" s="111">
        <v>258</v>
      </c>
      <c r="C161" s="112">
        <f t="shared" si="28"/>
        <v>18549.05</v>
      </c>
      <c r="D161" s="113">
        <f t="shared" si="29"/>
        <v>1545.75</v>
      </c>
      <c r="E161" s="114">
        <f t="shared" si="30"/>
        <v>171.57</v>
      </c>
      <c r="F161" s="115">
        <f t="shared" si="39"/>
        <v>54.05</v>
      </c>
      <c r="G161" s="116">
        <f t="shared" si="40"/>
        <v>18.010000000000002</v>
      </c>
      <c r="H161" s="115">
        <f t="shared" si="31"/>
        <v>2.29</v>
      </c>
      <c r="I161" s="115">
        <f t="shared" si="32"/>
        <v>77.709999999999994</v>
      </c>
      <c r="J161" s="112">
        <f t="shared" si="33"/>
        <v>194.03</v>
      </c>
      <c r="K161" s="114">
        <f t="shared" si="34"/>
        <v>138.66</v>
      </c>
      <c r="L161" s="117">
        <f t="shared" si="35"/>
        <v>258</v>
      </c>
      <c r="M161" s="118">
        <f t="shared" si="36"/>
        <v>314</v>
      </c>
      <c r="N161" s="119">
        <f t="shared" si="37"/>
        <v>258</v>
      </c>
      <c r="O161" s="120">
        <f t="shared" si="38"/>
        <v>314</v>
      </c>
      <c r="R161" s="19"/>
      <c r="U161" s="125"/>
    </row>
    <row r="162" spans="1:21" ht="16" customHeight="1" x14ac:dyDescent="0.3">
      <c r="A162" s="126">
        <v>314</v>
      </c>
      <c r="B162" s="127">
        <v>259</v>
      </c>
      <c r="C162" s="128">
        <f t="shared" si="28"/>
        <v>18549.05</v>
      </c>
      <c r="D162" s="129">
        <f t="shared" si="29"/>
        <v>1545.75</v>
      </c>
      <c r="E162" s="130">
        <f t="shared" si="30"/>
        <v>171.57</v>
      </c>
      <c r="F162" s="131">
        <f t="shared" si="39"/>
        <v>54.05</v>
      </c>
      <c r="G162" s="132">
        <f t="shared" si="40"/>
        <v>18.010000000000002</v>
      </c>
      <c r="H162" s="131">
        <f t="shared" si="31"/>
        <v>2.29</v>
      </c>
      <c r="I162" s="131">
        <f t="shared" si="32"/>
        <v>77.709999999999994</v>
      </c>
      <c r="J162" s="128">
        <f t="shared" si="33"/>
        <v>194.03</v>
      </c>
      <c r="K162" s="130">
        <f t="shared" si="34"/>
        <v>138.66</v>
      </c>
      <c r="L162" s="133">
        <f t="shared" si="35"/>
        <v>259</v>
      </c>
      <c r="M162" s="134">
        <f t="shared" si="36"/>
        <v>314</v>
      </c>
      <c r="N162" s="135">
        <f t="shared" si="37"/>
        <v>259</v>
      </c>
      <c r="O162" s="136">
        <f t="shared" si="38"/>
        <v>314</v>
      </c>
      <c r="R162" s="19"/>
      <c r="U162" s="125"/>
    </row>
    <row r="163" spans="1:21" ht="16" customHeight="1" x14ac:dyDescent="0.3">
      <c r="A163" s="110">
        <v>314</v>
      </c>
      <c r="B163" s="111">
        <v>260</v>
      </c>
      <c r="C163" s="112">
        <f t="shared" si="28"/>
        <v>18549.05</v>
      </c>
      <c r="D163" s="113">
        <f t="shared" si="29"/>
        <v>1545.75</v>
      </c>
      <c r="E163" s="114">
        <f t="shared" si="30"/>
        <v>171.57</v>
      </c>
      <c r="F163" s="115">
        <f t="shared" si="39"/>
        <v>54.05</v>
      </c>
      <c r="G163" s="116">
        <f t="shared" si="40"/>
        <v>18.010000000000002</v>
      </c>
      <c r="H163" s="115">
        <f t="shared" si="31"/>
        <v>2.29</v>
      </c>
      <c r="I163" s="115">
        <f t="shared" si="32"/>
        <v>77.709999999999994</v>
      </c>
      <c r="J163" s="112">
        <f t="shared" si="33"/>
        <v>194.03</v>
      </c>
      <c r="K163" s="114">
        <f t="shared" si="34"/>
        <v>138.66</v>
      </c>
      <c r="L163" s="117">
        <f t="shared" si="35"/>
        <v>260</v>
      </c>
      <c r="M163" s="118">
        <f t="shared" si="36"/>
        <v>314</v>
      </c>
      <c r="N163" s="119">
        <f t="shared" si="37"/>
        <v>260</v>
      </c>
      <c r="O163" s="120">
        <f t="shared" si="38"/>
        <v>314</v>
      </c>
      <c r="R163" s="19"/>
      <c r="U163" s="125"/>
    </row>
    <row r="164" spans="1:21" ht="16" customHeight="1" x14ac:dyDescent="0.3">
      <c r="A164" s="126">
        <v>314</v>
      </c>
      <c r="B164" s="127">
        <v>261</v>
      </c>
      <c r="C164" s="128">
        <f t="shared" si="28"/>
        <v>18549.05</v>
      </c>
      <c r="D164" s="129">
        <f t="shared" si="29"/>
        <v>1545.75</v>
      </c>
      <c r="E164" s="130">
        <f t="shared" si="30"/>
        <v>171.57</v>
      </c>
      <c r="F164" s="131">
        <f t="shared" si="39"/>
        <v>54.05</v>
      </c>
      <c r="G164" s="132">
        <f t="shared" si="40"/>
        <v>18.010000000000002</v>
      </c>
      <c r="H164" s="131">
        <f t="shared" si="31"/>
        <v>2.29</v>
      </c>
      <c r="I164" s="131">
        <f t="shared" si="32"/>
        <v>77.709999999999994</v>
      </c>
      <c r="J164" s="128">
        <f t="shared" si="33"/>
        <v>194.03</v>
      </c>
      <c r="K164" s="130">
        <f t="shared" si="34"/>
        <v>138.66</v>
      </c>
      <c r="L164" s="133">
        <f t="shared" si="35"/>
        <v>261</v>
      </c>
      <c r="M164" s="134">
        <f t="shared" si="36"/>
        <v>314</v>
      </c>
      <c r="N164" s="135">
        <f t="shared" si="37"/>
        <v>261</v>
      </c>
      <c r="O164" s="136">
        <f t="shared" si="38"/>
        <v>314</v>
      </c>
      <c r="R164" s="19"/>
      <c r="U164" s="125"/>
    </row>
    <row r="165" spans="1:21" ht="16" customHeight="1" x14ac:dyDescent="0.3">
      <c r="A165" s="110">
        <v>314</v>
      </c>
      <c r="B165" s="111">
        <v>262</v>
      </c>
      <c r="C165" s="112">
        <f t="shared" si="28"/>
        <v>18549.05</v>
      </c>
      <c r="D165" s="113">
        <f t="shared" si="29"/>
        <v>1545.75</v>
      </c>
      <c r="E165" s="114">
        <f t="shared" si="30"/>
        <v>171.57</v>
      </c>
      <c r="F165" s="115">
        <f t="shared" si="39"/>
        <v>54.05</v>
      </c>
      <c r="G165" s="116">
        <f t="shared" si="40"/>
        <v>18.010000000000002</v>
      </c>
      <c r="H165" s="115">
        <f t="shared" si="31"/>
        <v>2.29</v>
      </c>
      <c r="I165" s="115">
        <f t="shared" si="32"/>
        <v>77.709999999999994</v>
      </c>
      <c r="J165" s="112">
        <f t="shared" si="33"/>
        <v>194.03</v>
      </c>
      <c r="K165" s="114">
        <f t="shared" si="34"/>
        <v>138.66</v>
      </c>
      <c r="L165" s="117">
        <f t="shared" si="35"/>
        <v>262</v>
      </c>
      <c r="M165" s="118">
        <f t="shared" si="36"/>
        <v>314</v>
      </c>
      <c r="N165" s="119">
        <f t="shared" si="37"/>
        <v>262</v>
      </c>
      <c r="O165" s="120">
        <f t="shared" si="38"/>
        <v>314</v>
      </c>
      <c r="R165" s="19"/>
      <c r="U165" s="125"/>
    </row>
    <row r="166" spans="1:21" ht="16" customHeight="1" x14ac:dyDescent="0.3">
      <c r="A166" s="126">
        <v>314</v>
      </c>
      <c r="B166" s="127">
        <v>263</v>
      </c>
      <c r="C166" s="128">
        <f t="shared" si="28"/>
        <v>18549.05</v>
      </c>
      <c r="D166" s="129">
        <f t="shared" si="29"/>
        <v>1545.75</v>
      </c>
      <c r="E166" s="130">
        <f t="shared" si="30"/>
        <v>171.57</v>
      </c>
      <c r="F166" s="131">
        <f t="shared" si="39"/>
        <v>54.05</v>
      </c>
      <c r="G166" s="132">
        <f t="shared" si="40"/>
        <v>18.010000000000002</v>
      </c>
      <c r="H166" s="131">
        <f t="shared" si="31"/>
        <v>2.29</v>
      </c>
      <c r="I166" s="131">
        <f t="shared" si="32"/>
        <v>77.709999999999994</v>
      </c>
      <c r="J166" s="128">
        <f t="shared" si="33"/>
        <v>194.03</v>
      </c>
      <c r="K166" s="130">
        <f t="shared" si="34"/>
        <v>138.66</v>
      </c>
      <c r="L166" s="133">
        <f t="shared" si="35"/>
        <v>263</v>
      </c>
      <c r="M166" s="134">
        <f t="shared" si="36"/>
        <v>314</v>
      </c>
      <c r="N166" s="135">
        <f t="shared" si="37"/>
        <v>263</v>
      </c>
      <c r="O166" s="136">
        <f t="shared" si="38"/>
        <v>314</v>
      </c>
      <c r="R166" s="19"/>
      <c r="U166" s="125"/>
    </row>
    <row r="167" spans="1:21" ht="16" customHeight="1" x14ac:dyDescent="0.3">
      <c r="A167" s="110">
        <v>314</v>
      </c>
      <c r="B167" s="111">
        <v>264</v>
      </c>
      <c r="C167" s="112">
        <f t="shared" si="28"/>
        <v>18549.05</v>
      </c>
      <c r="D167" s="113">
        <f t="shared" si="29"/>
        <v>1545.75</v>
      </c>
      <c r="E167" s="114">
        <f t="shared" si="30"/>
        <v>171.57</v>
      </c>
      <c r="F167" s="115">
        <f t="shared" si="39"/>
        <v>54.05</v>
      </c>
      <c r="G167" s="116">
        <f t="shared" si="40"/>
        <v>18.010000000000002</v>
      </c>
      <c r="H167" s="115">
        <f t="shared" si="31"/>
        <v>2.29</v>
      </c>
      <c r="I167" s="115">
        <f t="shared" si="32"/>
        <v>77.709999999999994</v>
      </c>
      <c r="J167" s="112">
        <f t="shared" si="33"/>
        <v>194.03</v>
      </c>
      <c r="K167" s="114">
        <f t="shared" si="34"/>
        <v>138.66</v>
      </c>
      <c r="L167" s="117">
        <f t="shared" si="35"/>
        <v>264</v>
      </c>
      <c r="M167" s="118">
        <f t="shared" si="36"/>
        <v>314</v>
      </c>
      <c r="N167" s="119">
        <f t="shared" si="37"/>
        <v>264</v>
      </c>
      <c r="O167" s="120">
        <f t="shared" si="38"/>
        <v>314</v>
      </c>
      <c r="R167" s="19"/>
      <c r="U167" s="125"/>
    </row>
    <row r="168" spans="1:21" ht="16" customHeight="1" x14ac:dyDescent="0.3">
      <c r="A168" s="126">
        <v>314</v>
      </c>
      <c r="B168" s="127">
        <v>265</v>
      </c>
      <c r="C168" s="128">
        <f t="shared" si="28"/>
        <v>18549.05</v>
      </c>
      <c r="D168" s="129">
        <f t="shared" si="29"/>
        <v>1545.75</v>
      </c>
      <c r="E168" s="130">
        <f t="shared" si="30"/>
        <v>171.57</v>
      </c>
      <c r="F168" s="131">
        <f t="shared" si="39"/>
        <v>54.05</v>
      </c>
      <c r="G168" s="132">
        <f t="shared" si="40"/>
        <v>18.010000000000002</v>
      </c>
      <c r="H168" s="131">
        <f t="shared" si="31"/>
        <v>2.29</v>
      </c>
      <c r="I168" s="131">
        <f t="shared" si="32"/>
        <v>77.709999999999994</v>
      </c>
      <c r="J168" s="128">
        <f t="shared" si="33"/>
        <v>194.03</v>
      </c>
      <c r="K168" s="130">
        <f t="shared" si="34"/>
        <v>138.66</v>
      </c>
      <c r="L168" s="133">
        <f t="shared" si="35"/>
        <v>265</v>
      </c>
      <c r="M168" s="134">
        <f t="shared" si="36"/>
        <v>314</v>
      </c>
      <c r="N168" s="135">
        <f t="shared" si="37"/>
        <v>265</v>
      </c>
      <c r="O168" s="136">
        <f t="shared" si="38"/>
        <v>314</v>
      </c>
      <c r="R168" s="19"/>
      <c r="U168" s="125"/>
    </row>
    <row r="169" spans="1:21" ht="16" customHeight="1" x14ac:dyDescent="0.3">
      <c r="A169" s="110">
        <v>314</v>
      </c>
      <c r="B169" s="111">
        <v>266</v>
      </c>
      <c r="C169" s="112">
        <f t="shared" si="28"/>
        <v>18549.05</v>
      </c>
      <c r="D169" s="113">
        <f t="shared" si="29"/>
        <v>1545.75</v>
      </c>
      <c r="E169" s="114">
        <f t="shared" si="30"/>
        <v>171.57</v>
      </c>
      <c r="F169" s="115">
        <f t="shared" si="39"/>
        <v>54.05</v>
      </c>
      <c r="G169" s="116">
        <f t="shared" si="40"/>
        <v>18.010000000000002</v>
      </c>
      <c r="H169" s="115">
        <f t="shared" si="31"/>
        <v>2.29</v>
      </c>
      <c r="I169" s="115">
        <f t="shared" si="32"/>
        <v>77.709999999999994</v>
      </c>
      <c r="J169" s="112">
        <f t="shared" si="33"/>
        <v>194.03</v>
      </c>
      <c r="K169" s="114">
        <f t="shared" si="34"/>
        <v>138.66</v>
      </c>
      <c r="L169" s="117">
        <f t="shared" si="35"/>
        <v>266</v>
      </c>
      <c r="M169" s="118">
        <f t="shared" si="36"/>
        <v>314</v>
      </c>
      <c r="N169" s="119">
        <f t="shared" si="37"/>
        <v>266</v>
      </c>
      <c r="O169" s="120">
        <f t="shared" si="38"/>
        <v>314</v>
      </c>
      <c r="R169" s="19"/>
      <c r="U169" s="125"/>
    </row>
    <row r="170" spans="1:21" ht="16" customHeight="1" x14ac:dyDescent="0.3">
      <c r="A170" s="126">
        <v>314</v>
      </c>
      <c r="B170" s="127">
        <v>267</v>
      </c>
      <c r="C170" s="128">
        <f t="shared" si="28"/>
        <v>18549.05</v>
      </c>
      <c r="D170" s="129">
        <f t="shared" si="29"/>
        <v>1545.75</v>
      </c>
      <c r="E170" s="130">
        <f t="shared" si="30"/>
        <v>171.57</v>
      </c>
      <c r="F170" s="131">
        <f t="shared" si="39"/>
        <v>54.05</v>
      </c>
      <c r="G170" s="132">
        <f t="shared" si="40"/>
        <v>18.010000000000002</v>
      </c>
      <c r="H170" s="131">
        <f t="shared" si="31"/>
        <v>2.29</v>
      </c>
      <c r="I170" s="131">
        <f t="shared" si="32"/>
        <v>77.709999999999994</v>
      </c>
      <c r="J170" s="128">
        <f t="shared" si="33"/>
        <v>194.03</v>
      </c>
      <c r="K170" s="130">
        <f t="shared" si="34"/>
        <v>138.66</v>
      </c>
      <c r="L170" s="133">
        <f t="shared" si="35"/>
        <v>267</v>
      </c>
      <c r="M170" s="134">
        <f t="shared" si="36"/>
        <v>314</v>
      </c>
      <c r="N170" s="135">
        <f t="shared" si="37"/>
        <v>267</v>
      </c>
      <c r="O170" s="136">
        <f t="shared" si="38"/>
        <v>314</v>
      </c>
      <c r="R170" s="19"/>
      <c r="U170" s="125"/>
    </row>
    <row r="171" spans="1:21" ht="16" customHeight="1" x14ac:dyDescent="0.3">
      <c r="A171" s="110">
        <v>314</v>
      </c>
      <c r="B171" s="111">
        <v>268</v>
      </c>
      <c r="C171" s="112">
        <f t="shared" si="28"/>
        <v>18549.05</v>
      </c>
      <c r="D171" s="113">
        <f t="shared" si="29"/>
        <v>1545.75</v>
      </c>
      <c r="E171" s="114">
        <f t="shared" si="30"/>
        <v>171.57</v>
      </c>
      <c r="F171" s="115">
        <f t="shared" si="39"/>
        <v>54.05</v>
      </c>
      <c r="G171" s="116">
        <f t="shared" si="40"/>
        <v>18.010000000000002</v>
      </c>
      <c r="H171" s="115">
        <f t="shared" si="31"/>
        <v>2.29</v>
      </c>
      <c r="I171" s="115">
        <f t="shared" si="32"/>
        <v>77.709999999999994</v>
      </c>
      <c r="J171" s="112">
        <f t="shared" si="33"/>
        <v>194.03</v>
      </c>
      <c r="K171" s="114">
        <f t="shared" si="34"/>
        <v>138.66</v>
      </c>
      <c r="L171" s="117">
        <f t="shared" si="35"/>
        <v>268</v>
      </c>
      <c r="M171" s="118">
        <f t="shared" si="36"/>
        <v>314</v>
      </c>
      <c r="N171" s="119">
        <f t="shared" si="37"/>
        <v>268</v>
      </c>
      <c r="O171" s="120">
        <f t="shared" si="38"/>
        <v>314</v>
      </c>
      <c r="R171" s="19"/>
      <c r="U171" s="125"/>
    </row>
    <row r="172" spans="1:21" ht="16" customHeight="1" x14ac:dyDescent="0.3">
      <c r="A172" s="126">
        <v>314</v>
      </c>
      <c r="B172" s="127">
        <v>269</v>
      </c>
      <c r="C172" s="128">
        <f t="shared" si="28"/>
        <v>18549.05</v>
      </c>
      <c r="D172" s="129">
        <f t="shared" si="29"/>
        <v>1545.75</v>
      </c>
      <c r="E172" s="130">
        <f t="shared" si="30"/>
        <v>171.57</v>
      </c>
      <c r="F172" s="131">
        <f t="shared" si="39"/>
        <v>54.05</v>
      </c>
      <c r="G172" s="132">
        <f t="shared" si="40"/>
        <v>18.010000000000002</v>
      </c>
      <c r="H172" s="131">
        <f t="shared" si="31"/>
        <v>2.29</v>
      </c>
      <c r="I172" s="131">
        <f t="shared" si="32"/>
        <v>77.709999999999994</v>
      </c>
      <c r="J172" s="128">
        <f t="shared" si="33"/>
        <v>194.03</v>
      </c>
      <c r="K172" s="130">
        <f t="shared" si="34"/>
        <v>138.66</v>
      </c>
      <c r="L172" s="133">
        <f t="shared" si="35"/>
        <v>269</v>
      </c>
      <c r="M172" s="134">
        <f t="shared" si="36"/>
        <v>314</v>
      </c>
      <c r="N172" s="135">
        <f t="shared" si="37"/>
        <v>269</v>
      </c>
      <c r="O172" s="136">
        <f t="shared" si="38"/>
        <v>314</v>
      </c>
      <c r="R172" s="19"/>
      <c r="U172" s="125"/>
    </row>
    <row r="173" spans="1:21" ht="16" customHeight="1" x14ac:dyDescent="0.3">
      <c r="A173" s="110">
        <v>314</v>
      </c>
      <c r="B173" s="111">
        <v>270</v>
      </c>
      <c r="C173" s="112">
        <f t="shared" si="28"/>
        <v>18549.05</v>
      </c>
      <c r="D173" s="113">
        <f t="shared" si="29"/>
        <v>1545.75</v>
      </c>
      <c r="E173" s="114">
        <f t="shared" si="30"/>
        <v>171.57</v>
      </c>
      <c r="F173" s="115">
        <f t="shared" si="39"/>
        <v>54.05</v>
      </c>
      <c r="G173" s="116">
        <f t="shared" si="40"/>
        <v>18.010000000000002</v>
      </c>
      <c r="H173" s="115">
        <f t="shared" si="31"/>
        <v>2.29</v>
      </c>
      <c r="I173" s="115">
        <f t="shared" si="32"/>
        <v>77.709999999999994</v>
      </c>
      <c r="J173" s="112">
        <f t="shared" si="33"/>
        <v>194.03</v>
      </c>
      <c r="K173" s="114">
        <f t="shared" si="34"/>
        <v>138.66</v>
      </c>
      <c r="L173" s="117">
        <f t="shared" si="35"/>
        <v>270</v>
      </c>
      <c r="M173" s="118">
        <f t="shared" si="36"/>
        <v>314</v>
      </c>
      <c r="N173" s="119">
        <f t="shared" si="37"/>
        <v>270</v>
      </c>
      <c r="O173" s="120">
        <f t="shared" si="38"/>
        <v>314</v>
      </c>
      <c r="R173" s="19"/>
      <c r="U173" s="125"/>
    </row>
    <row r="174" spans="1:21" ht="16" customHeight="1" x14ac:dyDescent="0.3">
      <c r="A174" s="126">
        <v>314</v>
      </c>
      <c r="B174" s="127">
        <v>271</v>
      </c>
      <c r="C174" s="128">
        <f t="shared" si="28"/>
        <v>18549.05</v>
      </c>
      <c r="D174" s="129">
        <f t="shared" si="29"/>
        <v>1545.75</v>
      </c>
      <c r="E174" s="130">
        <f t="shared" si="30"/>
        <v>171.57</v>
      </c>
      <c r="F174" s="131">
        <f t="shared" si="39"/>
        <v>54.05</v>
      </c>
      <c r="G174" s="132">
        <f t="shared" si="40"/>
        <v>18.010000000000002</v>
      </c>
      <c r="H174" s="131">
        <f t="shared" si="31"/>
        <v>2.29</v>
      </c>
      <c r="I174" s="131">
        <f t="shared" si="32"/>
        <v>77.709999999999994</v>
      </c>
      <c r="J174" s="128">
        <f t="shared" si="33"/>
        <v>194.03</v>
      </c>
      <c r="K174" s="130">
        <f t="shared" si="34"/>
        <v>138.66</v>
      </c>
      <c r="L174" s="133">
        <f t="shared" si="35"/>
        <v>271</v>
      </c>
      <c r="M174" s="134">
        <f t="shared" si="36"/>
        <v>314</v>
      </c>
      <c r="N174" s="135">
        <f t="shared" si="37"/>
        <v>271</v>
      </c>
      <c r="O174" s="136">
        <f t="shared" si="38"/>
        <v>314</v>
      </c>
      <c r="R174" s="19"/>
      <c r="U174" s="125"/>
    </row>
    <row r="175" spans="1:21" ht="16" customHeight="1" x14ac:dyDescent="0.3">
      <c r="A175" s="110">
        <v>314</v>
      </c>
      <c r="B175" s="111">
        <v>272</v>
      </c>
      <c r="C175" s="112">
        <f t="shared" si="28"/>
        <v>18549.05</v>
      </c>
      <c r="D175" s="113">
        <f t="shared" si="29"/>
        <v>1545.75</v>
      </c>
      <c r="E175" s="114">
        <f t="shared" si="30"/>
        <v>171.57</v>
      </c>
      <c r="F175" s="115">
        <f t="shared" si="39"/>
        <v>54.05</v>
      </c>
      <c r="G175" s="116">
        <f t="shared" si="40"/>
        <v>18.010000000000002</v>
      </c>
      <c r="H175" s="115">
        <f t="shared" si="31"/>
        <v>2.29</v>
      </c>
      <c r="I175" s="115">
        <f t="shared" si="32"/>
        <v>77.709999999999994</v>
      </c>
      <c r="J175" s="112">
        <f t="shared" si="33"/>
        <v>194.03</v>
      </c>
      <c r="K175" s="114">
        <f t="shared" si="34"/>
        <v>138.66</v>
      </c>
      <c r="L175" s="117">
        <f t="shared" si="35"/>
        <v>272</v>
      </c>
      <c r="M175" s="118">
        <f t="shared" si="36"/>
        <v>314</v>
      </c>
      <c r="N175" s="119">
        <f t="shared" si="37"/>
        <v>272</v>
      </c>
      <c r="O175" s="120">
        <f t="shared" si="38"/>
        <v>314</v>
      </c>
      <c r="R175" s="19"/>
      <c r="U175" s="125"/>
    </row>
    <row r="176" spans="1:21" ht="16" customHeight="1" x14ac:dyDescent="0.3">
      <c r="A176" s="126">
        <v>314</v>
      </c>
      <c r="B176" s="127">
        <v>273</v>
      </c>
      <c r="C176" s="128">
        <f t="shared" si="28"/>
        <v>18549.05</v>
      </c>
      <c r="D176" s="129">
        <f t="shared" si="29"/>
        <v>1545.75</v>
      </c>
      <c r="E176" s="130">
        <f t="shared" si="30"/>
        <v>171.57</v>
      </c>
      <c r="F176" s="131">
        <f t="shared" si="39"/>
        <v>54.05</v>
      </c>
      <c r="G176" s="132">
        <f t="shared" si="40"/>
        <v>18.010000000000002</v>
      </c>
      <c r="H176" s="131">
        <f t="shared" si="31"/>
        <v>2.29</v>
      </c>
      <c r="I176" s="131">
        <f t="shared" si="32"/>
        <v>77.709999999999994</v>
      </c>
      <c r="J176" s="128">
        <f t="shared" si="33"/>
        <v>194.03</v>
      </c>
      <c r="K176" s="130">
        <f t="shared" si="34"/>
        <v>138.66</v>
      </c>
      <c r="L176" s="133">
        <f t="shared" si="35"/>
        <v>273</v>
      </c>
      <c r="M176" s="134">
        <f t="shared" si="36"/>
        <v>314</v>
      </c>
      <c r="N176" s="135">
        <f t="shared" si="37"/>
        <v>273</v>
      </c>
      <c r="O176" s="136">
        <f t="shared" si="38"/>
        <v>314</v>
      </c>
      <c r="R176" s="19"/>
      <c r="U176" s="125"/>
    </row>
    <row r="177" spans="1:21" ht="16" customHeight="1" x14ac:dyDescent="0.3">
      <c r="A177" s="110">
        <v>314</v>
      </c>
      <c r="B177" s="111">
        <v>274</v>
      </c>
      <c r="C177" s="112">
        <f t="shared" si="28"/>
        <v>18549.05</v>
      </c>
      <c r="D177" s="113">
        <f t="shared" si="29"/>
        <v>1545.75</v>
      </c>
      <c r="E177" s="114">
        <f t="shared" si="30"/>
        <v>171.57</v>
      </c>
      <c r="F177" s="115">
        <f t="shared" si="39"/>
        <v>54.05</v>
      </c>
      <c r="G177" s="116">
        <f t="shared" si="40"/>
        <v>18.010000000000002</v>
      </c>
      <c r="H177" s="115">
        <f t="shared" si="31"/>
        <v>2.29</v>
      </c>
      <c r="I177" s="115">
        <f t="shared" si="32"/>
        <v>77.709999999999994</v>
      </c>
      <c r="J177" s="112">
        <f t="shared" si="33"/>
        <v>194.03</v>
      </c>
      <c r="K177" s="114">
        <f t="shared" si="34"/>
        <v>138.66</v>
      </c>
      <c r="L177" s="117">
        <f t="shared" si="35"/>
        <v>274</v>
      </c>
      <c r="M177" s="118">
        <f t="shared" si="36"/>
        <v>314</v>
      </c>
      <c r="N177" s="119">
        <f t="shared" si="37"/>
        <v>274</v>
      </c>
      <c r="O177" s="120">
        <f t="shared" si="38"/>
        <v>314</v>
      </c>
      <c r="R177" s="19"/>
      <c r="U177" s="125"/>
    </row>
    <row r="178" spans="1:21" ht="16" customHeight="1" x14ac:dyDescent="0.3">
      <c r="A178" s="126">
        <v>314</v>
      </c>
      <c r="B178" s="127">
        <v>275</v>
      </c>
      <c r="C178" s="128">
        <f t="shared" si="28"/>
        <v>18549.05</v>
      </c>
      <c r="D178" s="129">
        <f t="shared" si="29"/>
        <v>1545.75</v>
      </c>
      <c r="E178" s="130">
        <f t="shared" si="30"/>
        <v>171.57</v>
      </c>
      <c r="F178" s="131">
        <f t="shared" si="39"/>
        <v>54.05</v>
      </c>
      <c r="G178" s="132">
        <f t="shared" si="40"/>
        <v>18.010000000000002</v>
      </c>
      <c r="H178" s="131">
        <f t="shared" si="31"/>
        <v>2.29</v>
      </c>
      <c r="I178" s="131">
        <f t="shared" si="32"/>
        <v>77.709999999999994</v>
      </c>
      <c r="J178" s="128">
        <f t="shared" si="33"/>
        <v>194.03</v>
      </c>
      <c r="K178" s="130">
        <f t="shared" si="34"/>
        <v>138.66</v>
      </c>
      <c r="L178" s="133">
        <f t="shared" si="35"/>
        <v>275</v>
      </c>
      <c r="M178" s="134">
        <f t="shared" si="36"/>
        <v>314</v>
      </c>
      <c r="N178" s="135">
        <f t="shared" si="37"/>
        <v>275</v>
      </c>
      <c r="O178" s="136">
        <f t="shared" si="38"/>
        <v>314</v>
      </c>
      <c r="R178" s="19"/>
      <c r="U178" s="125"/>
    </row>
    <row r="179" spans="1:21" ht="16" customHeight="1" x14ac:dyDescent="0.3">
      <c r="A179" s="110">
        <v>314</v>
      </c>
      <c r="B179" s="111">
        <v>276</v>
      </c>
      <c r="C179" s="112">
        <f t="shared" si="28"/>
        <v>18549.05</v>
      </c>
      <c r="D179" s="113">
        <f t="shared" si="29"/>
        <v>1545.75</v>
      </c>
      <c r="E179" s="114">
        <f t="shared" si="30"/>
        <v>171.57</v>
      </c>
      <c r="F179" s="115">
        <f t="shared" si="39"/>
        <v>54.05</v>
      </c>
      <c r="G179" s="116">
        <f t="shared" si="40"/>
        <v>18.010000000000002</v>
      </c>
      <c r="H179" s="115">
        <f t="shared" si="31"/>
        <v>2.29</v>
      </c>
      <c r="I179" s="115">
        <f t="shared" si="32"/>
        <v>77.709999999999994</v>
      </c>
      <c r="J179" s="112">
        <f t="shared" si="33"/>
        <v>194.03</v>
      </c>
      <c r="K179" s="114">
        <f t="shared" si="34"/>
        <v>138.66</v>
      </c>
      <c r="L179" s="117">
        <f t="shared" si="35"/>
        <v>276</v>
      </c>
      <c r="M179" s="118">
        <f t="shared" si="36"/>
        <v>314</v>
      </c>
      <c r="N179" s="119">
        <f t="shared" si="37"/>
        <v>276</v>
      </c>
      <c r="O179" s="120">
        <f t="shared" si="38"/>
        <v>314</v>
      </c>
      <c r="R179" s="19"/>
      <c r="U179" s="125"/>
    </row>
    <row r="180" spans="1:21" ht="16" customHeight="1" x14ac:dyDescent="0.3">
      <c r="A180" s="126">
        <v>314</v>
      </c>
      <c r="B180" s="127">
        <v>277</v>
      </c>
      <c r="C180" s="128">
        <f t="shared" si="28"/>
        <v>18549.05</v>
      </c>
      <c r="D180" s="129">
        <f t="shared" si="29"/>
        <v>1545.75</v>
      </c>
      <c r="E180" s="130">
        <f t="shared" si="30"/>
        <v>171.57</v>
      </c>
      <c r="F180" s="131">
        <f t="shared" si="39"/>
        <v>54.05</v>
      </c>
      <c r="G180" s="132">
        <f t="shared" si="40"/>
        <v>18.010000000000002</v>
      </c>
      <c r="H180" s="131">
        <f t="shared" si="31"/>
        <v>2.29</v>
      </c>
      <c r="I180" s="131">
        <f t="shared" si="32"/>
        <v>77.709999999999994</v>
      </c>
      <c r="J180" s="128">
        <f t="shared" si="33"/>
        <v>194.03</v>
      </c>
      <c r="K180" s="130">
        <f t="shared" si="34"/>
        <v>138.66</v>
      </c>
      <c r="L180" s="133">
        <f t="shared" si="35"/>
        <v>277</v>
      </c>
      <c r="M180" s="134">
        <f t="shared" si="36"/>
        <v>314</v>
      </c>
      <c r="N180" s="135">
        <f t="shared" si="37"/>
        <v>277</v>
      </c>
      <c r="O180" s="136">
        <f t="shared" si="38"/>
        <v>314</v>
      </c>
      <c r="R180" s="19"/>
      <c r="U180" s="125"/>
    </row>
    <row r="181" spans="1:21" ht="16" customHeight="1" x14ac:dyDescent="0.3">
      <c r="A181" s="110">
        <v>314</v>
      </c>
      <c r="B181" s="111">
        <v>278</v>
      </c>
      <c r="C181" s="112">
        <f t="shared" si="28"/>
        <v>18549.05</v>
      </c>
      <c r="D181" s="113">
        <f t="shared" si="29"/>
        <v>1545.75</v>
      </c>
      <c r="E181" s="114">
        <f t="shared" si="30"/>
        <v>171.57</v>
      </c>
      <c r="F181" s="115">
        <f t="shared" si="39"/>
        <v>54.05</v>
      </c>
      <c r="G181" s="116">
        <f t="shared" si="40"/>
        <v>18.010000000000002</v>
      </c>
      <c r="H181" s="115">
        <f t="shared" si="31"/>
        <v>2.29</v>
      </c>
      <c r="I181" s="115">
        <f t="shared" si="32"/>
        <v>77.709999999999994</v>
      </c>
      <c r="J181" s="112">
        <f t="shared" si="33"/>
        <v>194.03</v>
      </c>
      <c r="K181" s="114">
        <f t="shared" si="34"/>
        <v>138.66</v>
      </c>
      <c r="L181" s="117">
        <f t="shared" si="35"/>
        <v>278</v>
      </c>
      <c r="M181" s="118">
        <f t="shared" si="36"/>
        <v>314</v>
      </c>
      <c r="N181" s="119">
        <f t="shared" si="37"/>
        <v>278</v>
      </c>
      <c r="O181" s="120">
        <f t="shared" si="38"/>
        <v>314</v>
      </c>
      <c r="R181" s="19"/>
      <c r="U181" s="125"/>
    </row>
    <row r="182" spans="1:21" ht="16" customHeight="1" x14ac:dyDescent="0.3">
      <c r="A182" s="126">
        <v>314</v>
      </c>
      <c r="B182" s="127">
        <v>279</v>
      </c>
      <c r="C182" s="128">
        <f t="shared" si="28"/>
        <v>18549.05</v>
      </c>
      <c r="D182" s="129">
        <f t="shared" si="29"/>
        <v>1545.75</v>
      </c>
      <c r="E182" s="130">
        <f t="shared" si="30"/>
        <v>171.57</v>
      </c>
      <c r="F182" s="131">
        <f t="shared" si="39"/>
        <v>54.05</v>
      </c>
      <c r="G182" s="132">
        <f t="shared" si="40"/>
        <v>18.010000000000002</v>
      </c>
      <c r="H182" s="131">
        <f t="shared" si="31"/>
        <v>2.29</v>
      </c>
      <c r="I182" s="131">
        <f t="shared" si="32"/>
        <v>77.709999999999994</v>
      </c>
      <c r="J182" s="128">
        <f t="shared" si="33"/>
        <v>194.03</v>
      </c>
      <c r="K182" s="130">
        <f t="shared" si="34"/>
        <v>138.66</v>
      </c>
      <c r="L182" s="133">
        <f t="shared" si="35"/>
        <v>279</v>
      </c>
      <c r="M182" s="134">
        <f t="shared" si="36"/>
        <v>314</v>
      </c>
      <c r="N182" s="135">
        <f t="shared" si="37"/>
        <v>279</v>
      </c>
      <c r="O182" s="136">
        <f t="shared" si="38"/>
        <v>314</v>
      </c>
      <c r="R182" s="19"/>
      <c r="U182" s="125"/>
    </row>
    <row r="183" spans="1:21" ht="16" customHeight="1" x14ac:dyDescent="0.3">
      <c r="A183" s="110">
        <v>314</v>
      </c>
      <c r="B183" s="111">
        <v>280</v>
      </c>
      <c r="C183" s="112">
        <f t="shared" si="28"/>
        <v>18549.05</v>
      </c>
      <c r="D183" s="113">
        <f t="shared" si="29"/>
        <v>1545.75</v>
      </c>
      <c r="E183" s="114">
        <f t="shared" si="30"/>
        <v>171.57</v>
      </c>
      <c r="F183" s="115">
        <f t="shared" si="39"/>
        <v>54.05</v>
      </c>
      <c r="G183" s="116">
        <f t="shared" si="40"/>
        <v>18.010000000000002</v>
      </c>
      <c r="H183" s="115">
        <f t="shared" si="31"/>
        <v>2.29</v>
      </c>
      <c r="I183" s="115">
        <f t="shared" si="32"/>
        <v>77.709999999999994</v>
      </c>
      <c r="J183" s="112">
        <f t="shared" si="33"/>
        <v>194.03</v>
      </c>
      <c r="K183" s="114">
        <f t="shared" si="34"/>
        <v>138.66</v>
      </c>
      <c r="L183" s="117">
        <f t="shared" si="35"/>
        <v>280</v>
      </c>
      <c r="M183" s="118">
        <f t="shared" si="36"/>
        <v>314</v>
      </c>
      <c r="N183" s="119">
        <f t="shared" si="37"/>
        <v>280</v>
      </c>
      <c r="O183" s="120">
        <f t="shared" si="38"/>
        <v>314</v>
      </c>
      <c r="R183" s="19"/>
      <c r="U183" s="125"/>
    </row>
    <row r="184" spans="1:21" ht="16" customHeight="1" x14ac:dyDescent="0.3">
      <c r="A184" s="126">
        <v>314</v>
      </c>
      <c r="B184" s="127">
        <v>281</v>
      </c>
      <c r="C184" s="128">
        <f t="shared" si="28"/>
        <v>18549.05</v>
      </c>
      <c r="D184" s="129">
        <f t="shared" si="29"/>
        <v>1545.75</v>
      </c>
      <c r="E184" s="130">
        <f t="shared" si="30"/>
        <v>171.57</v>
      </c>
      <c r="F184" s="131">
        <f t="shared" si="39"/>
        <v>54.05</v>
      </c>
      <c r="G184" s="132">
        <f t="shared" si="40"/>
        <v>18.010000000000002</v>
      </c>
      <c r="H184" s="131">
        <f t="shared" si="31"/>
        <v>2.29</v>
      </c>
      <c r="I184" s="131">
        <f t="shared" si="32"/>
        <v>77.709999999999994</v>
      </c>
      <c r="J184" s="128">
        <f t="shared" si="33"/>
        <v>194.03</v>
      </c>
      <c r="K184" s="130">
        <f t="shared" si="34"/>
        <v>138.66</v>
      </c>
      <c r="L184" s="133">
        <f t="shared" si="35"/>
        <v>281</v>
      </c>
      <c r="M184" s="134">
        <f t="shared" si="36"/>
        <v>314</v>
      </c>
      <c r="N184" s="135">
        <f t="shared" si="37"/>
        <v>281</v>
      </c>
      <c r="O184" s="136">
        <f t="shared" si="38"/>
        <v>314</v>
      </c>
      <c r="R184" s="19"/>
      <c r="U184" s="125"/>
    </row>
    <row r="185" spans="1:21" ht="16" customHeight="1" x14ac:dyDescent="0.3">
      <c r="A185" s="110">
        <v>314</v>
      </c>
      <c r="B185" s="111">
        <v>282</v>
      </c>
      <c r="C185" s="112">
        <f t="shared" si="28"/>
        <v>18549.05</v>
      </c>
      <c r="D185" s="113">
        <f t="shared" si="29"/>
        <v>1545.75</v>
      </c>
      <c r="E185" s="114">
        <f t="shared" si="30"/>
        <v>171.57</v>
      </c>
      <c r="F185" s="115">
        <f t="shared" si="39"/>
        <v>54.05</v>
      </c>
      <c r="G185" s="116">
        <f t="shared" si="40"/>
        <v>18.010000000000002</v>
      </c>
      <c r="H185" s="115">
        <f t="shared" si="31"/>
        <v>2.29</v>
      </c>
      <c r="I185" s="115">
        <f t="shared" si="32"/>
        <v>77.709999999999994</v>
      </c>
      <c r="J185" s="112">
        <f t="shared" si="33"/>
        <v>194.03</v>
      </c>
      <c r="K185" s="114">
        <f t="shared" si="34"/>
        <v>138.66</v>
      </c>
      <c r="L185" s="117">
        <f t="shared" si="35"/>
        <v>282</v>
      </c>
      <c r="M185" s="118">
        <f t="shared" si="36"/>
        <v>314</v>
      </c>
      <c r="N185" s="119">
        <f t="shared" si="37"/>
        <v>282</v>
      </c>
      <c r="O185" s="120">
        <f t="shared" si="38"/>
        <v>314</v>
      </c>
      <c r="R185" s="19"/>
      <c r="U185" s="125"/>
    </row>
    <row r="186" spans="1:21" ht="16" customHeight="1" x14ac:dyDescent="0.3">
      <c r="A186" s="126">
        <v>314</v>
      </c>
      <c r="B186" s="127">
        <v>283</v>
      </c>
      <c r="C186" s="128">
        <f t="shared" si="28"/>
        <v>18549.05</v>
      </c>
      <c r="D186" s="129">
        <f t="shared" si="29"/>
        <v>1545.75</v>
      </c>
      <c r="E186" s="130">
        <f t="shared" si="30"/>
        <v>171.57</v>
      </c>
      <c r="F186" s="131">
        <f t="shared" si="39"/>
        <v>54.05</v>
      </c>
      <c r="G186" s="132">
        <f t="shared" si="40"/>
        <v>18.010000000000002</v>
      </c>
      <c r="H186" s="131">
        <f t="shared" si="31"/>
        <v>2.29</v>
      </c>
      <c r="I186" s="131">
        <f t="shared" si="32"/>
        <v>77.709999999999994</v>
      </c>
      <c r="J186" s="128">
        <f t="shared" si="33"/>
        <v>194.03</v>
      </c>
      <c r="K186" s="130">
        <f t="shared" si="34"/>
        <v>138.66</v>
      </c>
      <c r="L186" s="133">
        <f t="shared" si="35"/>
        <v>283</v>
      </c>
      <c r="M186" s="134">
        <f t="shared" si="36"/>
        <v>314</v>
      </c>
      <c r="N186" s="135">
        <f t="shared" si="37"/>
        <v>283</v>
      </c>
      <c r="O186" s="136">
        <f t="shared" si="38"/>
        <v>314</v>
      </c>
      <c r="R186" s="19"/>
      <c r="U186" s="125"/>
    </row>
    <row r="187" spans="1:21" ht="16" customHeight="1" x14ac:dyDescent="0.3">
      <c r="A187" s="110">
        <v>314</v>
      </c>
      <c r="B187" s="111">
        <v>284</v>
      </c>
      <c r="C187" s="112">
        <f t="shared" si="28"/>
        <v>18549.05</v>
      </c>
      <c r="D187" s="113">
        <f t="shared" si="29"/>
        <v>1545.75</v>
      </c>
      <c r="E187" s="114">
        <f t="shared" si="30"/>
        <v>171.57</v>
      </c>
      <c r="F187" s="115">
        <f t="shared" si="39"/>
        <v>54.05</v>
      </c>
      <c r="G187" s="116">
        <f t="shared" si="40"/>
        <v>18.010000000000002</v>
      </c>
      <c r="H187" s="115">
        <f t="shared" si="31"/>
        <v>2.29</v>
      </c>
      <c r="I187" s="115">
        <f t="shared" si="32"/>
        <v>77.709999999999994</v>
      </c>
      <c r="J187" s="112">
        <f t="shared" si="33"/>
        <v>194.03</v>
      </c>
      <c r="K187" s="114">
        <f t="shared" si="34"/>
        <v>138.66</v>
      </c>
      <c r="L187" s="117">
        <f t="shared" si="35"/>
        <v>284</v>
      </c>
      <c r="M187" s="118">
        <f t="shared" si="36"/>
        <v>314</v>
      </c>
      <c r="N187" s="119">
        <f t="shared" si="37"/>
        <v>284</v>
      </c>
      <c r="O187" s="120">
        <f t="shared" si="38"/>
        <v>314</v>
      </c>
      <c r="R187" s="19"/>
      <c r="U187" s="125"/>
    </row>
    <row r="188" spans="1:21" ht="16" customHeight="1" x14ac:dyDescent="0.3">
      <c r="A188" s="126">
        <v>314</v>
      </c>
      <c r="B188" s="127">
        <v>285</v>
      </c>
      <c r="C188" s="128">
        <f t="shared" si="28"/>
        <v>18549.05</v>
      </c>
      <c r="D188" s="129">
        <f t="shared" si="29"/>
        <v>1545.75</v>
      </c>
      <c r="E188" s="130">
        <f t="shared" si="30"/>
        <v>171.57</v>
      </c>
      <c r="F188" s="131">
        <f t="shared" si="39"/>
        <v>54.05</v>
      </c>
      <c r="G188" s="132">
        <f t="shared" si="40"/>
        <v>18.010000000000002</v>
      </c>
      <c r="H188" s="131">
        <f t="shared" si="31"/>
        <v>2.29</v>
      </c>
      <c r="I188" s="131">
        <f t="shared" si="32"/>
        <v>77.709999999999994</v>
      </c>
      <c r="J188" s="128">
        <f t="shared" si="33"/>
        <v>194.03</v>
      </c>
      <c r="K188" s="130">
        <f t="shared" si="34"/>
        <v>138.66</v>
      </c>
      <c r="L188" s="133">
        <f t="shared" si="35"/>
        <v>285</v>
      </c>
      <c r="M188" s="134">
        <f t="shared" si="36"/>
        <v>314</v>
      </c>
      <c r="N188" s="135">
        <f t="shared" si="37"/>
        <v>285</v>
      </c>
      <c r="O188" s="136">
        <f t="shared" si="38"/>
        <v>314</v>
      </c>
      <c r="R188" s="19"/>
      <c r="U188" s="125"/>
    </row>
    <row r="189" spans="1:21" ht="16" customHeight="1" x14ac:dyDescent="0.3">
      <c r="A189" s="110">
        <v>314</v>
      </c>
      <c r="B189" s="111">
        <v>286</v>
      </c>
      <c r="C189" s="112">
        <f t="shared" si="28"/>
        <v>18549.05</v>
      </c>
      <c r="D189" s="113">
        <f t="shared" si="29"/>
        <v>1545.75</v>
      </c>
      <c r="E189" s="114">
        <f t="shared" si="30"/>
        <v>171.57</v>
      </c>
      <c r="F189" s="115">
        <f t="shared" si="39"/>
        <v>54.05</v>
      </c>
      <c r="G189" s="116">
        <f t="shared" si="40"/>
        <v>18.010000000000002</v>
      </c>
      <c r="H189" s="115">
        <f t="shared" si="31"/>
        <v>2.29</v>
      </c>
      <c r="I189" s="115">
        <f t="shared" si="32"/>
        <v>77.709999999999994</v>
      </c>
      <c r="J189" s="112">
        <f t="shared" si="33"/>
        <v>194.03</v>
      </c>
      <c r="K189" s="114">
        <f t="shared" si="34"/>
        <v>138.66</v>
      </c>
      <c r="L189" s="117">
        <f t="shared" si="35"/>
        <v>286</v>
      </c>
      <c r="M189" s="118">
        <f t="shared" si="36"/>
        <v>314</v>
      </c>
      <c r="N189" s="119">
        <f t="shared" si="37"/>
        <v>286</v>
      </c>
      <c r="O189" s="120">
        <f t="shared" si="38"/>
        <v>314</v>
      </c>
      <c r="R189" s="19"/>
      <c r="U189" s="125"/>
    </row>
    <row r="190" spans="1:21" ht="16" customHeight="1" x14ac:dyDescent="0.3">
      <c r="A190" s="126">
        <v>314</v>
      </c>
      <c r="B190" s="127">
        <v>287</v>
      </c>
      <c r="C190" s="128">
        <f t="shared" si="28"/>
        <v>18549.05</v>
      </c>
      <c r="D190" s="129">
        <f t="shared" si="29"/>
        <v>1545.75</v>
      </c>
      <c r="E190" s="130">
        <f t="shared" si="30"/>
        <v>171.57</v>
      </c>
      <c r="F190" s="131">
        <f t="shared" si="39"/>
        <v>54.05</v>
      </c>
      <c r="G190" s="132">
        <f t="shared" si="40"/>
        <v>18.010000000000002</v>
      </c>
      <c r="H190" s="131">
        <f t="shared" si="31"/>
        <v>2.29</v>
      </c>
      <c r="I190" s="131">
        <f t="shared" si="32"/>
        <v>77.709999999999994</v>
      </c>
      <c r="J190" s="128">
        <f t="shared" si="33"/>
        <v>194.03</v>
      </c>
      <c r="K190" s="130">
        <f t="shared" si="34"/>
        <v>138.66</v>
      </c>
      <c r="L190" s="133">
        <f t="shared" si="35"/>
        <v>287</v>
      </c>
      <c r="M190" s="134">
        <f t="shared" si="36"/>
        <v>314</v>
      </c>
      <c r="N190" s="135">
        <f t="shared" si="37"/>
        <v>287</v>
      </c>
      <c r="O190" s="136">
        <f t="shared" si="38"/>
        <v>314</v>
      </c>
      <c r="R190" s="19"/>
      <c r="U190" s="125"/>
    </row>
    <row r="191" spans="1:21" ht="16" customHeight="1" x14ac:dyDescent="0.3">
      <c r="A191" s="110">
        <v>314</v>
      </c>
      <c r="B191" s="111">
        <v>288</v>
      </c>
      <c r="C191" s="112">
        <f t="shared" si="28"/>
        <v>18549.05</v>
      </c>
      <c r="D191" s="113">
        <f t="shared" si="29"/>
        <v>1545.75</v>
      </c>
      <c r="E191" s="114">
        <f t="shared" si="30"/>
        <v>171.57</v>
      </c>
      <c r="F191" s="115">
        <f t="shared" si="39"/>
        <v>54.05</v>
      </c>
      <c r="G191" s="116">
        <f t="shared" si="40"/>
        <v>18.010000000000002</v>
      </c>
      <c r="H191" s="115">
        <f t="shared" si="31"/>
        <v>2.29</v>
      </c>
      <c r="I191" s="115">
        <f t="shared" si="32"/>
        <v>77.709999999999994</v>
      </c>
      <c r="J191" s="112">
        <f t="shared" si="33"/>
        <v>194.03</v>
      </c>
      <c r="K191" s="114">
        <f t="shared" si="34"/>
        <v>138.66</v>
      </c>
      <c r="L191" s="117">
        <f t="shared" si="35"/>
        <v>288</v>
      </c>
      <c r="M191" s="118">
        <f t="shared" si="36"/>
        <v>314</v>
      </c>
      <c r="N191" s="119">
        <f t="shared" si="37"/>
        <v>288</v>
      </c>
      <c r="O191" s="120">
        <f t="shared" si="38"/>
        <v>314</v>
      </c>
      <c r="R191" s="19"/>
      <c r="U191" s="125"/>
    </row>
    <row r="192" spans="1:21" ht="16" customHeight="1" x14ac:dyDescent="0.3">
      <c r="A192" s="126">
        <v>314</v>
      </c>
      <c r="B192" s="127">
        <v>289</v>
      </c>
      <c r="C192" s="128">
        <f t="shared" si="28"/>
        <v>18549.05</v>
      </c>
      <c r="D192" s="129">
        <f t="shared" si="29"/>
        <v>1545.75</v>
      </c>
      <c r="E192" s="130">
        <f t="shared" si="30"/>
        <v>171.57</v>
      </c>
      <c r="F192" s="131">
        <f t="shared" si="39"/>
        <v>54.05</v>
      </c>
      <c r="G192" s="132">
        <f t="shared" si="40"/>
        <v>18.010000000000002</v>
      </c>
      <c r="H192" s="131">
        <f t="shared" si="31"/>
        <v>2.29</v>
      </c>
      <c r="I192" s="131">
        <f t="shared" si="32"/>
        <v>77.709999999999994</v>
      </c>
      <c r="J192" s="128">
        <f t="shared" si="33"/>
        <v>194.03</v>
      </c>
      <c r="K192" s="130">
        <f t="shared" si="34"/>
        <v>138.66</v>
      </c>
      <c r="L192" s="133">
        <f t="shared" si="35"/>
        <v>289</v>
      </c>
      <c r="M192" s="134">
        <f t="shared" si="36"/>
        <v>314</v>
      </c>
      <c r="N192" s="135">
        <f t="shared" si="37"/>
        <v>289</v>
      </c>
      <c r="O192" s="136">
        <f t="shared" si="38"/>
        <v>314</v>
      </c>
      <c r="R192" s="19"/>
      <c r="U192" s="125"/>
    </row>
    <row r="193" spans="1:21" ht="16" customHeight="1" x14ac:dyDescent="0.3">
      <c r="A193" s="110">
        <v>314</v>
      </c>
      <c r="B193" s="111">
        <v>290</v>
      </c>
      <c r="C193" s="112">
        <f t="shared" si="28"/>
        <v>18549.05</v>
      </c>
      <c r="D193" s="113">
        <f t="shared" si="29"/>
        <v>1545.75</v>
      </c>
      <c r="E193" s="114">
        <f t="shared" si="30"/>
        <v>171.57</v>
      </c>
      <c r="F193" s="115">
        <f t="shared" si="39"/>
        <v>54.05</v>
      </c>
      <c r="G193" s="116">
        <f t="shared" si="40"/>
        <v>18.010000000000002</v>
      </c>
      <c r="H193" s="115">
        <f t="shared" si="31"/>
        <v>2.29</v>
      </c>
      <c r="I193" s="115">
        <f t="shared" si="32"/>
        <v>77.709999999999994</v>
      </c>
      <c r="J193" s="112">
        <f t="shared" si="33"/>
        <v>194.03</v>
      </c>
      <c r="K193" s="114">
        <f t="shared" si="34"/>
        <v>138.66</v>
      </c>
      <c r="L193" s="117">
        <f t="shared" si="35"/>
        <v>290</v>
      </c>
      <c r="M193" s="118">
        <f t="shared" si="36"/>
        <v>314</v>
      </c>
      <c r="N193" s="119">
        <f t="shared" si="37"/>
        <v>290</v>
      </c>
      <c r="O193" s="120">
        <f t="shared" si="38"/>
        <v>314</v>
      </c>
      <c r="R193" s="19"/>
      <c r="U193" s="125"/>
    </row>
    <row r="194" spans="1:21" ht="16" customHeight="1" x14ac:dyDescent="0.3">
      <c r="A194" s="126">
        <v>314</v>
      </c>
      <c r="B194" s="127">
        <v>291</v>
      </c>
      <c r="C194" s="128">
        <f t="shared" si="28"/>
        <v>18549.05</v>
      </c>
      <c r="D194" s="129">
        <f t="shared" si="29"/>
        <v>1545.75</v>
      </c>
      <c r="E194" s="130">
        <f t="shared" si="30"/>
        <v>171.57</v>
      </c>
      <c r="F194" s="131">
        <f t="shared" si="39"/>
        <v>54.05</v>
      </c>
      <c r="G194" s="132">
        <f t="shared" si="40"/>
        <v>18.010000000000002</v>
      </c>
      <c r="H194" s="131">
        <f t="shared" si="31"/>
        <v>2.29</v>
      </c>
      <c r="I194" s="131">
        <f t="shared" si="32"/>
        <v>77.709999999999994</v>
      </c>
      <c r="J194" s="128">
        <f t="shared" si="33"/>
        <v>194.03</v>
      </c>
      <c r="K194" s="130">
        <f t="shared" si="34"/>
        <v>138.66</v>
      </c>
      <c r="L194" s="133">
        <f t="shared" si="35"/>
        <v>291</v>
      </c>
      <c r="M194" s="134">
        <f t="shared" si="36"/>
        <v>314</v>
      </c>
      <c r="N194" s="135">
        <f t="shared" si="37"/>
        <v>291</v>
      </c>
      <c r="O194" s="136">
        <f t="shared" si="38"/>
        <v>314</v>
      </c>
      <c r="R194" s="19"/>
      <c r="U194" s="125"/>
    </row>
    <row r="195" spans="1:21" ht="16" customHeight="1" x14ac:dyDescent="0.3">
      <c r="A195" s="110">
        <v>314</v>
      </c>
      <c r="B195" s="111">
        <v>292</v>
      </c>
      <c r="C195" s="112">
        <f t="shared" ref="C195:C258" si="41">ROUND($P$1*A195,2)</f>
        <v>18549.05</v>
      </c>
      <c r="D195" s="113">
        <f t="shared" ref="D195:D258" si="42">TRUNC(C195/12,2)</f>
        <v>1545.75</v>
      </c>
      <c r="E195" s="114">
        <f t="shared" ref="E195:E258" si="43">TRUNC(D195*$P$3,2)</f>
        <v>171.57</v>
      </c>
      <c r="F195" s="115">
        <f t="shared" si="39"/>
        <v>54.05</v>
      </c>
      <c r="G195" s="116">
        <f t="shared" si="40"/>
        <v>18.010000000000002</v>
      </c>
      <c r="H195" s="115">
        <f t="shared" ref="H195:H258" si="44">TRUNC($P$9,2)</f>
        <v>2.29</v>
      </c>
      <c r="I195" s="115">
        <f t="shared" ref="I195:I258" si="45">TRUNC(IF(A195&lt;$A$427,$D$427*$R$10+$P$10,IF(A195&gt;$A$782,$D$782*$R$10+$P$10,D195*$R$10+$P$10)),2)</f>
        <v>77.709999999999994</v>
      </c>
      <c r="J195" s="112">
        <f t="shared" ref="J195:J258" si="46">TRUNC(IF(A195&lt;$A$427,($D$427*$R$11)+$P$11,IF(A195&gt;$A$782,$D$782*$R$11+$P$11,D195*$R$11+$P$11)),2)</f>
        <v>194.03</v>
      </c>
      <c r="K195" s="114">
        <f t="shared" ref="K195:K258" si="47">TRUNC(IF(A195&lt;$A$427,$D$427*$R$12+$P$12,IF(A195&gt;$A$782,$D$782*$R$12+$P$12,D195*$R$12+$P$12)),2)</f>
        <v>138.66</v>
      </c>
      <c r="L195" s="117">
        <f t="shared" ref="L195:L258" si="48">B195</f>
        <v>292</v>
      </c>
      <c r="M195" s="118">
        <f t="shared" ref="M195:M258" si="49">A195</f>
        <v>314</v>
      </c>
      <c r="N195" s="119">
        <f t="shared" ref="N195:N258" si="50">B195</f>
        <v>292</v>
      </c>
      <c r="O195" s="120">
        <f t="shared" ref="O195:O258" si="51">A195</f>
        <v>314</v>
      </c>
      <c r="R195" s="19"/>
      <c r="U195" s="125"/>
    </row>
    <row r="196" spans="1:21" ht="16" customHeight="1" x14ac:dyDescent="0.3">
      <c r="A196" s="126">
        <v>314</v>
      </c>
      <c r="B196" s="127">
        <v>293</v>
      </c>
      <c r="C196" s="128">
        <f t="shared" si="41"/>
        <v>18549.05</v>
      </c>
      <c r="D196" s="129">
        <f t="shared" si="42"/>
        <v>1545.75</v>
      </c>
      <c r="E196" s="130">
        <f t="shared" si="43"/>
        <v>171.57</v>
      </c>
      <c r="F196" s="131">
        <f t="shared" si="39"/>
        <v>54.05</v>
      </c>
      <c r="G196" s="132">
        <f t="shared" si="40"/>
        <v>18.010000000000002</v>
      </c>
      <c r="H196" s="131">
        <f t="shared" si="44"/>
        <v>2.29</v>
      </c>
      <c r="I196" s="131">
        <f t="shared" si="45"/>
        <v>77.709999999999994</v>
      </c>
      <c r="J196" s="128">
        <f t="shared" si="46"/>
        <v>194.03</v>
      </c>
      <c r="K196" s="130">
        <f t="shared" si="47"/>
        <v>138.66</v>
      </c>
      <c r="L196" s="133">
        <f t="shared" si="48"/>
        <v>293</v>
      </c>
      <c r="M196" s="134">
        <f t="shared" si="49"/>
        <v>314</v>
      </c>
      <c r="N196" s="135">
        <f t="shared" si="50"/>
        <v>293</v>
      </c>
      <c r="O196" s="136">
        <f t="shared" si="51"/>
        <v>314</v>
      </c>
      <c r="R196" s="19"/>
      <c r="U196" s="125"/>
    </row>
    <row r="197" spans="1:21" ht="16" customHeight="1" x14ac:dyDescent="0.3">
      <c r="A197" s="110">
        <v>314</v>
      </c>
      <c r="B197" s="111">
        <v>294</v>
      </c>
      <c r="C197" s="112">
        <f t="shared" si="41"/>
        <v>18549.05</v>
      </c>
      <c r="D197" s="113">
        <f t="shared" si="42"/>
        <v>1545.75</v>
      </c>
      <c r="E197" s="114">
        <f t="shared" si="43"/>
        <v>171.57</v>
      </c>
      <c r="F197" s="115">
        <f t="shared" si="39"/>
        <v>54.05</v>
      </c>
      <c r="G197" s="116">
        <f t="shared" si="40"/>
        <v>18.010000000000002</v>
      </c>
      <c r="H197" s="115">
        <f t="shared" si="44"/>
        <v>2.29</v>
      </c>
      <c r="I197" s="115">
        <f t="shared" si="45"/>
        <v>77.709999999999994</v>
      </c>
      <c r="J197" s="112">
        <f t="shared" si="46"/>
        <v>194.03</v>
      </c>
      <c r="K197" s="114">
        <f t="shared" si="47"/>
        <v>138.66</v>
      </c>
      <c r="L197" s="117">
        <f t="shared" si="48"/>
        <v>294</v>
      </c>
      <c r="M197" s="118">
        <f t="shared" si="49"/>
        <v>314</v>
      </c>
      <c r="N197" s="119">
        <f t="shared" si="50"/>
        <v>294</v>
      </c>
      <c r="O197" s="120">
        <f t="shared" si="51"/>
        <v>314</v>
      </c>
      <c r="R197" s="19"/>
      <c r="U197" s="125"/>
    </row>
    <row r="198" spans="1:21" ht="16" customHeight="1" x14ac:dyDescent="0.3">
      <c r="A198" s="126">
        <v>314</v>
      </c>
      <c r="B198" s="127">
        <v>295</v>
      </c>
      <c r="C198" s="128">
        <f t="shared" si="41"/>
        <v>18549.05</v>
      </c>
      <c r="D198" s="129">
        <f t="shared" si="42"/>
        <v>1545.75</v>
      </c>
      <c r="E198" s="130">
        <f t="shared" si="43"/>
        <v>171.57</v>
      </c>
      <c r="F198" s="131">
        <f t="shared" ref="F198:F261" si="52">TRUNC(IF(A198&lt;=$A$270,$D$270*$P$5,D198*$P$5),2)</f>
        <v>54.05</v>
      </c>
      <c r="G198" s="132">
        <f t="shared" ref="G198:G261" si="53">TRUNC(IF(A198&lt;=$A$270,$D$270*$P$6,D198*$P$6),2)</f>
        <v>18.010000000000002</v>
      </c>
      <c r="H198" s="131">
        <f t="shared" si="44"/>
        <v>2.29</v>
      </c>
      <c r="I198" s="131">
        <f t="shared" si="45"/>
        <v>77.709999999999994</v>
      </c>
      <c r="J198" s="128">
        <f t="shared" si="46"/>
        <v>194.03</v>
      </c>
      <c r="K198" s="130">
        <f t="shared" si="47"/>
        <v>138.66</v>
      </c>
      <c r="L198" s="133">
        <f t="shared" si="48"/>
        <v>295</v>
      </c>
      <c r="M198" s="134">
        <f t="shared" si="49"/>
        <v>314</v>
      </c>
      <c r="N198" s="135">
        <f t="shared" si="50"/>
        <v>295</v>
      </c>
      <c r="O198" s="136">
        <f t="shared" si="51"/>
        <v>314</v>
      </c>
      <c r="R198" s="19"/>
      <c r="U198" s="125"/>
    </row>
    <row r="199" spans="1:21" ht="16" customHeight="1" x14ac:dyDescent="0.3">
      <c r="A199" s="110">
        <v>314</v>
      </c>
      <c r="B199" s="111">
        <v>296</v>
      </c>
      <c r="C199" s="112">
        <f t="shared" si="41"/>
        <v>18549.05</v>
      </c>
      <c r="D199" s="113">
        <f t="shared" si="42"/>
        <v>1545.75</v>
      </c>
      <c r="E199" s="114">
        <f t="shared" si="43"/>
        <v>171.57</v>
      </c>
      <c r="F199" s="115">
        <f t="shared" si="52"/>
        <v>54.05</v>
      </c>
      <c r="G199" s="116">
        <f t="shared" si="53"/>
        <v>18.010000000000002</v>
      </c>
      <c r="H199" s="115">
        <f t="shared" si="44"/>
        <v>2.29</v>
      </c>
      <c r="I199" s="115">
        <f t="shared" si="45"/>
        <v>77.709999999999994</v>
      </c>
      <c r="J199" s="112">
        <f t="shared" si="46"/>
        <v>194.03</v>
      </c>
      <c r="K199" s="114">
        <f t="shared" si="47"/>
        <v>138.66</v>
      </c>
      <c r="L199" s="117">
        <f t="shared" si="48"/>
        <v>296</v>
      </c>
      <c r="M199" s="118">
        <f t="shared" si="49"/>
        <v>314</v>
      </c>
      <c r="N199" s="119">
        <f t="shared" si="50"/>
        <v>296</v>
      </c>
      <c r="O199" s="120">
        <f t="shared" si="51"/>
        <v>314</v>
      </c>
      <c r="R199" s="19"/>
      <c r="U199" s="125"/>
    </row>
    <row r="200" spans="1:21" ht="16" customHeight="1" x14ac:dyDescent="0.3">
      <c r="A200" s="126">
        <v>314</v>
      </c>
      <c r="B200" s="127">
        <v>297</v>
      </c>
      <c r="C200" s="128">
        <f t="shared" si="41"/>
        <v>18549.05</v>
      </c>
      <c r="D200" s="129">
        <f t="shared" si="42"/>
        <v>1545.75</v>
      </c>
      <c r="E200" s="130">
        <f t="shared" si="43"/>
        <v>171.57</v>
      </c>
      <c r="F200" s="131">
        <f t="shared" si="52"/>
        <v>54.05</v>
      </c>
      <c r="G200" s="132">
        <f t="shared" si="53"/>
        <v>18.010000000000002</v>
      </c>
      <c r="H200" s="131">
        <f t="shared" si="44"/>
        <v>2.29</v>
      </c>
      <c r="I200" s="131">
        <f t="shared" si="45"/>
        <v>77.709999999999994</v>
      </c>
      <c r="J200" s="128">
        <f t="shared" si="46"/>
        <v>194.03</v>
      </c>
      <c r="K200" s="130">
        <f t="shared" si="47"/>
        <v>138.66</v>
      </c>
      <c r="L200" s="133">
        <f t="shared" si="48"/>
        <v>297</v>
      </c>
      <c r="M200" s="134">
        <f t="shared" si="49"/>
        <v>314</v>
      </c>
      <c r="N200" s="135">
        <f t="shared" si="50"/>
        <v>297</v>
      </c>
      <c r="O200" s="136">
        <f t="shared" si="51"/>
        <v>314</v>
      </c>
      <c r="R200" s="19"/>
      <c r="U200" s="125"/>
    </row>
    <row r="201" spans="1:21" ht="16" customHeight="1" x14ac:dyDescent="0.3">
      <c r="A201" s="110">
        <v>315</v>
      </c>
      <c r="B201" s="111">
        <v>298</v>
      </c>
      <c r="C201" s="112">
        <f t="shared" si="41"/>
        <v>18608.12</v>
      </c>
      <c r="D201" s="113">
        <f t="shared" si="42"/>
        <v>1550.67</v>
      </c>
      <c r="E201" s="114">
        <f t="shared" si="43"/>
        <v>172.12</v>
      </c>
      <c r="F201" s="115">
        <f t="shared" si="52"/>
        <v>54.05</v>
      </c>
      <c r="G201" s="116">
        <f t="shared" si="53"/>
        <v>18.010000000000002</v>
      </c>
      <c r="H201" s="115">
        <f t="shared" si="44"/>
        <v>2.29</v>
      </c>
      <c r="I201" s="115">
        <f t="shared" si="45"/>
        <v>77.709999999999994</v>
      </c>
      <c r="J201" s="112">
        <f t="shared" si="46"/>
        <v>194.03</v>
      </c>
      <c r="K201" s="114">
        <f t="shared" si="47"/>
        <v>138.66</v>
      </c>
      <c r="L201" s="117">
        <f t="shared" si="48"/>
        <v>298</v>
      </c>
      <c r="M201" s="118">
        <f t="shared" si="49"/>
        <v>315</v>
      </c>
      <c r="N201" s="119">
        <f t="shared" si="50"/>
        <v>298</v>
      </c>
      <c r="O201" s="120">
        <f t="shared" si="51"/>
        <v>315</v>
      </c>
      <c r="R201" s="19"/>
      <c r="U201" s="125"/>
    </row>
    <row r="202" spans="1:21" ht="16" customHeight="1" x14ac:dyDescent="0.3">
      <c r="A202" s="126">
        <v>316</v>
      </c>
      <c r="B202" s="127">
        <v>299</v>
      </c>
      <c r="C202" s="128">
        <f t="shared" si="41"/>
        <v>18667.189999999999</v>
      </c>
      <c r="D202" s="129">
        <f t="shared" si="42"/>
        <v>1555.59</v>
      </c>
      <c r="E202" s="130">
        <f t="shared" si="43"/>
        <v>172.67</v>
      </c>
      <c r="F202" s="131">
        <f t="shared" si="52"/>
        <v>54.05</v>
      </c>
      <c r="G202" s="132">
        <f t="shared" si="53"/>
        <v>18.010000000000002</v>
      </c>
      <c r="H202" s="131">
        <f t="shared" si="44"/>
        <v>2.29</v>
      </c>
      <c r="I202" s="131">
        <f t="shared" si="45"/>
        <v>77.709999999999994</v>
      </c>
      <c r="J202" s="128">
        <f t="shared" si="46"/>
        <v>194.03</v>
      </c>
      <c r="K202" s="130">
        <f t="shared" si="47"/>
        <v>138.66</v>
      </c>
      <c r="L202" s="133">
        <f t="shared" si="48"/>
        <v>299</v>
      </c>
      <c r="M202" s="134">
        <f t="shared" si="49"/>
        <v>316</v>
      </c>
      <c r="N202" s="135">
        <f t="shared" si="50"/>
        <v>299</v>
      </c>
      <c r="O202" s="136">
        <f t="shared" si="51"/>
        <v>316</v>
      </c>
      <c r="R202" s="19"/>
      <c r="U202" s="125"/>
    </row>
    <row r="203" spans="1:21" ht="16" customHeight="1" x14ac:dyDescent="0.3">
      <c r="A203" s="110">
        <v>316</v>
      </c>
      <c r="B203" s="111">
        <v>300</v>
      </c>
      <c r="C203" s="112">
        <f t="shared" si="41"/>
        <v>18667.189999999999</v>
      </c>
      <c r="D203" s="113">
        <f t="shared" si="42"/>
        <v>1555.59</v>
      </c>
      <c r="E203" s="114">
        <f t="shared" si="43"/>
        <v>172.67</v>
      </c>
      <c r="F203" s="115">
        <f t="shared" si="52"/>
        <v>54.05</v>
      </c>
      <c r="G203" s="116">
        <f t="shared" si="53"/>
        <v>18.010000000000002</v>
      </c>
      <c r="H203" s="115">
        <f t="shared" si="44"/>
        <v>2.29</v>
      </c>
      <c r="I203" s="115">
        <f t="shared" si="45"/>
        <v>77.709999999999994</v>
      </c>
      <c r="J203" s="112">
        <f t="shared" si="46"/>
        <v>194.03</v>
      </c>
      <c r="K203" s="114">
        <f t="shared" si="47"/>
        <v>138.66</v>
      </c>
      <c r="L203" s="117">
        <f t="shared" si="48"/>
        <v>300</v>
      </c>
      <c r="M203" s="118">
        <f t="shared" si="49"/>
        <v>316</v>
      </c>
      <c r="N203" s="119">
        <f t="shared" si="50"/>
        <v>300</v>
      </c>
      <c r="O203" s="120">
        <f t="shared" si="51"/>
        <v>316</v>
      </c>
      <c r="R203" s="19"/>
      <c r="U203" s="125"/>
    </row>
    <row r="204" spans="1:21" ht="16" customHeight="1" x14ac:dyDescent="0.3">
      <c r="A204" s="126">
        <v>316</v>
      </c>
      <c r="B204" s="127">
        <v>301</v>
      </c>
      <c r="C204" s="128">
        <f t="shared" si="41"/>
        <v>18667.189999999999</v>
      </c>
      <c r="D204" s="129">
        <f t="shared" si="42"/>
        <v>1555.59</v>
      </c>
      <c r="E204" s="130">
        <f t="shared" si="43"/>
        <v>172.67</v>
      </c>
      <c r="F204" s="131">
        <f t="shared" si="52"/>
        <v>54.05</v>
      </c>
      <c r="G204" s="132">
        <f t="shared" si="53"/>
        <v>18.010000000000002</v>
      </c>
      <c r="H204" s="131">
        <f t="shared" si="44"/>
        <v>2.29</v>
      </c>
      <c r="I204" s="131">
        <f t="shared" si="45"/>
        <v>77.709999999999994</v>
      </c>
      <c r="J204" s="128">
        <f t="shared" si="46"/>
        <v>194.03</v>
      </c>
      <c r="K204" s="130">
        <f t="shared" si="47"/>
        <v>138.66</v>
      </c>
      <c r="L204" s="133">
        <f t="shared" si="48"/>
        <v>301</v>
      </c>
      <c r="M204" s="134">
        <f t="shared" si="49"/>
        <v>316</v>
      </c>
      <c r="N204" s="135">
        <f t="shared" si="50"/>
        <v>301</v>
      </c>
      <c r="O204" s="136">
        <f t="shared" si="51"/>
        <v>316</v>
      </c>
      <c r="R204" s="19"/>
      <c r="U204" s="125"/>
    </row>
    <row r="205" spans="1:21" ht="16" customHeight="1" x14ac:dyDescent="0.3">
      <c r="A205" s="110">
        <v>317</v>
      </c>
      <c r="B205" s="111">
        <v>302</v>
      </c>
      <c r="C205" s="112">
        <f t="shared" si="41"/>
        <v>18726.27</v>
      </c>
      <c r="D205" s="113">
        <f t="shared" si="42"/>
        <v>1560.52</v>
      </c>
      <c r="E205" s="114">
        <f t="shared" si="43"/>
        <v>173.21</v>
      </c>
      <c r="F205" s="115">
        <f t="shared" si="52"/>
        <v>54.05</v>
      </c>
      <c r="G205" s="116">
        <f t="shared" si="53"/>
        <v>18.010000000000002</v>
      </c>
      <c r="H205" s="115">
        <f t="shared" si="44"/>
        <v>2.29</v>
      </c>
      <c r="I205" s="115">
        <f t="shared" si="45"/>
        <v>77.709999999999994</v>
      </c>
      <c r="J205" s="112">
        <f t="shared" si="46"/>
        <v>194.03</v>
      </c>
      <c r="K205" s="114">
        <f t="shared" si="47"/>
        <v>138.66</v>
      </c>
      <c r="L205" s="117">
        <f t="shared" si="48"/>
        <v>302</v>
      </c>
      <c r="M205" s="118">
        <f t="shared" si="49"/>
        <v>317</v>
      </c>
      <c r="N205" s="119">
        <f t="shared" si="50"/>
        <v>302</v>
      </c>
      <c r="O205" s="120">
        <f t="shared" si="51"/>
        <v>317</v>
      </c>
      <c r="R205" s="19"/>
      <c r="U205" s="125"/>
    </row>
    <row r="206" spans="1:21" ht="16" customHeight="1" x14ac:dyDescent="0.3">
      <c r="A206" s="126">
        <v>317</v>
      </c>
      <c r="B206" s="127">
        <v>303</v>
      </c>
      <c r="C206" s="128">
        <f t="shared" si="41"/>
        <v>18726.27</v>
      </c>
      <c r="D206" s="129">
        <f t="shared" si="42"/>
        <v>1560.52</v>
      </c>
      <c r="E206" s="130">
        <f t="shared" si="43"/>
        <v>173.21</v>
      </c>
      <c r="F206" s="131">
        <f t="shared" si="52"/>
        <v>54.05</v>
      </c>
      <c r="G206" s="132">
        <f t="shared" si="53"/>
        <v>18.010000000000002</v>
      </c>
      <c r="H206" s="131">
        <f t="shared" si="44"/>
        <v>2.29</v>
      </c>
      <c r="I206" s="131">
        <f t="shared" si="45"/>
        <v>77.709999999999994</v>
      </c>
      <c r="J206" s="128">
        <f t="shared" si="46"/>
        <v>194.03</v>
      </c>
      <c r="K206" s="130">
        <f t="shared" si="47"/>
        <v>138.66</v>
      </c>
      <c r="L206" s="133">
        <f t="shared" si="48"/>
        <v>303</v>
      </c>
      <c r="M206" s="134">
        <f t="shared" si="49"/>
        <v>317</v>
      </c>
      <c r="N206" s="135">
        <f t="shared" si="50"/>
        <v>303</v>
      </c>
      <c r="O206" s="136">
        <f t="shared" si="51"/>
        <v>317</v>
      </c>
      <c r="R206" s="19"/>
      <c r="U206" s="125"/>
    </row>
    <row r="207" spans="1:21" ht="16" customHeight="1" x14ac:dyDescent="0.3">
      <c r="A207" s="110">
        <v>317</v>
      </c>
      <c r="B207" s="111">
        <v>304</v>
      </c>
      <c r="C207" s="112">
        <f t="shared" si="41"/>
        <v>18726.27</v>
      </c>
      <c r="D207" s="113">
        <f t="shared" si="42"/>
        <v>1560.52</v>
      </c>
      <c r="E207" s="114">
        <f t="shared" si="43"/>
        <v>173.21</v>
      </c>
      <c r="F207" s="115">
        <f t="shared" si="52"/>
        <v>54.05</v>
      </c>
      <c r="G207" s="116">
        <f t="shared" si="53"/>
        <v>18.010000000000002</v>
      </c>
      <c r="H207" s="115">
        <f t="shared" si="44"/>
        <v>2.29</v>
      </c>
      <c r="I207" s="115">
        <f t="shared" si="45"/>
        <v>77.709999999999994</v>
      </c>
      <c r="J207" s="112">
        <f t="shared" si="46"/>
        <v>194.03</v>
      </c>
      <c r="K207" s="114">
        <f t="shared" si="47"/>
        <v>138.66</v>
      </c>
      <c r="L207" s="117">
        <f t="shared" si="48"/>
        <v>304</v>
      </c>
      <c r="M207" s="118">
        <f t="shared" si="49"/>
        <v>317</v>
      </c>
      <c r="N207" s="119">
        <f t="shared" si="50"/>
        <v>304</v>
      </c>
      <c r="O207" s="120">
        <f t="shared" si="51"/>
        <v>317</v>
      </c>
      <c r="R207" s="19"/>
      <c r="U207" s="125"/>
    </row>
    <row r="208" spans="1:21" ht="16" customHeight="1" x14ac:dyDescent="0.3">
      <c r="A208" s="126">
        <v>317</v>
      </c>
      <c r="B208" s="127">
        <v>305</v>
      </c>
      <c r="C208" s="128">
        <f t="shared" si="41"/>
        <v>18726.27</v>
      </c>
      <c r="D208" s="129">
        <f t="shared" si="42"/>
        <v>1560.52</v>
      </c>
      <c r="E208" s="130">
        <f t="shared" si="43"/>
        <v>173.21</v>
      </c>
      <c r="F208" s="131">
        <f t="shared" si="52"/>
        <v>54.05</v>
      </c>
      <c r="G208" s="132">
        <f t="shared" si="53"/>
        <v>18.010000000000002</v>
      </c>
      <c r="H208" s="131">
        <f t="shared" si="44"/>
        <v>2.29</v>
      </c>
      <c r="I208" s="131">
        <f t="shared" si="45"/>
        <v>77.709999999999994</v>
      </c>
      <c r="J208" s="128">
        <f t="shared" si="46"/>
        <v>194.03</v>
      </c>
      <c r="K208" s="130">
        <f t="shared" si="47"/>
        <v>138.66</v>
      </c>
      <c r="L208" s="133">
        <f t="shared" si="48"/>
        <v>305</v>
      </c>
      <c r="M208" s="134">
        <f t="shared" si="49"/>
        <v>317</v>
      </c>
      <c r="N208" s="135">
        <f t="shared" si="50"/>
        <v>305</v>
      </c>
      <c r="O208" s="136">
        <f t="shared" si="51"/>
        <v>317</v>
      </c>
      <c r="R208" s="19"/>
      <c r="U208" s="125"/>
    </row>
    <row r="209" spans="1:21" ht="16" customHeight="1" x14ac:dyDescent="0.3">
      <c r="A209" s="110">
        <v>317</v>
      </c>
      <c r="B209" s="111">
        <v>306</v>
      </c>
      <c r="C209" s="112">
        <f t="shared" si="41"/>
        <v>18726.27</v>
      </c>
      <c r="D209" s="113">
        <f t="shared" si="42"/>
        <v>1560.52</v>
      </c>
      <c r="E209" s="114">
        <f t="shared" si="43"/>
        <v>173.21</v>
      </c>
      <c r="F209" s="115">
        <f t="shared" si="52"/>
        <v>54.05</v>
      </c>
      <c r="G209" s="116">
        <f t="shared" si="53"/>
        <v>18.010000000000002</v>
      </c>
      <c r="H209" s="115">
        <f t="shared" si="44"/>
        <v>2.29</v>
      </c>
      <c r="I209" s="115">
        <f t="shared" si="45"/>
        <v>77.709999999999994</v>
      </c>
      <c r="J209" s="112">
        <f t="shared" si="46"/>
        <v>194.03</v>
      </c>
      <c r="K209" s="114">
        <f t="shared" si="47"/>
        <v>138.66</v>
      </c>
      <c r="L209" s="117">
        <f t="shared" si="48"/>
        <v>306</v>
      </c>
      <c r="M209" s="118">
        <f t="shared" si="49"/>
        <v>317</v>
      </c>
      <c r="N209" s="119">
        <f t="shared" si="50"/>
        <v>306</v>
      </c>
      <c r="O209" s="120">
        <f t="shared" si="51"/>
        <v>317</v>
      </c>
      <c r="R209" s="19"/>
      <c r="U209" s="125"/>
    </row>
    <row r="210" spans="1:21" ht="16" customHeight="1" x14ac:dyDescent="0.3">
      <c r="A210" s="126">
        <v>318</v>
      </c>
      <c r="B210" s="127">
        <v>307</v>
      </c>
      <c r="C210" s="128">
        <f t="shared" si="41"/>
        <v>18785.34</v>
      </c>
      <c r="D210" s="129">
        <f t="shared" si="42"/>
        <v>1565.44</v>
      </c>
      <c r="E210" s="130">
        <f t="shared" si="43"/>
        <v>173.76</v>
      </c>
      <c r="F210" s="131">
        <f t="shared" si="52"/>
        <v>54.05</v>
      </c>
      <c r="G210" s="132">
        <f t="shared" si="53"/>
        <v>18.010000000000002</v>
      </c>
      <c r="H210" s="131">
        <f t="shared" si="44"/>
        <v>2.29</v>
      </c>
      <c r="I210" s="131">
        <f t="shared" si="45"/>
        <v>77.709999999999994</v>
      </c>
      <c r="J210" s="128">
        <f t="shared" si="46"/>
        <v>194.03</v>
      </c>
      <c r="K210" s="130">
        <f t="shared" si="47"/>
        <v>138.66</v>
      </c>
      <c r="L210" s="133">
        <f t="shared" si="48"/>
        <v>307</v>
      </c>
      <c r="M210" s="134">
        <f t="shared" si="49"/>
        <v>318</v>
      </c>
      <c r="N210" s="135">
        <f t="shared" si="50"/>
        <v>307</v>
      </c>
      <c r="O210" s="136">
        <f t="shared" si="51"/>
        <v>318</v>
      </c>
      <c r="R210" s="19"/>
      <c r="U210" s="125"/>
    </row>
    <row r="211" spans="1:21" ht="16" customHeight="1" x14ac:dyDescent="0.3">
      <c r="A211" s="110">
        <v>318</v>
      </c>
      <c r="B211" s="111">
        <v>308</v>
      </c>
      <c r="C211" s="112">
        <f t="shared" si="41"/>
        <v>18785.34</v>
      </c>
      <c r="D211" s="113">
        <f t="shared" si="42"/>
        <v>1565.44</v>
      </c>
      <c r="E211" s="114">
        <f t="shared" si="43"/>
        <v>173.76</v>
      </c>
      <c r="F211" s="115">
        <f t="shared" si="52"/>
        <v>54.05</v>
      </c>
      <c r="G211" s="116">
        <f t="shared" si="53"/>
        <v>18.010000000000002</v>
      </c>
      <c r="H211" s="115">
        <f t="shared" si="44"/>
        <v>2.29</v>
      </c>
      <c r="I211" s="115">
        <f t="shared" si="45"/>
        <v>77.709999999999994</v>
      </c>
      <c r="J211" s="112">
        <f t="shared" si="46"/>
        <v>194.03</v>
      </c>
      <c r="K211" s="114">
        <f t="shared" si="47"/>
        <v>138.66</v>
      </c>
      <c r="L211" s="117">
        <f t="shared" si="48"/>
        <v>308</v>
      </c>
      <c r="M211" s="118">
        <f t="shared" si="49"/>
        <v>318</v>
      </c>
      <c r="N211" s="119">
        <f t="shared" si="50"/>
        <v>308</v>
      </c>
      <c r="O211" s="120">
        <f t="shared" si="51"/>
        <v>318</v>
      </c>
      <c r="R211" s="19"/>
      <c r="U211" s="125"/>
    </row>
    <row r="212" spans="1:21" ht="16" customHeight="1" x14ac:dyDescent="0.3">
      <c r="A212" s="126">
        <v>318</v>
      </c>
      <c r="B212" s="127">
        <v>309</v>
      </c>
      <c r="C212" s="128">
        <f t="shared" si="41"/>
        <v>18785.34</v>
      </c>
      <c r="D212" s="129">
        <f t="shared" si="42"/>
        <v>1565.44</v>
      </c>
      <c r="E212" s="130">
        <f t="shared" si="43"/>
        <v>173.76</v>
      </c>
      <c r="F212" s="131">
        <f t="shared" si="52"/>
        <v>54.05</v>
      </c>
      <c r="G212" s="132">
        <f t="shared" si="53"/>
        <v>18.010000000000002</v>
      </c>
      <c r="H212" s="131">
        <f t="shared" si="44"/>
        <v>2.29</v>
      </c>
      <c r="I212" s="131">
        <f t="shared" si="45"/>
        <v>77.709999999999994</v>
      </c>
      <c r="J212" s="128">
        <f t="shared" si="46"/>
        <v>194.03</v>
      </c>
      <c r="K212" s="130">
        <f t="shared" si="47"/>
        <v>138.66</v>
      </c>
      <c r="L212" s="133">
        <f t="shared" si="48"/>
        <v>309</v>
      </c>
      <c r="M212" s="134">
        <f t="shared" si="49"/>
        <v>318</v>
      </c>
      <c r="N212" s="135">
        <f t="shared" si="50"/>
        <v>309</v>
      </c>
      <c r="O212" s="136">
        <f t="shared" si="51"/>
        <v>318</v>
      </c>
      <c r="R212" s="19"/>
      <c r="U212" s="125"/>
    </row>
    <row r="213" spans="1:21" ht="16" customHeight="1" x14ac:dyDescent="0.3">
      <c r="A213" s="110">
        <v>318</v>
      </c>
      <c r="B213" s="111">
        <v>310</v>
      </c>
      <c r="C213" s="112">
        <f t="shared" si="41"/>
        <v>18785.34</v>
      </c>
      <c r="D213" s="113">
        <f t="shared" si="42"/>
        <v>1565.44</v>
      </c>
      <c r="E213" s="114">
        <f t="shared" si="43"/>
        <v>173.76</v>
      </c>
      <c r="F213" s="115">
        <f t="shared" si="52"/>
        <v>54.05</v>
      </c>
      <c r="G213" s="116">
        <f t="shared" si="53"/>
        <v>18.010000000000002</v>
      </c>
      <c r="H213" s="115">
        <f t="shared" si="44"/>
        <v>2.29</v>
      </c>
      <c r="I213" s="115">
        <f t="shared" si="45"/>
        <v>77.709999999999994</v>
      </c>
      <c r="J213" s="112">
        <f t="shared" si="46"/>
        <v>194.03</v>
      </c>
      <c r="K213" s="114">
        <f t="shared" si="47"/>
        <v>138.66</v>
      </c>
      <c r="L213" s="117">
        <f t="shared" si="48"/>
        <v>310</v>
      </c>
      <c r="M213" s="118">
        <f t="shared" si="49"/>
        <v>318</v>
      </c>
      <c r="N213" s="119">
        <f t="shared" si="50"/>
        <v>310</v>
      </c>
      <c r="O213" s="120">
        <f t="shared" si="51"/>
        <v>318</v>
      </c>
      <c r="R213" s="19"/>
      <c r="U213" s="125"/>
    </row>
    <row r="214" spans="1:21" ht="16" customHeight="1" x14ac:dyDescent="0.3">
      <c r="A214" s="126">
        <v>318</v>
      </c>
      <c r="B214" s="127">
        <v>311</v>
      </c>
      <c r="C214" s="128">
        <f t="shared" si="41"/>
        <v>18785.34</v>
      </c>
      <c r="D214" s="129">
        <f t="shared" si="42"/>
        <v>1565.44</v>
      </c>
      <c r="E214" s="130">
        <f t="shared" si="43"/>
        <v>173.76</v>
      </c>
      <c r="F214" s="131">
        <f t="shared" si="52"/>
        <v>54.05</v>
      </c>
      <c r="G214" s="132">
        <f t="shared" si="53"/>
        <v>18.010000000000002</v>
      </c>
      <c r="H214" s="131">
        <f t="shared" si="44"/>
        <v>2.29</v>
      </c>
      <c r="I214" s="131">
        <f t="shared" si="45"/>
        <v>77.709999999999994</v>
      </c>
      <c r="J214" s="128">
        <f t="shared" si="46"/>
        <v>194.03</v>
      </c>
      <c r="K214" s="130">
        <f t="shared" si="47"/>
        <v>138.66</v>
      </c>
      <c r="L214" s="133">
        <f t="shared" si="48"/>
        <v>311</v>
      </c>
      <c r="M214" s="134">
        <f t="shared" si="49"/>
        <v>318</v>
      </c>
      <c r="N214" s="135">
        <f t="shared" si="50"/>
        <v>311</v>
      </c>
      <c r="O214" s="136">
        <f t="shared" si="51"/>
        <v>318</v>
      </c>
      <c r="R214" s="19"/>
      <c r="U214" s="125"/>
    </row>
    <row r="215" spans="1:21" ht="16" customHeight="1" x14ac:dyDescent="0.3">
      <c r="A215" s="110">
        <v>318</v>
      </c>
      <c r="B215" s="111">
        <v>312</v>
      </c>
      <c r="C215" s="112">
        <f t="shared" si="41"/>
        <v>18785.34</v>
      </c>
      <c r="D215" s="113">
        <f t="shared" si="42"/>
        <v>1565.44</v>
      </c>
      <c r="E215" s="114">
        <f t="shared" si="43"/>
        <v>173.76</v>
      </c>
      <c r="F215" s="115">
        <f t="shared" si="52"/>
        <v>54.05</v>
      </c>
      <c r="G215" s="116">
        <f t="shared" si="53"/>
        <v>18.010000000000002</v>
      </c>
      <c r="H215" s="115">
        <f t="shared" si="44"/>
        <v>2.29</v>
      </c>
      <c r="I215" s="115">
        <f t="shared" si="45"/>
        <v>77.709999999999994</v>
      </c>
      <c r="J215" s="112">
        <f t="shared" si="46"/>
        <v>194.03</v>
      </c>
      <c r="K215" s="114">
        <f t="shared" si="47"/>
        <v>138.66</v>
      </c>
      <c r="L215" s="117">
        <f t="shared" si="48"/>
        <v>312</v>
      </c>
      <c r="M215" s="118">
        <f t="shared" si="49"/>
        <v>318</v>
      </c>
      <c r="N215" s="119">
        <f t="shared" si="50"/>
        <v>312</v>
      </c>
      <c r="O215" s="120">
        <f t="shared" si="51"/>
        <v>318</v>
      </c>
      <c r="R215" s="19"/>
      <c r="U215" s="125"/>
    </row>
    <row r="216" spans="1:21" ht="16" customHeight="1" x14ac:dyDescent="0.3">
      <c r="A216" s="126">
        <v>318</v>
      </c>
      <c r="B216" s="127">
        <v>313</v>
      </c>
      <c r="C216" s="128">
        <f t="shared" si="41"/>
        <v>18785.34</v>
      </c>
      <c r="D216" s="129">
        <f t="shared" si="42"/>
        <v>1565.44</v>
      </c>
      <c r="E216" s="130">
        <f t="shared" si="43"/>
        <v>173.76</v>
      </c>
      <c r="F216" s="131">
        <f t="shared" si="52"/>
        <v>54.05</v>
      </c>
      <c r="G216" s="132">
        <f t="shared" si="53"/>
        <v>18.010000000000002</v>
      </c>
      <c r="H216" s="131">
        <f t="shared" si="44"/>
        <v>2.29</v>
      </c>
      <c r="I216" s="131">
        <f t="shared" si="45"/>
        <v>77.709999999999994</v>
      </c>
      <c r="J216" s="128">
        <f t="shared" si="46"/>
        <v>194.03</v>
      </c>
      <c r="K216" s="130">
        <f t="shared" si="47"/>
        <v>138.66</v>
      </c>
      <c r="L216" s="133">
        <f t="shared" si="48"/>
        <v>313</v>
      </c>
      <c r="M216" s="134">
        <f t="shared" si="49"/>
        <v>318</v>
      </c>
      <c r="N216" s="135">
        <f t="shared" si="50"/>
        <v>313</v>
      </c>
      <c r="O216" s="136">
        <f t="shared" si="51"/>
        <v>318</v>
      </c>
      <c r="R216" s="19"/>
      <c r="U216" s="125"/>
    </row>
    <row r="217" spans="1:21" ht="16" customHeight="1" x14ac:dyDescent="0.3">
      <c r="A217" s="110">
        <v>318</v>
      </c>
      <c r="B217" s="111">
        <v>314</v>
      </c>
      <c r="C217" s="112">
        <f t="shared" si="41"/>
        <v>18785.34</v>
      </c>
      <c r="D217" s="113">
        <f t="shared" si="42"/>
        <v>1565.44</v>
      </c>
      <c r="E217" s="114">
        <f t="shared" si="43"/>
        <v>173.76</v>
      </c>
      <c r="F217" s="115">
        <f t="shared" si="52"/>
        <v>54.05</v>
      </c>
      <c r="G217" s="116">
        <f t="shared" si="53"/>
        <v>18.010000000000002</v>
      </c>
      <c r="H217" s="115">
        <f t="shared" si="44"/>
        <v>2.29</v>
      </c>
      <c r="I217" s="115">
        <f t="shared" si="45"/>
        <v>77.709999999999994</v>
      </c>
      <c r="J217" s="112">
        <f t="shared" si="46"/>
        <v>194.03</v>
      </c>
      <c r="K217" s="114">
        <f t="shared" si="47"/>
        <v>138.66</v>
      </c>
      <c r="L217" s="117">
        <f t="shared" si="48"/>
        <v>314</v>
      </c>
      <c r="M217" s="118">
        <f t="shared" si="49"/>
        <v>318</v>
      </c>
      <c r="N217" s="119">
        <f t="shared" si="50"/>
        <v>314</v>
      </c>
      <c r="O217" s="120">
        <f t="shared" si="51"/>
        <v>318</v>
      </c>
      <c r="R217" s="19"/>
      <c r="U217" s="125"/>
    </row>
    <row r="218" spans="1:21" ht="16" customHeight="1" x14ac:dyDescent="0.3">
      <c r="A218" s="126">
        <v>318</v>
      </c>
      <c r="B218" s="127">
        <v>315</v>
      </c>
      <c r="C218" s="128">
        <f t="shared" si="41"/>
        <v>18785.34</v>
      </c>
      <c r="D218" s="129">
        <f t="shared" si="42"/>
        <v>1565.44</v>
      </c>
      <c r="E218" s="130">
        <f t="shared" si="43"/>
        <v>173.76</v>
      </c>
      <c r="F218" s="131">
        <f t="shared" si="52"/>
        <v>54.05</v>
      </c>
      <c r="G218" s="132">
        <f t="shared" si="53"/>
        <v>18.010000000000002</v>
      </c>
      <c r="H218" s="131">
        <f t="shared" si="44"/>
        <v>2.29</v>
      </c>
      <c r="I218" s="131">
        <f t="shared" si="45"/>
        <v>77.709999999999994</v>
      </c>
      <c r="J218" s="128">
        <f t="shared" si="46"/>
        <v>194.03</v>
      </c>
      <c r="K218" s="130">
        <f t="shared" si="47"/>
        <v>138.66</v>
      </c>
      <c r="L218" s="133">
        <f t="shared" si="48"/>
        <v>315</v>
      </c>
      <c r="M218" s="134">
        <f t="shared" si="49"/>
        <v>318</v>
      </c>
      <c r="N218" s="135">
        <f t="shared" si="50"/>
        <v>315</v>
      </c>
      <c r="O218" s="136">
        <f t="shared" si="51"/>
        <v>318</v>
      </c>
      <c r="R218" s="19"/>
      <c r="U218" s="125"/>
    </row>
    <row r="219" spans="1:21" ht="16" customHeight="1" x14ac:dyDescent="0.3">
      <c r="A219" s="110">
        <v>318</v>
      </c>
      <c r="B219" s="111">
        <v>316</v>
      </c>
      <c r="C219" s="112">
        <f t="shared" si="41"/>
        <v>18785.34</v>
      </c>
      <c r="D219" s="113">
        <f t="shared" si="42"/>
        <v>1565.44</v>
      </c>
      <c r="E219" s="114">
        <f t="shared" si="43"/>
        <v>173.76</v>
      </c>
      <c r="F219" s="115">
        <f t="shared" si="52"/>
        <v>54.05</v>
      </c>
      <c r="G219" s="116">
        <f t="shared" si="53"/>
        <v>18.010000000000002</v>
      </c>
      <c r="H219" s="115">
        <f t="shared" si="44"/>
        <v>2.29</v>
      </c>
      <c r="I219" s="115">
        <f t="shared" si="45"/>
        <v>77.709999999999994</v>
      </c>
      <c r="J219" s="112">
        <f t="shared" si="46"/>
        <v>194.03</v>
      </c>
      <c r="K219" s="114">
        <f t="shared" si="47"/>
        <v>138.66</v>
      </c>
      <c r="L219" s="117">
        <f t="shared" si="48"/>
        <v>316</v>
      </c>
      <c r="M219" s="118">
        <f t="shared" si="49"/>
        <v>318</v>
      </c>
      <c r="N219" s="119">
        <f t="shared" si="50"/>
        <v>316</v>
      </c>
      <c r="O219" s="120">
        <f t="shared" si="51"/>
        <v>318</v>
      </c>
      <c r="R219" s="19"/>
      <c r="U219" s="125"/>
    </row>
    <row r="220" spans="1:21" ht="16" customHeight="1" x14ac:dyDescent="0.3">
      <c r="A220" s="126">
        <v>318</v>
      </c>
      <c r="B220" s="127">
        <v>317</v>
      </c>
      <c r="C220" s="128">
        <f t="shared" si="41"/>
        <v>18785.34</v>
      </c>
      <c r="D220" s="129">
        <f t="shared" si="42"/>
        <v>1565.44</v>
      </c>
      <c r="E220" s="130">
        <f t="shared" si="43"/>
        <v>173.76</v>
      </c>
      <c r="F220" s="131">
        <f t="shared" si="52"/>
        <v>54.05</v>
      </c>
      <c r="G220" s="132">
        <f t="shared" si="53"/>
        <v>18.010000000000002</v>
      </c>
      <c r="H220" s="131">
        <f t="shared" si="44"/>
        <v>2.29</v>
      </c>
      <c r="I220" s="131">
        <f t="shared" si="45"/>
        <v>77.709999999999994</v>
      </c>
      <c r="J220" s="128">
        <f t="shared" si="46"/>
        <v>194.03</v>
      </c>
      <c r="K220" s="130">
        <f t="shared" si="47"/>
        <v>138.66</v>
      </c>
      <c r="L220" s="133">
        <f t="shared" si="48"/>
        <v>317</v>
      </c>
      <c r="M220" s="134">
        <f t="shared" si="49"/>
        <v>318</v>
      </c>
      <c r="N220" s="135">
        <f t="shared" si="50"/>
        <v>317</v>
      </c>
      <c r="O220" s="136">
        <f t="shared" si="51"/>
        <v>318</v>
      </c>
      <c r="R220" s="19"/>
      <c r="U220" s="125"/>
    </row>
    <row r="221" spans="1:21" ht="16" customHeight="1" x14ac:dyDescent="0.3">
      <c r="A221" s="110">
        <v>319</v>
      </c>
      <c r="B221" s="111">
        <v>318</v>
      </c>
      <c r="C221" s="112">
        <f t="shared" si="41"/>
        <v>18844.41</v>
      </c>
      <c r="D221" s="113">
        <f t="shared" si="42"/>
        <v>1570.36</v>
      </c>
      <c r="E221" s="114">
        <f t="shared" si="43"/>
        <v>174.3</v>
      </c>
      <c r="F221" s="115">
        <f t="shared" si="52"/>
        <v>54.05</v>
      </c>
      <c r="G221" s="116">
        <f t="shared" si="53"/>
        <v>18.010000000000002</v>
      </c>
      <c r="H221" s="115">
        <f t="shared" si="44"/>
        <v>2.29</v>
      </c>
      <c r="I221" s="115">
        <f t="shared" si="45"/>
        <v>77.709999999999994</v>
      </c>
      <c r="J221" s="112">
        <f t="shared" si="46"/>
        <v>194.03</v>
      </c>
      <c r="K221" s="114">
        <f t="shared" si="47"/>
        <v>138.66</v>
      </c>
      <c r="L221" s="117">
        <f t="shared" si="48"/>
        <v>318</v>
      </c>
      <c r="M221" s="118">
        <f t="shared" si="49"/>
        <v>319</v>
      </c>
      <c r="N221" s="119">
        <f t="shared" si="50"/>
        <v>318</v>
      </c>
      <c r="O221" s="120">
        <f t="shared" si="51"/>
        <v>319</v>
      </c>
      <c r="R221" s="19"/>
      <c r="U221" s="125"/>
    </row>
    <row r="222" spans="1:21" ht="16" customHeight="1" x14ac:dyDescent="0.3">
      <c r="A222" s="126">
        <v>319</v>
      </c>
      <c r="B222" s="127">
        <v>319</v>
      </c>
      <c r="C222" s="128">
        <f t="shared" si="41"/>
        <v>18844.41</v>
      </c>
      <c r="D222" s="129">
        <f t="shared" si="42"/>
        <v>1570.36</v>
      </c>
      <c r="E222" s="130">
        <f t="shared" si="43"/>
        <v>174.3</v>
      </c>
      <c r="F222" s="131">
        <f t="shared" si="52"/>
        <v>54.05</v>
      </c>
      <c r="G222" s="132">
        <f t="shared" si="53"/>
        <v>18.010000000000002</v>
      </c>
      <c r="H222" s="131">
        <f t="shared" si="44"/>
        <v>2.29</v>
      </c>
      <c r="I222" s="131">
        <f t="shared" si="45"/>
        <v>77.709999999999994</v>
      </c>
      <c r="J222" s="128">
        <f t="shared" si="46"/>
        <v>194.03</v>
      </c>
      <c r="K222" s="130">
        <f t="shared" si="47"/>
        <v>138.66</v>
      </c>
      <c r="L222" s="133">
        <f t="shared" si="48"/>
        <v>319</v>
      </c>
      <c r="M222" s="134">
        <f t="shared" si="49"/>
        <v>319</v>
      </c>
      <c r="N222" s="135">
        <f t="shared" si="50"/>
        <v>319</v>
      </c>
      <c r="O222" s="136">
        <f t="shared" si="51"/>
        <v>319</v>
      </c>
      <c r="R222" s="19"/>
      <c r="U222" s="125"/>
    </row>
    <row r="223" spans="1:21" ht="16" customHeight="1" x14ac:dyDescent="0.3">
      <c r="A223" s="110">
        <v>319</v>
      </c>
      <c r="B223" s="111">
        <v>320</v>
      </c>
      <c r="C223" s="112">
        <f t="shared" si="41"/>
        <v>18844.41</v>
      </c>
      <c r="D223" s="113">
        <f t="shared" si="42"/>
        <v>1570.36</v>
      </c>
      <c r="E223" s="114">
        <f t="shared" si="43"/>
        <v>174.3</v>
      </c>
      <c r="F223" s="115">
        <f t="shared" si="52"/>
        <v>54.05</v>
      </c>
      <c r="G223" s="116">
        <f t="shared" si="53"/>
        <v>18.010000000000002</v>
      </c>
      <c r="H223" s="115">
        <f t="shared" si="44"/>
        <v>2.29</v>
      </c>
      <c r="I223" s="115">
        <f t="shared" si="45"/>
        <v>77.709999999999994</v>
      </c>
      <c r="J223" s="112">
        <f t="shared" si="46"/>
        <v>194.03</v>
      </c>
      <c r="K223" s="114">
        <f t="shared" si="47"/>
        <v>138.66</v>
      </c>
      <c r="L223" s="117">
        <f t="shared" si="48"/>
        <v>320</v>
      </c>
      <c r="M223" s="118">
        <f t="shared" si="49"/>
        <v>319</v>
      </c>
      <c r="N223" s="119">
        <f t="shared" si="50"/>
        <v>320</v>
      </c>
      <c r="O223" s="120">
        <f t="shared" si="51"/>
        <v>319</v>
      </c>
      <c r="R223" s="19"/>
      <c r="U223" s="125"/>
    </row>
    <row r="224" spans="1:21" ht="16" customHeight="1" x14ac:dyDescent="0.3">
      <c r="A224" s="126">
        <v>319</v>
      </c>
      <c r="B224" s="127">
        <v>321</v>
      </c>
      <c r="C224" s="128">
        <f t="shared" si="41"/>
        <v>18844.41</v>
      </c>
      <c r="D224" s="129">
        <f t="shared" si="42"/>
        <v>1570.36</v>
      </c>
      <c r="E224" s="130">
        <f t="shared" si="43"/>
        <v>174.3</v>
      </c>
      <c r="F224" s="131">
        <f t="shared" si="52"/>
        <v>54.05</v>
      </c>
      <c r="G224" s="132">
        <f t="shared" si="53"/>
        <v>18.010000000000002</v>
      </c>
      <c r="H224" s="131">
        <f t="shared" si="44"/>
        <v>2.29</v>
      </c>
      <c r="I224" s="131">
        <f t="shared" si="45"/>
        <v>77.709999999999994</v>
      </c>
      <c r="J224" s="128">
        <f t="shared" si="46"/>
        <v>194.03</v>
      </c>
      <c r="K224" s="130">
        <f t="shared" si="47"/>
        <v>138.66</v>
      </c>
      <c r="L224" s="133">
        <f t="shared" si="48"/>
        <v>321</v>
      </c>
      <c r="M224" s="134">
        <f t="shared" si="49"/>
        <v>319</v>
      </c>
      <c r="N224" s="135">
        <f t="shared" si="50"/>
        <v>321</v>
      </c>
      <c r="O224" s="136">
        <f t="shared" si="51"/>
        <v>319</v>
      </c>
      <c r="R224" s="19"/>
      <c r="U224" s="125"/>
    </row>
    <row r="225" spans="1:21" ht="16" customHeight="1" x14ac:dyDescent="0.3">
      <c r="A225" s="110">
        <v>319</v>
      </c>
      <c r="B225" s="111">
        <v>322</v>
      </c>
      <c r="C225" s="112">
        <f t="shared" si="41"/>
        <v>18844.41</v>
      </c>
      <c r="D225" s="113">
        <f t="shared" si="42"/>
        <v>1570.36</v>
      </c>
      <c r="E225" s="114">
        <f t="shared" si="43"/>
        <v>174.3</v>
      </c>
      <c r="F225" s="115">
        <f t="shared" si="52"/>
        <v>54.05</v>
      </c>
      <c r="G225" s="116">
        <f t="shared" si="53"/>
        <v>18.010000000000002</v>
      </c>
      <c r="H225" s="115">
        <f t="shared" si="44"/>
        <v>2.29</v>
      </c>
      <c r="I225" s="115">
        <f t="shared" si="45"/>
        <v>77.709999999999994</v>
      </c>
      <c r="J225" s="112">
        <f t="shared" si="46"/>
        <v>194.03</v>
      </c>
      <c r="K225" s="114">
        <f t="shared" si="47"/>
        <v>138.66</v>
      </c>
      <c r="L225" s="117">
        <f t="shared" si="48"/>
        <v>322</v>
      </c>
      <c r="M225" s="118">
        <f t="shared" si="49"/>
        <v>319</v>
      </c>
      <c r="N225" s="119">
        <f t="shared" si="50"/>
        <v>322</v>
      </c>
      <c r="O225" s="120">
        <f t="shared" si="51"/>
        <v>319</v>
      </c>
      <c r="R225" s="19"/>
      <c r="U225" s="125"/>
    </row>
    <row r="226" spans="1:21" ht="16" customHeight="1" x14ac:dyDescent="0.3">
      <c r="A226" s="126">
        <v>319</v>
      </c>
      <c r="B226" s="127">
        <v>323</v>
      </c>
      <c r="C226" s="128">
        <f t="shared" si="41"/>
        <v>18844.41</v>
      </c>
      <c r="D226" s="129">
        <f t="shared" si="42"/>
        <v>1570.36</v>
      </c>
      <c r="E226" s="130">
        <f t="shared" si="43"/>
        <v>174.3</v>
      </c>
      <c r="F226" s="131">
        <f t="shared" si="52"/>
        <v>54.05</v>
      </c>
      <c r="G226" s="132">
        <f t="shared" si="53"/>
        <v>18.010000000000002</v>
      </c>
      <c r="H226" s="131">
        <f t="shared" si="44"/>
        <v>2.29</v>
      </c>
      <c r="I226" s="131">
        <f t="shared" si="45"/>
        <v>77.709999999999994</v>
      </c>
      <c r="J226" s="128">
        <f t="shared" si="46"/>
        <v>194.03</v>
      </c>
      <c r="K226" s="130">
        <f t="shared" si="47"/>
        <v>138.66</v>
      </c>
      <c r="L226" s="133">
        <f t="shared" si="48"/>
        <v>323</v>
      </c>
      <c r="M226" s="134">
        <f t="shared" si="49"/>
        <v>319</v>
      </c>
      <c r="N226" s="135">
        <f t="shared" si="50"/>
        <v>323</v>
      </c>
      <c r="O226" s="136">
        <f t="shared" si="51"/>
        <v>319</v>
      </c>
      <c r="R226" s="19"/>
      <c r="U226" s="125"/>
    </row>
    <row r="227" spans="1:21" ht="16" customHeight="1" x14ac:dyDescent="0.3">
      <c r="A227" s="110">
        <v>319</v>
      </c>
      <c r="B227" s="111">
        <v>324</v>
      </c>
      <c r="C227" s="112">
        <f t="shared" si="41"/>
        <v>18844.41</v>
      </c>
      <c r="D227" s="113">
        <f t="shared" si="42"/>
        <v>1570.36</v>
      </c>
      <c r="E227" s="114">
        <f t="shared" si="43"/>
        <v>174.3</v>
      </c>
      <c r="F227" s="115">
        <f t="shared" si="52"/>
        <v>54.05</v>
      </c>
      <c r="G227" s="116">
        <f t="shared" si="53"/>
        <v>18.010000000000002</v>
      </c>
      <c r="H227" s="115">
        <f t="shared" si="44"/>
        <v>2.29</v>
      </c>
      <c r="I227" s="115">
        <f t="shared" si="45"/>
        <v>77.709999999999994</v>
      </c>
      <c r="J227" s="112">
        <f t="shared" si="46"/>
        <v>194.03</v>
      </c>
      <c r="K227" s="114">
        <f t="shared" si="47"/>
        <v>138.66</v>
      </c>
      <c r="L227" s="117">
        <f t="shared" si="48"/>
        <v>324</v>
      </c>
      <c r="M227" s="118">
        <f t="shared" si="49"/>
        <v>319</v>
      </c>
      <c r="N227" s="119">
        <f t="shared" si="50"/>
        <v>324</v>
      </c>
      <c r="O227" s="120">
        <f t="shared" si="51"/>
        <v>319</v>
      </c>
      <c r="R227" s="19"/>
      <c r="U227" s="125"/>
    </row>
    <row r="228" spans="1:21" ht="16" customHeight="1" x14ac:dyDescent="0.3">
      <c r="A228" s="126">
        <v>319</v>
      </c>
      <c r="B228" s="127">
        <v>325</v>
      </c>
      <c r="C228" s="128">
        <f t="shared" si="41"/>
        <v>18844.41</v>
      </c>
      <c r="D228" s="129">
        <f t="shared" si="42"/>
        <v>1570.36</v>
      </c>
      <c r="E228" s="130">
        <f t="shared" si="43"/>
        <v>174.3</v>
      </c>
      <c r="F228" s="131">
        <f t="shared" si="52"/>
        <v>54.05</v>
      </c>
      <c r="G228" s="132">
        <f t="shared" si="53"/>
        <v>18.010000000000002</v>
      </c>
      <c r="H228" s="131">
        <f t="shared" si="44"/>
        <v>2.29</v>
      </c>
      <c r="I228" s="131">
        <f t="shared" si="45"/>
        <v>77.709999999999994</v>
      </c>
      <c r="J228" s="128">
        <f t="shared" si="46"/>
        <v>194.03</v>
      </c>
      <c r="K228" s="130">
        <f t="shared" si="47"/>
        <v>138.66</v>
      </c>
      <c r="L228" s="133">
        <f t="shared" si="48"/>
        <v>325</v>
      </c>
      <c r="M228" s="134">
        <f t="shared" si="49"/>
        <v>319</v>
      </c>
      <c r="N228" s="135">
        <f t="shared" si="50"/>
        <v>325</v>
      </c>
      <c r="O228" s="136">
        <f t="shared" si="51"/>
        <v>319</v>
      </c>
      <c r="R228" s="19"/>
      <c r="U228" s="125"/>
    </row>
    <row r="229" spans="1:21" ht="16" customHeight="1" x14ac:dyDescent="0.3">
      <c r="A229" s="110">
        <v>320</v>
      </c>
      <c r="B229" s="111">
        <v>326</v>
      </c>
      <c r="C229" s="112">
        <f t="shared" si="41"/>
        <v>18903.490000000002</v>
      </c>
      <c r="D229" s="113">
        <f t="shared" si="42"/>
        <v>1575.29</v>
      </c>
      <c r="E229" s="114">
        <f t="shared" si="43"/>
        <v>174.85</v>
      </c>
      <c r="F229" s="115">
        <f t="shared" si="52"/>
        <v>54.05</v>
      </c>
      <c r="G229" s="116">
        <f t="shared" si="53"/>
        <v>18.010000000000002</v>
      </c>
      <c r="H229" s="115">
        <f t="shared" si="44"/>
        <v>2.29</v>
      </c>
      <c r="I229" s="115">
        <f t="shared" si="45"/>
        <v>77.709999999999994</v>
      </c>
      <c r="J229" s="112">
        <f t="shared" si="46"/>
        <v>194.03</v>
      </c>
      <c r="K229" s="114">
        <f t="shared" si="47"/>
        <v>138.66</v>
      </c>
      <c r="L229" s="117">
        <f t="shared" si="48"/>
        <v>326</v>
      </c>
      <c r="M229" s="118">
        <f t="shared" si="49"/>
        <v>320</v>
      </c>
      <c r="N229" s="119">
        <f t="shared" si="50"/>
        <v>326</v>
      </c>
      <c r="O229" s="120">
        <f t="shared" si="51"/>
        <v>320</v>
      </c>
      <c r="R229" s="19"/>
      <c r="U229" s="125"/>
    </row>
    <row r="230" spans="1:21" ht="16" customHeight="1" x14ac:dyDescent="0.3">
      <c r="A230" s="126">
        <v>320</v>
      </c>
      <c r="B230" s="127">
        <v>327</v>
      </c>
      <c r="C230" s="128">
        <f t="shared" si="41"/>
        <v>18903.490000000002</v>
      </c>
      <c r="D230" s="129">
        <f t="shared" si="42"/>
        <v>1575.29</v>
      </c>
      <c r="E230" s="130">
        <f t="shared" si="43"/>
        <v>174.85</v>
      </c>
      <c r="F230" s="131">
        <f t="shared" si="52"/>
        <v>54.05</v>
      </c>
      <c r="G230" s="132">
        <f t="shared" si="53"/>
        <v>18.010000000000002</v>
      </c>
      <c r="H230" s="131">
        <f t="shared" si="44"/>
        <v>2.29</v>
      </c>
      <c r="I230" s="131">
        <f t="shared" si="45"/>
        <v>77.709999999999994</v>
      </c>
      <c r="J230" s="128">
        <f t="shared" si="46"/>
        <v>194.03</v>
      </c>
      <c r="K230" s="130">
        <f t="shared" si="47"/>
        <v>138.66</v>
      </c>
      <c r="L230" s="133">
        <f t="shared" si="48"/>
        <v>327</v>
      </c>
      <c r="M230" s="134">
        <f t="shared" si="49"/>
        <v>320</v>
      </c>
      <c r="N230" s="135">
        <f t="shared" si="50"/>
        <v>327</v>
      </c>
      <c r="O230" s="136">
        <f t="shared" si="51"/>
        <v>320</v>
      </c>
      <c r="R230" s="19"/>
      <c r="U230" s="125"/>
    </row>
    <row r="231" spans="1:21" ht="16" customHeight="1" x14ac:dyDescent="0.3">
      <c r="A231" s="110">
        <v>320</v>
      </c>
      <c r="B231" s="111">
        <v>328</v>
      </c>
      <c r="C231" s="112">
        <f t="shared" si="41"/>
        <v>18903.490000000002</v>
      </c>
      <c r="D231" s="113">
        <f t="shared" si="42"/>
        <v>1575.29</v>
      </c>
      <c r="E231" s="114">
        <f t="shared" si="43"/>
        <v>174.85</v>
      </c>
      <c r="F231" s="115">
        <f t="shared" si="52"/>
        <v>54.05</v>
      </c>
      <c r="G231" s="116">
        <f t="shared" si="53"/>
        <v>18.010000000000002</v>
      </c>
      <c r="H231" s="115">
        <f t="shared" si="44"/>
        <v>2.29</v>
      </c>
      <c r="I231" s="115">
        <f t="shared" si="45"/>
        <v>77.709999999999994</v>
      </c>
      <c r="J231" s="112">
        <f t="shared" si="46"/>
        <v>194.03</v>
      </c>
      <c r="K231" s="114">
        <f t="shared" si="47"/>
        <v>138.66</v>
      </c>
      <c r="L231" s="117">
        <f t="shared" si="48"/>
        <v>328</v>
      </c>
      <c r="M231" s="118">
        <f t="shared" si="49"/>
        <v>320</v>
      </c>
      <c r="N231" s="119">
        <f t="shared" si="50"/>
        <v>328</v>
      </c>
      <c r="O231" s="120">
        <f t="shared" si="51"/>
        <v>320</v>
      </c>
      <c r="R231" s="19"/>
      <c r="U231" s="125"/>
    </row>
    <row r="232" spans="1:21" ht="16" customHeight="1" x14ac:dyDescent="0.3">
      <c r="A232" s="126">
        <v>321</v>
      </c>
      <c r="B232" s="127">
        <v>329</v>
      </c>
      <c r="C232" s="128">
        <f t="shared" si="41"/>
        <v>18962.560000000001</v>
      </c>
      <c r="D232" s="129">
        <f t="shared" si="42"/>
        <v>1580.21</v>
      </c>
      <c r="E232" s="130">
        <f t="shared" si="43"/>
        <v>175.4</v>
      </c>
      <c r="F232" s="131">
        <f t="shared" si="52"/>
        <v>54.05</v>
      </c>
      <c r="G232" s="132">
        <f t="shared" si="53"/>
        <v>18.010000000000002</v>
      </c>
      <c r="H232" s="131">
        <f t="shared" si="44"/>
        <v>2.29</v>
      </c>
      <c r="I232" s="131">
        <f t="shared" si="45"/>
        <v>77.709999999999994</v>
      </c>
      <c r="J232" s="128">
        <f t="shared" si="46"/>
        <v>194.03</v>
      </c>
      <c r="K232" s="130">
        <f t="shared" si="47"/>
        <v>138.66</v>
      </c>
      <c r="L232" s="133">
        <f t="shared" si="48"/>
        <v>329</v>
      </c>
      <c r="M232" s="134">
        <f t="shared" si="49"/>
        <v>321</v>
      </c>
      <c r="N232" s="135">
        <f t="shared" si="50"/>
        <v>329</v>
      </c>
      <c r="O232" s="136">
        <f t="shared" si="51"/>
        <v>321</v>
      </c>
      <c r="R232" s="19"/>
      <c r="U232" s="125"/>
    </row>
    <row r="233" spans="1:21" ht="16" customHeight="1" x14ac:dyDescent="0.3">
      <c r="A233" s="110">
        <v>321</v>
      </c>
      <c r="B233" s="111">
        <v>330</v>
      </c>
      <c r="C233" s="112">
        <f t="shared" si="41"/>
        <v>18962.560000000001</v>
      </c>
      <c r="D233" s="113">
        <f t="shared" si="42"/>
        <v>1580.21</v>
      </c>
      <c r="E233" s="114">
        <f t="shared" si="43"/>
        <v>175.4</v>
      </c>
      <c r="F233" s="115">
        <f t="shared" si="52"/>
        <v>54.05</v>
      </c>
      <c r="G233" s="116">
        <f t="shared" si="53"/>
        <v>18.010000000000002</v>
      </c>
      <c r="H233" s="115">
        <f t="shared" si="44"/>
        <v>2.29</v>
      </c>
      <c r="I233" s="115">
        <f t="shared" si="45"/>
        <v>77.709999999999994</v>
      </c>
      <c r="J233" s="112">
        <f t="shared" si="46"/>
        <v>194.03</v>
      </c>
      <c r="K233" s="114">
        <f t="shared" si="47"/>
        <v>138.66</v>
      </c>
      <c r="L233" s="117">
        <f t="shared" si="48"/>
        <v>330</v>
      </c>
      <c r="M233" s="118">
        <f t="shared" si="49"/>
        <v>321</v>
      </c>
      <c r="N233" s="119">
        <f t="shared" si="50"/>
        <v>330</v>
      </c>
      <c r="O233" s="120">
        <f t="shared" si="51"/>
        <v>321</v>
      </c>
      <c r="R233" s="19"/>
      <c r="U233" s="125"/>
    </row>
    <row r="234" spans="1:21" ht="16" customHeight="1" x14ac:dyDescent="0.3">
      <c r="A234" s="126">
        <v>321</v>
      </c>
      <c r="B234" s="127">
        <v>331</v>
      </c>
      <c r="C234" s="128">
        <f t="shared" si="41"/>
        <v>18962.560000000001</v>
      </c>
      <c r="D234" s="129">
        <f t="shared" si="42"/>
        <v>1580.21</v>
      </c>
      <c r="E234" s="130">
        <f t="shared" si="43"/>
        <v>175.4</v>
      </c>
      <c r="F234" s="131">
        <f t="shared" si="52"/>
        <v>54.05</v>
      </c>
      <c r="G234" s="132">
        <f t="shared" si="53"/>
        <v>18.010000000000002</v>
      </c>
      <c r="H234" s="131">
        <f t="shared" si="44"/>
        <v>2.29</v>
      </c>
      <c r="I234" s="131">
        <f t="shared" si="45"/>
        <v>77.709999999999994</v>
      </c>
      <c r="J234" s="128">
        <f t="shared" si="46"/>
        <v>194.03</v>
      </c>
      <c r="K234" s="130">
        <f t="shared" si="47"/>
        <v>138.66</v>
      </c>
      <c r="L234" s="133">
        <f t="shared" si="48"/>
        <v>331</v>
      </c>
      <c r="M234" s="134">
        <f t="shared" si="49"/>
        <v>321</v>
      </c>
      <c r="N234" s="135">
        <f t="shared" si="50"/>
        <v>331</v>
      </c>
      <c r="O234" s="136">
        <f t="shared" si="51"/>
        <v>321</v>
      </c>
      <c r="R234" s="19"/>
      <c r="U234" s="125"/>
    </row>
    <row r="235" spans="1:21" ht="16" customHeight="1" x14ac:dyDescent="0.3">
      <c r="A235" s="110">
        <v>321</v>
      </c>
      <c r="B235" s="111">
        <v>332</v>
      </c>
      <c r="C235" s="112">
        <f t="shared" si="41"/>
        <v>18962.560000000001</v>
      </c>
      <c r="D235" s="113">
        <f t="shared" si="42"/>
        <v>1580.21</v>
      </c>
      <c r="E235" s="114">
        <f t="shared" si="43"/>
        <v>175.4</v>
      </c>
      <c r="F235" s="115">
        <f t="shared" si="52"/>
        <v>54.05</v>
      </c>
      <c r="G235" s="116">
        <f t="shared" si="53"/>
        <v>18.010000000000002</v>
      </c>
      <c r="H235" s="115">
        <f t="shared" si="44"/>
        <v>2.29</v>
      </c>
      <c r="I235" s="115">
        <f t="shared" si="45"/>
        <v>77.709999999999994</v>
      </c>
      <c r="J235" s="112">
        <f t="shared" si="46"/>
        <v>194.03</v>
      </c>
      <c r="K235" s="114">
        <f t="shared" si="47"/>
        <v>138.66</v>
      </c>
      <c r="L235" s="117">
        <f t="shared" si="48"/>
        <v>332</v>
      </c>
      <c r="M235" s="118">
        <f t="shared" si="49"/>
        <v>321</v>
      </c>
      <c r="N235" s="119">
        <f t="shared" si="50"/>
        <v>332</v>
      </c>
      <c r="O235" s="120">
        <f t="shared" si="51"/>
        <v>321</v>
      </c>
      <c r="R235" s="19"/>
      <c r="U235" s="125"/>
    </row>
    <row r="236" spans="1:21" ht="16" customHeight="1" x14ac:dyDescent="0.3">
      <c r="A236" s="126">
        <v>321</v>
      </c>
      <c r="B236" s="127">
        <v>333</v>
      </c>
      <c r="C236" s="128">
        <f t="shared" si="41"/>
        <v>18962.560000000001</v>
      </c>
      <c r="D236" s="129">
        <f t="shared" si="42"/>
        <v>1580.21</v>
      </c>
      <c r="E236" s="130">
        <f t="shared" si="43"/>
        <v>175.4</v>
      </c>
      <c r="F236" s="131">
        <f t="shared" si="52"/>
        <v>54.05</v>
      </c>
      <c r="G236" s="132">
        <f t="shared" si="53"/>
        <v>18.010000000000002</v>
      </c>
      <c r="H236" s="131">
        <f t="shared" si="44"/>
        <v>2.29</v>
      </c>
      <c r="I236" s="131">
        <f t="shared" si="45"/>
        <v>77.709999999999994</v>
      </c>
      <c r="J236" s="128">
        <f t="shared" si="46"/>
        <v>194.03</v>
      </c>
      <c r="K236" s="130">
        <f t="shared" si="47"/>
        <v>138.66</v>
      </c>
      <c r="L236" s="133">
        <f t="shared" si="48"/>
        <v>333</v>
      </c>
      <c r="M236" s="134">
        <f t="shared" si="49"/>
        <v>321</v>
      </c>
      <c r="N236" s="135">
        <f t="shared" si="50"/>
        <v>333</v>
      </c>
      <c r="O236" s="136">
        <f t="shared" si="51"/>
        <v>321</v>
      </c>
      <c r="R236" s="19"/>
      <c r="U236" s="125"/>
    </row>
    <row r="237" spans="1:21" ht="16" customHeight="1" x14ac:dyDescent="0.3">
      <c r="A237" s="110">
        <v>322</v>
      </c>
      <c r="B237" s="111">
        <v>334</v>
      </c>
      <c r="C237" s="112">
        <f t="shared" si="41"/>
        <v>19021.63</v>
      </c>
      <c r="D237" s="113">
        <f t="shared" si="42"/>
        <v>1585.13</v>
      </c>
      <c r="E237" s="114">
        <f t="shared" si="43"/>
        <v>175.94</v>
      </c>
      <c r="F237" s="115">
        <f t="shared" si="52"/>
        <v>54.05</v>
      </c>
      <c r="G237" s="116">
        <f t="shared" si="53"/>
        <v>18.010000000000002</v>
      </c>
      <c r="H237" s="115">
        <f t="shared" si="44"/>
        <v>2.29</v>
      </c>
      <c r="I237" s="115">
        <f t="shared" si="45"/>
        <v>77.709999999999994</v>
      </c>
      <c r="J237" s="112">
        <f t="shared" si="46"/>
        <v>194.03</v>
      </c>
      <c r="K237" s="114">
        <f t="shared" si="47"/>
        <v>138.66</v>
      </c>
      <c r="L237" s="117">
        <f t="shared" si="48"/>
        <v>334</v>
      </c>
      <c r="M237" s="118">
        <f t="shared" si="49"/>
        <v>322</v>
      </c>
      <c r="N237" s="119">
        <f t="shared" si="50"/>
        <v>334</v>
      </c>
      <c r="O237" s="120">
        <f t="shared" si="51"/>
        <v>322</v>
      </c>
      <c r="R237" s="19"/>
      <c r="U237" s="125"/>
    </row>
    <row r="238" spans="1:21" ht="16" customHeight="1" x14ac:dyDescent="0.3">
      <c r="A238" s="126">
        <v>322</v>
      </c>
      <c r="B238" s="127">
        <v>335</v>
      </c>
      <c r="C238" s="128">
        <f t="shared" si="41"/>
        <v>19021.63</v>
      </c>
      <c r="D238" s="129">
        <f t="shared" si="42"/>
        <v>1585.13</v>
      </c>
      <c r="E238" s="130">
        <f t="shared" si="43"/>
        <v>175.94</v>
      </c>
      <c r="F238" s="131">
        <f t="shared" si="52"/>
        <v>54.05</v>
      </c>
      <c r="G238" s="132">
        <f t="shared" si="53"/>
        <v>18.010000000000002</v>
      </c>
      <c r="H238" s="131">
        <f t="shared" si="44"/>
        <v>2.29</v>
      </c>
      <c r="I238" s="131">
        <f t="shared" si="45"/>
        <v>77.709999999999994</v>
      </c>
      <c r="J238" s="128">
        <f t="shared" si="46"/>
        <v>194.03</v>
      </c>
      <c r="K238" s="130">
        <f t="shared" si="47"/>
        <v>138.66</v>
      </c>
      <c r="L238" s="133">
        <f t="shared" si="48"/>
        <v>335</v>
      </c>
      <c r="M238" s="134">
        <f t="shared" si="49"/>
        <v>322</v>
      </c>
      <c r="N238" s="135">
        <f t="shared" si="50"/>
        <v>335</v>
      </c>
      <c r="O238" s="136">
        <f t="shared" si="51"/>
        <v>322</v>
      </c>
      <c r="R238" s="19"/>
      <c r="U238" s="125"/>
    </row>
    <row r="239" spans="1:21" ht="16" customHeight="1" x14ac:dyDescent="0.3">
      <c r="A239" s="110">
        <v>323</v>
      </c>
      <c r="B239" s="111">
        <v>336</v>
      </c>
      <c r="C239" s="112">
        <f t="shared" si="41"/>
        <v>19080.71</v>
      </c>
      <c r="D239" s="113">
        <f t="shared" si="42"/>
        <v>1590.05</v>
      </c>
      <c r="E239" s="114">
        <f t="shared" si="43"/>
        <v>176.49</v>
      </c>
      <c r="F239" s="115">
        <f t="shared" si="52"/>
        <v>54.05</v>
      </c>
      <c r="G239" s="116">
        <f t="shared" si="53"/>
        <v>18.010000000000002</v>
      </c>
      <c r="H239" s="115">
        <f t="shared" si="44"/>
        <v>2.29</v>
      </c>
      <c r="I239" s="115">
        <f t="shared" si="45"/>
        <v>77.709999999999994</v>
      </c>
      <c r="J239" s="112">
        <f t="shared" si="46"/>
        <v>194.03</v>
      </c>
      <c r="K239" s="114">
        <f t="shared" si="47"/>
        <v>138.66</v>
      </c>
      <c r="L239" s="117">
        <f t="shared" si="48"/>
        <v>336</v>
      </c>
      <c r="M239" s="118">
        <f t="shared" si="49"/>
        <v>323</v>
      </c>
      <c r="N239" s="119">
        <f t="shared" si="50"/>
        <v>336</v>
      </c>
      <c r="O239" s="120">
        <f t="shared" si="51"/>
        <v>323</v>
      </c>
      <c r="R239" s="19"/>
      <c r="U239" s="125"/>
    </row>
    <row r="240" spans="1:21" ht="16" customHeight="1" x14ac:dyDescent="0.3">
      <c r="A240" s="126">
        <v>324</v>
      </c>
      <c r="B240" s="127">
        <v>337</v>
      </c>
      <c r="C240" s="128">
        <f t="shared" si="41"/>
        <v>19139.78</v>
      </c>
      <c r="D240" s="129">
        <f t="shared" si="42"/>
        <v>1594.98</v>
      </c>
      <c r="E240" s="130">
        <f t="shared" si="43"/>
        <v>177.04</v>
      </c>
      <c r="F240" s="131">
        <f t="shared" si="52"/>
        <v>54.05</v>
      </c>
      <c r="G240" s="132">
        <f t="shared" si="53"/>
        <v>18.010000000000002</v>
      </c>
      <c r="H240" s="131">
        <f t="shared" si="44"/>
        <v>2.29</v>
      </c>
      <c r="I240" s="131">
        <f t="shared" si="45"/>
        <v>77.709999999999994</v>
      </c>
      <c r="J240" s="128">
        <f t="shared" si="46"/>
        <v>194.03</v>
      </c>
      <c r="K240" s="130">
        <f t="shared" si="47"/>
        <v>138.66</v>
      </c>
      <c r="L240" s="133">
        <f t="shared" si="48"/>
        <v>337</v>
      </c>
      <c r="M240" s="134">
        <f t="shared" si="49"/>
        <v>324</v>
      </c>
      <c r="N240" s="135">
        <f t="shared" si="50"/>
        <v>337</v>
      </c>
      <c r="O240" s="136">
        <f t="shared" si="51"/>
        <v>324</v>
      </c>
      <c r="R240" s="19"/>
      <c r="U240" s="125"/>
    </row>
    <row r="241" spans="1:21" ht="16" customHeight="1" x14ac:dyDescent="0.3">
      <c r="A241" s="110">
        <v>324</v>
      </c>
      <c r="B241" s="111">
        <v>338</v>
      </c>
      <c r="C241" s="112">
        <f t="shared" si="41"/>
        <v>19139.78</v>
      </c>
      <c r="D241" s="113">
        <f t="shared" si="42"/>
        <v>1594.98</v>
      </c>
      <c r="E241" s="114">
        <f t="shared" si="43"/>
        <v>177.04</v>
      </c>
      <c r="F241" s="115">
        <f t="shared" si="52"/>
        <v>54.05</v>
      </c>
      <c r="G241" s="116">
        <f t="shared" si="53"/>
        <v>18.010000000000002</v>
      </c>
      <c r="H241" s="115">
        <f t="shared" si="44"/>
        <v>2.29</v>
      </c>
      <c r="I241" s="115">
        <f t="shared" si="45"/>
        <v>77.709999999999994</v>
      </c>
      <c r="J241" s="112">
        <f t="shared" si="46"/>
        <v>194.03</v>
      </c>
      <c r="K241" s="114">
        <f t="shared" si="47"/>
        <v>138.66</v>
      </c>
      <c r="L241" s="117">
        <f t="shared" si="48"/>
        <v>338</v>
      </c>
      <c r="M241" s="118">
        <f t="shared" si="49"/>
        <v>324</v>
      </c>
      <c r="N241" s="119">
        <f t="shared" si="50"/>
        <v>338</v>
      </c>
      <c r="O241" s="120">
        <f t="shared" si="51"/>
        <v>324</v>
      </c>
      <c r="R241" s="19"/>
      <c r="U241" s="125"/>
    </row>
    <row r="242" spans="1:21" ht="16" customHeight="1" x14ac:dyDescent="0.3">
      <c r="A242" s="126">
        <v>325</v>
      </c>
      <c r="B242" s="127">
        <v>339</v>
      </c>
      <c r="C242" s="128">
        <f t="shared" si="41"/>
        <v>19198.86</v>
      </c>
      <c r="D242" s="129">
        <f t="shared" si="42"/>
        <v>1599.9</v>
      </c>
      <c r="E242" s="130">
        <f t="shared" si="43"/>
        <v>177.58</v>
      </c>
      <c r="F242" s="131">
        <f t="shared" si="52"/>
        <v>54.05</v>
      </c>
      <c r="G242" s="132">
        <f t="shared" si="53"/>
        <v>18.010000000000002</v>
      </c>
      <c r="H242" s="131">
        <f t="shared" si="44"/>
        <v>2.29</v>
      </c>
      <c r="I242" s="131">
        <f t="shared" si="45"/>
        <v>77.709999999999994</v>
      </c>
      <c r="J242" s="128">
        <f t="shared" si="46"/>
        <v>194.03</v>
      </c>
      <c r="K242" s="130">
        <f t="shared" si="47"/>
        <v>138.66</v>
      </c>
      <c r="L242" s="133">
        <f t="shared" si="48"/>
        <v>339</v>
      </c>
      <c r="M242" s="134">
        <f t="shared" si="49"/>
        <v>325</v>
      </c>
      <c r="N242" s="135">
        <f t="shared" si="50"/>
        <v>339</v>
      </c>
      <c r="O242" s="136">
        <f t="shared" si="51"/>
        <v>325</v>
      </c>
      <c r="R242" s="19"/>
      <c r="U242" s="125"/>
    </row>
    <row r="243" spans="1:21" ht="16" customHeight="1" x14ac:dyDescent="0.3">
      <c r="A243" s="110">
        <v>326</v>
      </c>
      <c r="B243" s="111">
        <v>340</v>
      </c>
      <c r="C243" s="112">
        <f t="shared" si="41"/>
        <v>19257.93</v>
      </c>
      <c r="D243" s="113">
        <f t="shared" si="42"/>
        <v>1604.82</v>
      </c>
      <c r="E243" s="114">
        <f t="shared" si="43"/>
        <v>178.13</v>
      </c>
      <c r="F243" s="115">
        <f t="shared" si="52"/>
        <v>54.05</v>
      </c>
      <c r="G243" s="116">
        <f t="shared" si="53"/>
        <v>18.010000000000002</v>
      </c>
      <c r="H243" s="115">
        <f t="shared" si="44"/>
        <v>2.29</v>
      </c>
      <c r="I243" s="115">
        <f t="shared" si="45"/>
        <v>77.709999999999994</v>
      </c>
      <c r="J243" s="112">
        <f t="shared" si="46"/>
        <v>194.03</v>
      </c>
      <c r="K243" s="114">
        <f t="shared" si="47"/>
        <v>138.66</v>
      </c>
      <c r="L243" s="117">
        <f t="shared" si="48"/>
        <v>340</v>
      </c>
      <c r="M243" s="118">
        <f t="shared" si="49"/>
        <v>326</v>
      </c>
      <c r="N243" s="119">
        <f t="shared" si="50"/>
        <v>340</v>
      </c>
      <c r="O243" s="120">
        <f t="shared" si="51"/>
        <v>326</v>
      </c>
      <c r="R243" s="19"/>
      <c r="U243" s="125"/>
    </row>
    <row r="244" spans="1:21" ht="16" customHeight="1" x14ac:dyDescent="0.3">
      <c r="A244" s="126">
        <v>327</v>
      </c>
      <c r="B244" s="127">
        <v>341</v>
      </c>
      <c r="C244" s="128">
        <f t="shared" si="41"/>
        <v>19317</v>
      </c>
      <c r="D244" s="129">
        <f t="shared" si="42"/>
        <v>1609.75</v>
      </c>
      <c r="E244" s="130">
        <f t="shared" si="43"/>
        <v>178.68</v>
      </c>
      <c r="F244" s="131">
        <f t="shared" si="52"/>
        <v>54.05</v>
      </c>
      <c r="G244" s="132">
        <f t="shared" si="53"/>
        <v>18.010000000000002</v>
      </c>
      <c r="H244" s="131">
        <f t="shared" si="44"/>
        <v>2.29</v>
      </c>
      <c r="I244" s="131">
        <f t="shared" si="45"/>
        <v>77.709999999999994</v>
      </c>
      <c r="J244" s="128">
        <f t="shared" si="46"/>
        <v>194.03</v>
      </c>
      <c r="K244" s="130">
        <f t="shared" si="47"/>
        <v>138.66</v>
      </c>
      <c r="L244" s="133">
        <f t="shared" si="48"/>
        <v>341</v>
      </c>
      <c r="M244" s="134">
        <f t="shared" si="49"/>
        <v>327</v>
      </c>
      <c r="N244" s="135">
        <f t="shared" si="50"/>
        <v>341</v>
      </c>
      <c r="O244" s="136">
        <f t="shared" si="51"/>
        <v>327</v>
      </c>
      <c r="R244" s="19"/>
      <c r="U244" s="125"/>
    </row>
    <row r="245" spans="1:21" ht="16" customHeight="1" x14ac:dyDescent="0.3">
      <c r="A245" s="110">
        <v>328</v>
      </c>
      <c r="B245" s="111">
        <v>342</v>
      </c>
      <c r="C245" s="112">
        <f t="shared" si="41"/>
        <v>19376.080000000002</v>
      </c>
      <c r="D245" s="113">
        <f t="shared" si="42"/>
        <v>1614.67</v>
      </c>
      <c r="E245" s="114">
        <f t="shared" si="43"/>
        <v>179.22</v>
      </c>
      <c r="F245" s="115">
        <f t="shared" si="52"/>
        <v>54.05</v>
      </c>
      <c r="G245" s="116">
        <f t="shared" si="53"/>
        <v>18.010000000000002</v>
      </c>
      <c r="H245" s="115">
        <f t="shared" si="44"/>
        <v>2.29</v>
      </c>
      <c r="I245" s="115">
        <f t="shared" si="45"/>
        <v>77.709999999999994</v>
      </c>
      <c r="J245" s="112">
        <f t="shared" si="46"/>
        <v>194.03</v>
      </c>
      <c r="K245" s="114">
        <f t="shared" si="47"/>
        <v>138.66</v>
      </c>
      <c r="L245" s="117">
        <f t="shared" si="48"/>
        <v>342</v>
      </c>
      <c r="M245" s="118">
        <f t="shared" si="49"/>
        <v>328</v>
      </c>
      <c r="N245" s="119">
        <f t="shared" si="50"/>
        <v>342</v>
      </c>
      <c r="O245" s="120">
        <f t="shared" si="51"/>
        <v>328</v>
      </c>
      <c r="R245" s="19"/>
      <c r="U245" s="125"/>
    </row>
    <row r="246" spans="1:21" ht="16" customHeight="1" x14ac:dyDescent="0.3">
      <c r="A246" s="126">
        <v>329</v>
      </c>
      <c r="B246" s="127">
        <v>343</v>
      </c>
      <c r="C246" s="128">
        <f t="shared" si="41"/>
        <v>19435.150000000001</v>
      </c>
      <c r="D246" s="129">
        <f t="shared" si="42"/>
        <v>1619.59</v>
      </c>
      <c r="E246" s="130">
        <f t="shared" si="43"/>
        <v>179.77</v>
      </c>
      <c r="F246" s="131">
        <f t="shared" si="52"/>
        <v>54.05</v>
      </c>
      <c r="G246" s="132">
        <f t="shared" si="53"/>
        <v>18.010000000000002</v>
      </c>
      <c r="H246" s="131">
        <f t="shared" si="44"/>
        <v>2.29</v>
      </c>
      <c r="I246" s="131">
        <f t="shared" si="45"/>
        <v>77.709999999999994</v>
      </c>
      <c r="J246" s="128">
        <f t="shared" si="46"/>
        <v>194.03</v>
      </c>
      <c r="K246" s="130">
        <f t="shared" si="47"/>
        <v>138.66</v>
      </c>
      <c r="L246" s="133">
        <f t="shared" si="48"/>
        <v>343</v>
      </c>
      <c r="M246" s="134">
        <f t="shared" si="49"/>
        <v>329</v>
      </c>
      <c r="N246" s="135">
        <f t="shared" si="50"/>
        <v>343</v>
      </c>
      <c r="O246" s="136">
        <f t="shared" si="51"/>
        <v>329</v>
      </c>
      <c r="R246" s="19"/>
      <c r="U246" s="125"/>
    </row>
    <row r="247" spans="1:21" ht="16" customHeight="1" x14ac:dyDescent="0.3">
      <c r="A247" s="110">
        <v>329</v>
      </c>
      <c r="B247" s="111">
        <v>344</v>
      </c>
      <c r="C247" s="112">
        <f t="shared" si="41"/>
        <v>19435.150000000001</v>
      </c>
      <c r="D247" s="113">
        <f t="shared" si="42"/>
        <v>1619.59</v>
      </c>
      <c r="E247" s="114">
        <f t="shared" si="43"/>
        <v>179.77</v>
      </c>
      <c r="F247" s="115">
        <f t="shared" si="52"/>
        <v>54.05</v>
      </c>
      <c r="G247" s="116">
        <f t="shared" si="53"/>
        <v>18.010000000000002</v>
      </c>
      <c r="H247" s="115">
        <f t="shared" si="44"/>
        <v>2.29</v>
      </c>
      <c r="I247" s="115">
        <f t="shared" si="45"/>
        <v>77.709999999999994</v>
      </c>
      <c r="J247" s="112">
        <f t="shared" si="46"/>
        <v>194.03</v>
      </c>
      <c r="K247" s="114">
        <f t="shared" si="47"/>
        <v>138.66</v>
      </c>
      <c r="L247" s="117">
        <f t="shared" si="48"/>
        <v>344</v>
      </c>
      <c r="M247" s="118">
        <f t="shared" si="49"/>
        <v>329</v>
      </c>
      <c r="N247" s="119">
        <f t="shared" si="50"/>
        <v>344</v>
      </c>
      <c r="O247" s="120">
        <f t="shared" si="51"/>
        <v>329</v>
      </c>
      <c r="R247" s="19"/>
      <c r="U247" s="125"/>
    </row>
    <row r="248" spans="1:21" ht="16" customHeight="1" x14ac:dyDescent="0.3">
      <c r="A248" s="126">
        <v>329</v>
      </c>
      <c r="B248" s="127">
        <v>345</v>
      </c>
      <c r="C248" s="128">
        <f t="shared" si="41"/>
        <v>19435.150000000001</v>
      </c>
      <c r="D248" s="129">
        <f t="shared" si="42"/>
        <v>1619.59</v>
      </c>
      <c r="E248" s="130">
        <f t="shared" si="43"/>
        <v>179.77</v>
      </c>
      <c r="F248" s="131">
        <f t="shared" si="52"/>
        <v>54.05</v>
      </c>
      <c r="G248" s="132">
        <f t="shared" si="53"/>
        <v>18.010000000000002</v>
      </c>
      <c r="H248" s="131">
        <f t="shared" si="44"/>
        <v>2.29</v>
      </c>
      <c r="I248" s="131">
        <f t="shared" si="45"/>
        <v>77.709999999999994</v>
      </c>
      <c r="J248" s="128">
        <f t="shared" si="46"/>
        <v>194.03</v>
      </c>
      <c r="K248" s="130">
        <f t="shared" si="47"/>
        <v>138.66</v>
      </c>
      <c r="L248" s="133">
        <f t="shared" si="48"/>
        <v>345</v>
      </c>
      <c r="M248" s="134">
        <f t="shared" si="49"/>
        <v>329</v>
      </c>
      <c r="N248" s="135">
        <f t="shared" si="50"/>
        <v>345</v>
      </c>
      <c r="O248" s="136">
        <f t="shared" si="51"/>
        <v>329</v>
      </c>
      <c r="R248" s="19"/>
      <c r="U248" s="125"/>
    </row>
    <row r="249" spans="1:21" ht="16" customHeight="1" x14ac:dyDescent="0.3">
      <c r="A249" s="110">
        <v>329</v>
      </c>
      <c r="B249" s="111">
        <v>346</v>
      </c>
      <c r="C249" s="112">
        <f t="shared" si="41"/>
        <v>19435.150000000001</v>
      </c>
      <c r="D249" s="113">
        <f t="shared" si="42"/>
        <v>1619.59</v>
      </c>
      <c r="E249" s="114">
        <f t="shared" si="43"/>
        <v>179.77</v>
      </c>
      <c r="F249" s="115">
        <f t="shared" si="52"/>
        <v>54.05</v>
      </c>
      <c r="G249" s="116">
        <f t="shared" si="53"/>
        <v>18.010000000000002</v>
      </c>
      <c r="H249" s="115">
        <f t="shared" si="44"/>
        <v>2.29</v>
      </c>
      <c r="I249" s="115">
        <f t="shared" si="45"/>
        <v>77.709999999999994</v>
      </c>
      <c r="J249" s="112">
        <f t="shared" si="46"/>
        <v>194.03</v>
      </c>
      <c r="K249" s="114">
        <f t="shared" si="47"/>
        <v>138.66</v>
      </c>
      <c r="L249" s="117">
        <f t="shared" si="48"/>
        <v>346</v>
      </c>
      <c r="M249" s="118">
        <f t="shared" si="49"/>
        <v>329</v>
      </c>
      <c r="N249" s="119">
        <f t="shared" si="50"/>
        <v>346</v>
      </c>
      <c r="O249" s="120">
        <f t="shared" si="51"/>
        <v>329</v>
      </c>
      <c r="R249" s="19"/>
      <c r="U249" s="125"/>
    </row>
    <row r="250" spans="1:21" ht="16" customHeight="1" x14ac:dyDescent="0.3">
      <c r="A250" s="126">
        <v>330</v>
      </c>
      <c r="B250" s="127">
        <v>347</v>
      </c>
      <c r="C250" s="128">
        <f t="shared" si="41"/>
        <v>19494.22</v>
      </c>
      <c r="D250" s="129">
        <f t="shared" si="42"/>
        <v>1624.51</v>
      </c>
      <c r="E250" s="130">
        <f t="shared" si="43"/>
        <v>180.32</v>
      </c>
      <c r="F250" s="131">
        <f t="shared" si="52"/>
        <v>54.05</v>
      </c>
      <c r="G250" s="132">
        <f t="shared" si="53"/>
        <v>18.010000000000002</v>
      </c>
      <c r="H250" s="131">
        <f t="shared" si="44"/>
        <v>2.29</v>
      </c>
      <c r="I250" s="131">
        <f t="shared" si="45"/>
        <v>77.709999999999994</v>
      </c>
      <c r="J250" s="128">
        <f t="shared" si="46"/>
        <v>194.03</v>
      </c>
      <c r="K250" s="130">
        <f t="shared" si="47"/>
        <v>138.66</v>
      </c>
      <c r="L250" s="133">
        <f t="shared" si="48"/>
        <v>347</v>
      </c>
      <c r="M250" s="134">
        <f t="shared" si="49"/>
        <v>330</v>
      </c>
      <c r="N250" s="135">
        <f t="shared" si="50"/>
        <v>347</v>
      </c>
      <c r="O250" s="136">
        <f t="shared" si="51"/>
        <v>330</v>
      </c>
      <c r="R250" s="19"/>
      <c r="U250" s="125"/>
    </row>
    <row r="251" spans="1:21" ht="16" customHeight="1" x14ac:dyDescent="0.3">
      <c r="A251" s="110">
        <v>331</v>
      </c>
      <c r="B251" s="111">
        <v>348</v>
      </c>
      <c r="C251" s="112">
        <f t="shared" si="41"/>
        <v>19553.3</v>
      </c>
      <c r="D251" s="113">
        <f t="shared" si="42"/>
        <v>1629.44</v>
      </c>
      <c r="E251" s="114">
        <f t="shared" si="43"/>
        <v>180.86</v>
      </c>
      <c r="F251" s="115">
        <f t="shared" si="52"/>
        <v>54.05</v>
      </c>
      <c r="G251" s="116">
        <f t="shared" si="53"/>
        <v>18.010000000000002</v>
      </c>
      <c r="H251" s="115">
        <f t="shared" si="44"/>
        <v>2.29</v>
      </c>
      <c r="I251" s="115">
        <f t="shared" si="45"/>
        <v>77.709999999999994</v>
      </c>
      <c r="J251" s="112">
        <f t="shared" si="46"/>
        <v>194.03</v>
      </c>
      <c r="K251" s="114">
        <f t="shared" si="47"/>
        <v>138.66</v>
      </c>
      <c r="L251" s="117">
        <f t="shared" si="48"/>
        <v>348</v>
      </c>
      <c r="M251" s="118">
        <f t="shared" si="49"/>
        <v>331</v>
      </c>
      <c r="N251" s="119">
        <f t="shared" si="50"/>
        <v>348</v>
      </c>
      <c r="O251" s="120">
        <f t="shared" si="51"/>
        <v>331</v>
      </c>
      <c r="R251" s="19"/>
      <c r="U251" s="125"/>
    </row>
    <row r="252" spans="1:21" ht="16" customHeight="1" x14ac:dyDescent="0.3">
      <c r="A252" s="126">
        <v>332</v>
      </c>
      <c r="B252" s="127">
        <v>349</v>
      </c>
      <c r="C252" s="128">
        <f t="shared" si="41"/>
        <v>19612.37</v>
      </c>
      <c r="D252" s="129">
        <f t="shared" si="42"/>
        <v>1634.36</v>
      </c>
      <c r="E252" s="130">
        <f t="shared" si="43"/>
        <v>181.41</v>
      </c>
      <c r="F252" s="131">
        <f t="shared" si="52"/>
        <v>54.05</v>
      </c>
      <c r="G252" s="132">
        <f t="shared" si="53"/>
        <v>18.010000000000002</v>
      </c>
      <c r="H252" s="131">
        <f t="shared" si="44"/>
        <v>2.29</v>
      </c>
      <c r="I252" s="131">
        <f t="shared" si="45"/>
        <v>77.709999999999994</v>
      </c>
      <c r="J252" s="128">
        <f t="shared" si="46"/>
        <v>194.03</v>
      </c>
      <c r="K252" s="130">
        <f t="shared" si="47"/>
        <v>138.66</v>
      </c>
      <c r="L252" s="133">
        <f t="shared" si="48"/>
        <v>349</v>
      </c>
      <c r="M252" s="134">
        <f t="shared" si="49"/>
        <v>332</v>
      </c>
      <c r="N252" s="135">
        <f t="shared" si="50"/>
        <v>349</v>
      </c>
      <c r="O252" s="136">
        <f t="shared" si="51"/>
        <v>332</v>
      </c>
      <c r="R252" s="19"/>
      <c r="U252" s="125"/>
    </row>
    <row r="253" spans="1:21" ht="16" customHeight="1" x14ac:dyDescent="0.3">
      <c r="A253" s="110">
        <v>332</v>
      </c>
      <c r="B253" s="111">
        <v>350</v>
      </c>
      <c r="C253" s="112">
        <f t="shared" si="41"/>
        <v>19612.37</v>
      </c>
      <c r="D253" s="113">
        <f t="shared" si="42"/>
        <v>1634.36</v>
      </c>
      <c r="E253" s="114">
        <f t="shared" si="43"/>
        <v>181.41</v>
      </c>
      <c r="F253" s="115">
        <f t="shared" si="52"/>
        <v>54.05</v>
      </c>
      <c r="G253" s="116">
        <f t="shared" si="53"/>
        <v>18.010000000000002</v>
      </c>
      <c r="H253" s="115">
        <f t="shared" si="44"/>
        <v>2.29</v>
      </c>
      <c r="I253" s="115">
        <f t="shared" si="45"/>
        <v>77.709999999999994</v>
      </c>
      <c r="J253" s="112">
        <f t="shared" si="46"/>
        <v>194.03</v>
      </c>
      <c r="K253" s="114">
        <f t="shared" si="47"/>
        <v>138.66</v>
      </c>
      <c r="L253" s="117">
        <f t="shared" si="48"/>
        <v>350</v>
      </c>
      <c r="M253" s="118">
        <f t="shared" si="49"/>
        <v>332</v>
      </c>
      <c r="N253" s="119">
        <f t="shared" si="50"/>
        <v>350</v>
      </c>
      <c r="O253" s="120">
        <f t="shared" si="51"/>
        <v>332</v>
      </c>
      <c r="R253" s="19"/>
      <c r="U253" s="125"/>
    </row>
    <row r="254" spans="1:21" ht="16" customHeight="1" x14ac:dyDescent="0.3">
      <c r="A254" s="126">
        <v>333</v>
      </c>
      <c r="B254" s="127">
        <v>351</v>
      </c>
      <c r="C254" s="128">
        <f t="shared" si="41"/>
        <v>19671.439999999999</v>
      </c>
      <c r="D254" s="129">
        <f t="shared" si="42"/>
        <v>1639.28</v>
      </c>
      <c r="E254" s="130">
        <f t="shared" si="43"/>
        <v>181.96</v>
      </c>
      <c r="F254" s="131">
        <f t="shared" si="52"/>
        <v>54.05</v>
      </c>
      <c r="G254" s="132">
        <f t="shared" si="53"/>
        <v>18.010000000000002</v>
      </c>
      <c r="H254" s="131">
        <f t="shared" si="44"/>
        <v>2.29</v>
      </c>
      <c r="I254" s="131">
        <f t="shared" si="45"/>
        <v>77.709999999999994</v>
      </c>
      <c r="J254" s="128">
        <f t="shared" si="46"/>
        <v>194.03</v>
      </c>
      <c r="K254" s="130">
        <f t="shared" si="47"/>
        <v>138.66</v>
      </c>
      <c r="L254" s="133">
        <f t="shared" si="48"/>
        <v>351</v>
      </c>
      <c r="M254" s="134">
        <f t="shared" si="49"/>
        <v>333</v>
      </c>
      <c r="N254" s="135">
        <f t="shared" si="50"/>
        <v>351</v>
      </c>
      <c r="O254" s="136">
        <f t="shared" si="51"/>
        <v>333</v>
      </c>
      <c r="R254" s="19"/>
      <c r="U254" s="125"/>
    </row>
    <row r="255" spans="1:21" ht="16" customHeight="1" x14ac:dyDescent="0.3">
      <c r="A255" s="110">
        <v>334</v>
      </c>
      <c r="B255" s="111">
        <v>352</v>
      </c>
      <c r="C255" s="112">
        <f t="shared" si="41"/>
        <v>19730.52</v>
      </c>
      <c r="D255" s="113">
        <f t="shared" si="42"/>
        <v>1644.21</v>
      </c>
      <c r="E255" s="114">
        <f t="shared" si="43"/>
        <v>182.5</v>
      </c>
      <c r="F255" s="115">
        <f t="shared" si="52"/>
        <v>54.05</v>
      </c>
      <c r="G255" s="116">
        <f t="shared" si="53"/>
        <v>18.010000000000002</v>
      </c>
      <c r="H255" s="115">
        <f t="shared" si="44"/>
        <v>2.29</v>
      </c>
      <c r="I255" s="115">
        <f t="shared" si="45"/>
        <v>77.709999999999994</v>
      </c>
      <c r="J255" s="112">
        <f t="shared" si="46"/>
        <v>194.03</v>
      </c>
      <c r="K255" s="114">
        <f t="shared" si="47"/>
        <v>138.66</v>
      </c>
      <c r="L255" s="117">
        <f t="shared" si="48"/>
        <v>352</v>
      </c>
      <c r="M255" s="118">
        <f t="shared" si="49"/>
        <v>334</v>
      </c>
      <c r="N255" s="119">
        <f t="shared" si="50"/>
        <v>352</v>
      </c>
      <c r="O255" s="120">
        <f t="shared" si="51"/>
        <v>334</v>
      </c>
      <c r="R255" s="19"/>
      <c r="U255" s="125"/>
    </row>
    <row r="256" spans="1:21" ht="16" customHeight="1" x14ac:dyDescent="0.3">
      <c r="A256" s="126">
        <v>334</v>
      </c>
      <c r="B256" s="127">
        <v>353</v>
      </c>
      <c r="C256" s="128">
        <f t="shared" si="41"/>
        <v>19730.52</v>
      </c>
      <c r="D256" s="129">
        <f t="shared" si="42"/>
        <v>1644.21</v>
      </c>
      <c r="E256" s="130">
        <f t="shared" si="43"/>
        <v>182.5</v>
      </c>
      <c r="F256" s="131">
        <f t="shared" si="52"/>
        <v>54.05</v>
      </c>
      <c r="G256" s="132">
        <f t="shared" si="53"/>
        <v>18.010000000000002</v>
      </c>
      <c r="H256" s="131">
        <f t="shared" si="44"/>
        <v>2.29</v>
      </c>
      <c r="I256" s="131">
        <f t="shared" si="45"/>
        <v>77.709999999999994</v>
      </c>
      <c r="J256" s="128">
        <f t="shared" si="46"/>
        <v>194.03</v>
      </c>
      <c r="K256" s="130">
        <f t="shared" si="47"/>
        <v>138.66</v>
      </c>
      <c r="L256" s="133">
        <f t="shared" si="48"/>
        <v>353</v>
      </c>
      <c r="M256" s="134">
        <f t="shared" si="49"/>
        <v>334</v>
      </c>
      <c r="N256" s="135">
        <f t="shared" si="50"/>
        <v>353</v>
      </c>
      <c r="O256" s="136">
        <f t="shared" si="51"/>
        <v>334</v>
      </c>
      <c r="R256" s="19"/>
      <c r="U256" s="125"/>
    </row>
    <row r="257" spans="1:21" ht="16" customHeight="1" x14ac:dyDescent="0.3">
      <c r="A257" s="110">
        <v>337</v>
      </c>
      <c r="B257" s="111">
        <v>354</v>
      </c>
      <c r="C257" s="112">
        <f t="shared" si="41"/>
        <v>19907.740000000002</v>
      </c>
      <c r="D257" s="113">
        <f t="shared" si="42"/>
        <v>1658.97</v>
      </c>
      <c r="E257" s="114">
        <f t="shared" si="43"/>
        <v>184.14</v>
      </c>
      <c r="F257" s="115">
        <f t="shared" si="52"/>
        <v>54.05</v>
      </c>
      <c r="G257" s="116">
        <f t="shared" si="53"/>
        <v>18.010000000000002</v>
      </c>
      <c r="H257" s="115">
        <f t="shared" si="44"/>
        <v>2.29</v>
      </c>
      <c r="I257" s="115">
        <f t="shared" si="45"/>
        <v>77.709999999999994</v>
      </c>
      <c r="J257" s="112">
        <f t="shared" si="46"/>
        <v>194.03</v>
      </c>
      <c r="K257" s="114">
        <f t="shared" si="47"/>
        <v>138.66</v>
      </c>
      <c r="L257" s="117">
        <f t="shared" si="48"/>
        <v>354</v>
      </c>
      <c r="M257" s="118">
        <f t="shared" si="49"/>
        <v>337</v>
      </c>
      <c r="N257" s="119">
        <f t="shared" si="50"/>
        <v>354</v>
      </c>
      <c r="O257" s="120">
        <f t="shared" si="51"/>
        <v>337</v>
      </c>
      <c r="R257" s="19"/>
      <c r="U257" s="125"/>
    </row>
    <row r="258" spans="1:21" ht="16" customHeight="1" x14ac:dyDescent="0.3">
      <c r="A258" s="126">
        <v>338</v>
      </c>
      <c r="B258" s="127">
        <v>355</v>
      </c>
      <c r="C258" s="128">
        <f t="shared" si="41"/>
        <v>19966.810000000001</v>
      </c>
      <c r="D258" s="129">
        <f t="shared" si="42"/>
        <v>1663.9</v>
      </c>
      <c r="E258" s="130">
        <f t="shared" si="43"/>
        <v>184.69</v>
      </c>
      <c r="F258" s="131">
        <f t="shared" si="52"/>
        <v>54.05</v>
      </c>
      <c r="G258" s="132">
        <f t="shared" si="53"/>
        <v>18.010000000000002</v>
      </c>
      <c r="H258" s="131">
        <f t="shared" si="44"/>
        <v>2.29</v>
      </c>
      <c r="I258" s="131">
        <f t="shared" si="45"/>
        <v>77.709999999999994</v>
      </c>
      <c r="J258" s="128">
        <f t="shared" si="46"/>
        <v>194.03</v>
      </c>
      <c r="K258" s="130">
        <f t="shared" si="47"/>
        <v>138.66</v>
      </c>
      <c r="L258" s="133">
        <f t="shared" si="48"/>
        <v>355</v>
      </c>
      <c r="M258" s="134">
        <f t="shared" si="49"/>
        <v>338</v>
      </c>
      <c r="N258" s="135">
        <f t="shared" si="50"/>
        <v>355</v>
      </c>
      <c r="O258" s="136">
        <f t="shared" si="51"/>
        <v>338</v>
      </c>
      <c r="R258" s="19"/>
      <c r="U258" s="125"/>
    </row>
    <row r="259" spans="1:21" ht="16" customHeight="1" x14ac:dyDescent="0.3">
      <c r="A259" s="110">
        <v>339</v>
      </c>
      <c r="B259" s="111">
        <v>356</v>
      </c>
      <c r="C259" s="112">
        <f t="shared" ref="C259:C322" si="54">ROUND($P$1*A259,2)</f>
        <v>20025.88</v>
      </c>
      <c r="D259" s="113">
        <f t="shared" ref="D259:D322" si="55">TRUNC(C259/12,2)</f>
        <v>1668.82</v>
      </c>
      <c r="E259" s="114">
        <f t="shared" ref="E259:E322" si="56">TRUNC(D259*$P$3,2)</f>
        <v>185.23</v>
      </c>
      <c r="F259" s="115">
        <f t="shared" si="52"/>
        <v>54.05</v>
      </c>
      <c r="G259" s="116">
        <f t="shared" si="53"/>
        <v>18.010000000000002</v>
      </c>
      <c r="H259" s="115">
        <f t="shared" ref="H259:H322" si="57">TRUNC($P$9,2)</f>
        <v>2.29</v>
      </c>
      <c r="I259" s="115">
        <f t="shared" ref="I259:I322" si="58">TRUNC(IF(A259&lt;$A$427,$D$427*$R$10+$P$10,IF(A259&gt;$A$782,$D$782*$R$10+$P$10,D259*$R$10+$P$10)),2)</f>
        <v>77.709999999999994</v>
      </c>
      <c r="J259" s="112">
        <f t="shared" ref="J259:J322" si="59">TRUNC(IF(A259&lt;$A$427,($D$427*$R$11)+$P$11,IF(A259&gt;$A$782,$D$782*$R$11+$P$11,D259*$R$11+$P$11)),2)</f>
        <v>194.03</v>
      </c>
      <c r="K259" s="114">
        <f t="shared" ref="K259:K322" si="60">TRUNC(IF(A259&lt;$A$427,$D$427*$R$12+$P$12,IF(A259&gt;$A$782,$D$782*$R$12+$P$12,D259*$R$12+$P$12)),2)</f>
        <v>138.66</v>
      </c>
      <c r="L259" s="117">
        <f t="shared" ref="L259:L322" si="61">B259</f>
        <v>356</v>
      </c>
      <c r="M259" s="118">
        <f t="shared" ref="M259:M322" si="62">A259</f>
        <v>339</v>
      </c>
      <c r="N259" s="119">
        <f t="shared" ref="N259:N322" si="63">B259</f>
        <v>356</v>
      </c>
      <c r="O259" s="120">
        <f t="shared" ref="O259:O322" si="64">A259</f>
        <v>339</v>
      </c>
      <c r="R259" s="19"/>
      <c r="U259" s="125"/>
    </row>
    <row r="260" spans="1:21" ht="16" customHeight="1" x14ac:dyDescent="0.3">
      <c r="A260" s="126">
        <v>339</v>
      </c>
      <c r="B260" s="127">
        <v>357</v>
      </c>
      <c r="C260" s="128">
        <f t="shared" si="54"/>
        <v>20025.88</v>
      </c>
      <c r="D260" s="129">
        <f t="shared" si="55"/>
        <v>1668.82</v>
      </c>
      <c r="E260" s="130">
        <f t="shared" si="56"/>
        <v>185.23</v>
      </c>
      <c r="F260" s="131">
        <f t="shared" si="52"/>
        <v>54.05</v>
      </c>
      <c r="G260" s="132">
        <f t="shared" si="53"/>
        <v>18.010000000000002</v>
      </c>
      <c r="H260" s="131">
        <f t="shared" si="57"/>
        <v>2.29</v>
      </c>
      <c r="I260" s="131">
        <f t="shared" si="58"/>
        <v>77.709999999999994</v>
      </c>
      <c r="J260" s="128">
        <f t="shared" si="59"/>
        <v>194.03</v>
      </c>
      <c r="K260" s="130">
        <f t="shared" si="60"/>
        <v>138.66</v>
      </c>
      <c r="L260" s="133">
        <f t="shared" si="61"/>
        <v>357</v>
      </c>
      <c r="M260" s="134">
        <f t="shared" si="62"/>
        <v>339</v>
      </c>
      <c r="N260" s="135">
        <f t="shared" si="63"/>
        <v>357</v>
      </c>
      <c r="O260" s="136">
        <f t="shared" si="64"/>
        <v>339</v>
      </c>
      <c r="R260" s="19"/>
      <c r="U260" s="125"/>
    </row>
    <row r="261" spans="1:21" ht="16" customHeight="1" x14ac:dyDescent="0.3">
      <c r="A261" s="110">
        <v>340</v>
      </c>
      <c r="B261" s="111">
        <v>358</v>
      </c>
      <c r="C261" s="112">
        <f t="shared" si="54"/>
        <v>20084.96</v>
      </c>
      <c r="D261" s="113">
        <f t="shared" si="55"/>
        <v>1673.74</v>
      </c>
      <c r="E261" s="114">
        <f t="shared" si="56"/>
        <v>185.78</v>
      </c>
      <c r="F261" s="115">
        <f t="shared" si="52"/>
        <v>54.05</v>
      </c>
      <c r="G261" s="116">
        <f t="shared" si="53"/>
        <v>18.010000000000002</v>
      </c>
      <c r="H261" s="115">
        <f t="shared" si="57"/>
        <v>2.29</v>
      </c>
      <c r="I261" s="115">
        <f t="shared" si="58"/>
        <v>77.709999999999994</v>
      </c>
      <c r="J261" s="112">
        <f t="shared" si="59"/>
        <v>194.03</v>
      </c>
      <c r="K261" s="114">
        <f t="shared" si="60"/>
        <v>138.66</v>
      </c>
      <c r="L261" s="117">
        <f t="shared" si="61"/>
        <v>358</v>
      </c>
      <c r="M261" s="118">
        <f t="shared" si="62"/>
        <v>340</v>
      </c>
      <c r="N261" s="119">
        <f t="shared" si="63"/>
        <v>358</v>
      </c>
      <c r="O261" s="120">
        <f t="shared" si="64"/>
        <v>340</v>
      </c>
      <c r="R261" s="19"/>
      <c r="U261" s="125"/>
    </row>
    <row r="262" spans="1:21" ht="16" customHeight="1" x14ac:dyDescent="0.3">
      <c r="A262" s="126">
        <v>340</v>
      </c>
      <c r="B262" s="127">
        <v>359</v>
      </c>
      <c r="C262" s="128">
        <f t="shared" si="54"/>
        <v>20084.96</v>
      </c>
      <c r="D262" s="129">
        <f t="shared" si="55"/>
        <v>1673.74</v>
      </c>
      <c r="E262" s="130">
        <f t="shared" si="56"/>
        <v>185.78</v>
      </c>
      <c r="F262" s="131">
        <f t="shared" ref="F262:F325" si="65">TRUNC(IF(A262&lt;=$A$270,$D$270*$P$5,D262*$P$5),2)</f>
        <v>54.05</v>
      </c>
      <c r="G262" s="132">
        <f t="shared" ref="G262:G325" si="66">TRUNC(IF(A262&lt;=$A$270,$D$270*$P$6,D262*$P$6),2)</f>
        <v>18.010000000000002</v>
      </c>
      <c r="H262" s="131">
        <f t="shared" si="57"/>
        <v>2.29</v>
      </c>
      <c r="I262" s="131">
        <f t="shared" si="58"/>
        <v>77.709999999999994</v>
      </c>
      <c r="J262" s="128">
        <f t="shared" si="59"/>
        <v>194.03</v>
      </c>
      <c r="K262" s="130">
        <f t="shared" si="60"/>
        <v>138.66</v>
      </c>
      <c r="L262" s="133">
        <f t="shared" si="61"/>
        <v>359</v>
      </c>
      <c r="M262" s="134">
        <f t="shared" si="62"/>
        <v>340</v>
      </c>
      <c r="N262" s="135">
        <f t="shared" si="63"/>
        <v>359</v>
      </c>
      <c r="O262" s="136">
        <f t="shared" si="64"/>
        <v>340</v>
      </c>
      <c r="R262" s="19"/>
      <c r="U262" s="125"/>
    </row>
    <row r="263" spans="1:21" ht="16" customHeight="1" x14ac:dyDescent="0.3">
      <c r="A263" s="110">
        <v>341</v>
      </c>
      <c r="B263" s="111">
        <v>360</v>
      </c>
      <c r="C263" s="112">
        <f t="shared" si="54"/>
        <v>20144.03</v>
      </c>
      <c r="D263" s="113">
        <f t="shared" si="55"/>
        <v>1678.66</v>
      </c>
      <c r="E263" s="114">
        <f t="shared" si="56"/>
        <v>186.33</v>
      </c>
      <c r="F263" s="115">
        <f t="shared" si="65"/>
        <v>54.05</v>
      </c>
      <c r="G263" s="116">
        <f t="shared" si="66"/>
        <v>18.010000000000002</v>
      </c>
      <c r="H263" s="115">
        <f t="shared" si="57"/>
        <v>2.29</v>
      </c>
      <c r="I263" s="115">
        <f t="shared" si="58"/>
        <v>77.709999999999994</v>
      </c>
      <c r="J263" s="112">
        <f t="shared" si="59"/>
        <v>194.03</v>
      </c>
      <c r="K263" s="114">
        <f t="shared" si="60"/>
        <v>138.66</v>
      </c>
      <c r="L263" s="117">
        <f t="shared" si="61"/>
        <v>360</v>
      </c>
      <c r="M263" s="118">
        <f t="shared" si="62"/>
        <v>341</v>
      </c>
      <c r="N263" s="119">
        <f t="shared" si="63"/>
        <v>360</v>
      </c>
      <c r="O263" s="120">
        <f t="shared" si="64"/>
        <v>341</v>
      </c>
      <c r="R263" s="19"/>
      <c r="U263" s="125"/>
    </row>
    <row r="264" spans="1:21" ht="16" customHeight="1" x14ac:dyDescent="0.3">
      <c r="A264" s="126">
        <v>341</v>
      </c>
      <c r="B264" s="127">
        <v>361</v>
      </c>
      <c r="C264" s="128">
        <f t="shared" si="54"/>
        <v>20144.03</v>
      </c>
      <c r="D264" s="129">
        <f t="shared" si="55"/>
        <v>1678.66</v>
      </c>
      <c r="E264" s="130">
        <f t="shared" si="56"/>
        <v>186.33</v>
      </c>
      <c r="F264" s="131">
        <f t="shared" si="65"/>
        <v>54.05</v>
      </c>
      <c r="G264" s="132">
        <f t="shared" si="66"/>
        <v>18.010000000000002</v>
      </c>
      <c r="H264" s="131">
        <f t="shared" si="57"/>
        <v>2.29</v>
      </c>
      <c r="I264" s="131">
        <f t="shared" si="58"/>
        <v>77.709999999999994</v>
      </c>
      <c r="J264" s="128">
        <f t="shared" si="59"/>
        <v>194.03</v>
      </c>
      <c r="K264" s="130">
        <f t="shared" si="60"/>
        <v>138.66</v>
      </c>
      <c r="L264" s="133">
        <f t="shared" si="61"/>
        <v>361</v>
      </c>
      <c r="M264" s="134">
        <f t="shared" si="62"/>
        <v>341</v>
      </c>
      <c r="N264" s="135">
        <f t="shared" si="63"/>
        <v>361</v>
      </c>
      <c r="O264" s="136">
        <f t="shared" si="64"/>
        <v>341</v>
      </c>
      <c r="R264" s="19"/>
      <c r="U264" s="125"/>
    </row>
    <row r="265" spans="1:21" ht="16" customHeight="1" x14ac:dyDescent="0.3">
      <c r="A265" s="110">
        <v>341</v>
      </c>
      <c r="B265" s="111">
        <v>362</v>
      </c>
      <c r="C265" s="112">
        <f t="shared" si="54"/>
        <v>20144.03</v>
      </c>
      <c r="D265" s="113">
        <f t="shared" si="55"/>
        <v>1678.66</v>
      </c>
      <c r="E265" s="114">
        <f t="shared" si="56"/>
        <v>186.33</v>
      </c>
      <c r="F265" s="115">
        <f t="shared" si="65"/>
        <v>54.05</v>
      </c>
      <c r="G265" s="116">
        <f t="shared" si="66"/>
        <v>18.010000000000002</v>
      </c>
      <c r="H265" s="115">
        <f t="shared" si="57"/>
        <v>2.29</v>
      </c>
      <c r="I265" s="115">
        <f t="shared" si="58"/>
        <v>77.709999999999994</v>
      </c>
      <c r="J265" s="112">
        <f t="shared" si="59"/>
        <v>194.03</v>
      </c>
      <c r="K265" s="114">
        <f t="shared" si="60"/>
        <v>138.66</v>
      </c>
      <c r="L265" s="117">
        <f t="shared" si="61"/>
        <v>362</v>
      </c>
      <c r="M265" s="118">
        <f t="shared" si="62"/>
        <v>341</v>
      </c>
      <c r="N265" s="119">
        <f t="shared" si="63"/>
        <v>362</v>
      </c>
      <c r="O265" s="120">
        <f t="shared" si="64"/>
        <v>341</v>
      </c>
      <c r="R265" s="19"/>
      <c r="U265" s="125"/>
    </row>
    <row r="266" spans="1:21" ht="16" customHeight="1" x14ac:dyDescent="0.3">
      <c r="A266" s="126">
        <v>342</v>
      </c>
      <c r="B266" s="127">
        <v>363</v>
      </c>
      <c r="C266" s="128">
        <f t="shared" si="54"/>
        <v>20203.099999999999</v>
      </c>
      <c r="D266" s="129">
        <f t="shared" si="55"/>
        <v>1683.59</v>
      </c>
      <c r="E266" s="130">
        <f t="shared" si="56"/>
        <v>186.87</v>
      </c>
      <c r="F266" s="131">
        <f t="shared" si="65"/>
        <v>54.05</v>
      </c>
      <c r="G266" s="132">
        <f t="shared" si="66"/>
        <v>18.010000000000002</v>
      </c>
      <c r="H266" s="131">
        <f t="shared" si="57"/>
        <v>2.29</v>
      </c>
      <c r="I266" s="131">
        <f t="shared" si="58"/>
        <v>77.709999999999994</v>
      </c>
      <c r="J266" s="128">
        <f t="shared" si="59"/>
        <v>194.03</v>
      </c>
      <c r="K266" s="130">
        <f t="shared" si="60"/>
        <v>138.66</v>
      </c>
      <c r="L266" s="133">
        <f t="shared" si="61"/>
        <v>363</v>
      </c>
      <c r="M266" s="134">
        <f t="shared" si="62"/>
        <v>342</v>
      </c>
      <c r="N266" s="135">
        <f t="shared" si="63"/>
        <v>363</v>
      </c>
      <c r="O266" s="136">
        <f t="shared" si="64"/>
        <v>342</v>
      </c>
      <c r="R266" s="19"/>
      <c r="U266" s="125"/>
    </row>
    <row r="267" spans="1:21" ht="16" customHeight="1" x14ac:dyDescent="0.3">
      <c r="A267" s="110">
        <v>343</v>
      </c>
      <c r="B267" s="111">
        <v>364</v>
      </c>
      <c r="C267" s="112">
        <f t="shared" si="54"/>
        <v>20262.18</v>
      </c>
      <c r="D267" s="113">
        <f t="shared" si="55"/>
        <v>1688.51</v>
      </c>
      <c r="E267" s="114">
        <f t="shared" si="56"/>
        <v>187.42</v>
      </c>
      <c r="F267" s="115">
        <f t="shared" si="65"/>
        <v>54.05</v>
      </c>
      <c r="G267" s="116">
        <f t="shared" si="66"/>
        <v>18.010000000000002</v>
      </c>
      <c r="H267" s="115">
        <f t="shared" si="57"/>
        <v>2.29</v>
      </c>
      <c r="I267" s="115">
        <f t="shared" si="58"/>
        <v>77.709999999999994</v>
      </c>
      <c r="J267" s="112">
        <f t="shared" si="59"/>
        <v>194.03</v>
      </c>
      <c r="K267" s="114">
        <f t="shared" si="60"/>
        <v>138.66</v>
      </c>
      <c r="L267" s="117">
        <f t="shared" si="61"/>
        <v>364</v>
      </c>
      <c r="M267" s="118">
        <f t="shared" si="62"/>
        <v>343</v>
      </c>
      <c r="N267" s="119">
        <f t="shared" si="63"/>
        <v>364</v>
      </c>
      <c r="O267" s="120">
        <f t="shared" si="64"/>
        <v>343</v>
      </c>
      <c r="R267" s="19"/>
      <c r="U267" s="125"/>
    </row>
    <row r="268" spans="1:21" ht="16" customHeight="1" x14ac:dyDescent="0.3">
      <c r="A268" s="126">
        <v>343</v>
      </c>
      <c r="B268" s="127">
        <v>365</v>
      </c>
      <c r="C268" s="128">
        <f t="shared" si="54"/>
        <v>20262.18</v>
      </c>
      <c r="D268" s="129">
        <f t="shared" si="55"/>
        <v>1688.51</v>
      </c>
      <c r="E268" s="130">
        <f t="shared" si="56"/>
        <v>187.42</v>
      </c>
      <c r="F268" s="131">
        <f t="shared" si="65"/>
        <v>54.05</v>
      </c>
      <c r="G268" s="132">
        <f t="shared" si="66"/>
        <v>18.010000000000002</v>
      </c>
      <c r="H268" s="131">
        <f t="shared" si="57"/>
        <v>2.29</v>
      </c>
      <c r="I268" s="131">
        <f t="shared" si="58"/>
        <v>77.709999999999994</v>
      </c>
      <c r="J268" s="128">
        <f t="shared" si="59"/>
        <v>194.03</v>
      </c>
      <c r="K268" s="130">
        <f t="shared" si="60"/>
        <v>138.66</v>
      </c>
      <c r="L268" s="133">
        <f t="shared" si="61"/>
        <v>365</v>
      </c>
      <c r="M268" s="134">
        <f t="shared" si="62"/>
        <v>343</v>
      </c>
      <c r="N268" s="135">
        <f t="shared" si="63"/>
        <v>365</v>
      </c>
      <c r="O268" s="136">
        <f t="shared" si="64"/>
        <v>343</v>
      </c>
      <c r="R268" s="19"/>
      <c r="U268" s="125"/>
    </row>
    <row r="269" spans="1:21" ht="16" customHeight="1" x14ac:dyDescent="0.3">
      <c r="A269" s="110">
        <v>344</v>
      </c>
      <c r="B269" s="111">
        <v>366</v>
      </c>
      <c r="C269" s="112">
        <f t="shared" si="54"/>
        <v>20321.25</v>
      </c>
      <c r="D269" s="113">
        <f t="shared" si="55"/>
        <v>1693.43</v>
      </c>
      <c r="E269" s="114">
        <f t="shared" si="56"/>
        <v>187.97</v>
      </c>
      <c r="F269" s="115">
        <f t="shared" si="65"/>
        <v>54.05</v>
      </c>
      <c r="G269" s="116">
        <f t="shared" si="66"/>
        <v>18.010000000000002</v>
      </c>
      <c r="H269" s="115">
        <f t="shared" si="57"/>
        <v>2.29</v>
      </c>
      <c r="I269" s="115">
        <f t="shared" si="58"/>
        <v>77.709999999999994</v>
      </c>
      <c r="J269" s="112">
        <f t="shared" si="59"/>
        <v>194.03</v>
      </c>
      <c r="K269" s="114">
        <f t="shared" si="60"/>
        <v>138.66</v>
      </c>
      <c r="L269" s="117">
        <f t="shared" si="61"/>
        <v>366</v>
      </c>
      <c r="M269" s="118">
        <f t="shared" si="62"/>
        <v>344</v>
      </c>
      <c r="N269" s="119">
        <f t="shared" si="63"/>
        <v>366</v>
      </c>
      <c r="O269" s="120">
        <f t="shared" si="64"/>
        <v>344</v>
      </c>
      <c r="R269" s="19"/>
      <c r="U269" s="125"/>
    </row>
    <row r="270" spans="1:21" ht="16" customHeight="1" x14ac:dyDescent="0.3">
      <c r="A270" s="126">
        <v>366</v>
      </c>
      <c r="B270" s="127">
        <v>367</v>
      </c>
      <c r="C270" s="128">
        <f t="shared" si="54"/>
        <v>21620.86</v>
      </c>
      <c r="D270" s="129">
        <f t="shared" si="55"/>
        <v>1801.73</v>
      </c>
      <c r="E270" s="130">
        <f t="shared" si="56"/>
        <v>199.99</v>
      </c>
      <c r="F270" s="131">
        <f t="shared" si="65"/>
        <v>54.05</v>
      </c>
      <c r="G270" s="132">
        <f t="shared" si="66"/>
        <v>18.010000000000002</v>
      </c>
      <c r="H270" s="131">
        <f t="shared" si="57"/>
        <v>2.29</v>
      </c>
      <c r="I270" s="131">
        <f t="shared" si="58"/>
        <v>77.709999999999994</v>
      </c>
      <c r="J270" s="128">
        <f t="shared" si="59"/>
        <v>194.03</v>
      </c>
      <c r="K270" s="130">
        <f t="shared" si="60"/>
        <v>138.66</v>
      </c>
      <c r="L270" s="133">
        <f t="shared" si="61"/>
        <v>367</v>
      </c>
      <c r="M270" s="134">
        <f t="shared" si="62"/>
        <v>366</v>
      </c>
      <c r="N270" s="135">
        <f t="shared" si="63"/>
        <v>367</v>
      </c>
      <c r="O270" s="136">
        <f t="shared" si="64"/>
        <v>366</v>
      </c>
      <c r="R270" s="19"/>
      <c r="U270" s="125"/>
    </row>
    <row r="271" spans="1:21" ht="16" customHeight="1" x14ac:dyDescent="0.3">
      <c r="A271" s="110">
        <v>367</v>
      </c>
      <c r="B271" s="111">
        <v>368</v>
      </c>
      <c r="C271" s="112">
        <f t="shared" si="54"/>
        <v>21679.94</v>
      </c>
      <c r="D271" s="113">
        <f t="shared" si="55"/>
        <v>1806.66</v>
      </c>
      <c r="E271" s="114">
        <f t="shared" si="56"/>
        <v>200.53</v>
      </c>
      <c r="F271" s="115">
        <f t="shared" si="65"/>
        <v>54.19</v>
      </c>
      <c r="G271" s="116">
        <f t="shared" si="66"/>
        <v>18.059999999999999</v>
      </c>
      <c r="H271" s="115">
        <f t="shared" si="57"/>
        <v>2.29</v>
      </c>
      <c r="I271" s="115">
        <f t="shared" si="58"/>
        <v>77.709999999999994</v>
      </c>
      <c r="J271" s="112">
        <f t="shared" si="59"/>
        <v>194.03</v>
      </c>
      <c r="K271" s="114">
        <f t="shared" si="60"/>
        <v>138.66</v>
      </c>
      <c r="L271" s="117">
        <f t="shared" si="61"/>
        <v>368</v>
      </c>
      <c r="M271" s="118">
        <f t="shared" si="62"/>
        <v>367</v>
      </c>
      <c r="N271" s="119">
        <f t="shared" si="63"/>
        <v>368</v>
      </c>
      <c r="O271" s="120">
        <f t="shared" si="64"/>
        <v>367</v>
      </c>
      <c r="R271" s="19"/>
      <c r="U271" s="125"/>
    </row>
    <row r="272" spans="1:21" ht="16" customHeight="1" x14ac:dyDescent="0.3">
      <c r="A272" s="126">
        <v>367</v>
      </c>
      <c r="B272" s="127">
        <v>369</v>
      </c>
      <c r="C272" s="128">
        <f t="shared" si="54"/>
        <v>21679.94</v>
      </c>
      <c r="D272" s="129">
        <f t="shared" si="55"/>
        <v>1806.66</v>
      </c>
      <c r="E272" s="130">
        <f t="shared" si="56"/>
        <v>200.53</v>
      </c>
      <c r="F272" s="131">
        <f t="shared" si="65"/>
        <v>54.19</v>
      </c>
      <c r="G272" s="132">
        <f t="shared" si="66"/>
        <v>18.059999999999999</v>
      </c>
      <c r="H272" s="131">
        <f t="shared" si="57"/>
        <v>2.29</v>
      </c>
      <c r="I272" s="131">
        <f t="shared" si="58"/>
        <v>77.709999999999994</v>
      </c>
      <c r="J272" s="128">
        <f t="shared" si="59"/>
        <v>194.03</v>
      </c>
      <c r="K272" s="130">
        <f t="shared" si="60"/>
        <v>138.66</v>
      </c>
      <c r="L272" s="133">
        <f t="shared" si="61"/>
        <v>369</v>
      </c>
      <c r="M272" s="134">
        <f t="shared" si="62"/>
        <v>367</v>
      </c>
      <c r="N272" s="135">
        <f t="shared" si="63"/>
        <v>369</v>
      </c>
      <c r="O272" s="136">
        <f t="shared" si="64"/>
        <v>367</v>
      </c>
      <c r="R272" s="19"/>
      <c r="U272" s="125"/>
    </row>
    <row r="273" spans="1:21" ht="16" customHeight="1" x14ac:dyDescent="0.3">
      <c r="A273" s="110">
        <v>368</v>
      </c>
      <c r="B273" s="111">
        <v>370</v>
      </c>
      <c r="C273" s="112">
        <f t="shared" si="54"/>
        <v>21739.01</v>
      </c>
      <c r="D273" s="113">
        <f t="shared" si="55"/>
        <v>1811.58</v>
      </c>
      <c r="E273" s="114">
        <f t="shared" si="56"/>
        <v>201.08</v>
      </c>
      <c r="F273" s="115">
        <f t="shared" si="65"/>
        <v>54.34</v>
      </c>
      <c r="G273" s="116">
        <f t="shared" si="66"/>
        <v>18.11</v>
      </c>
      <c r="H273" s="115">
        <f t="shared" si="57"/>
        <v>2.29</v>
      </c>
      <c r="I273" s="115">
        <f t="shared" si="58"/>
        <v>77.709999999999994</v>
      </c>
      <c r="J273" s="112">
        <f t="shared" si="59"/>
        <v>194.03</v>
      </c>
      <c r="K273" s="114">
        <f t="shared" si="60"/>
        <v>138.66</v>
      </c>
      <c r="L273" s="117">
        <f t="shared" si="61"/>
        <v>370</v>
      </c>
      <c r="M273" s="118">
        <f t="shared" si="62"/>
        <v>368</v>
      </c>
      <c r="N273" s="119">
        <f t="shared" si="63"/>
        <v>370</v>
      </c>
      <c r="O273" s="120">
        <f t="shared" si="64"/>
        <v>368</v>
      </c>
      <c r="R273" s="19"/>
      <c r="U273" s="125"/>
    </row>
    <row r="274" spans="1:21" ht="16" customHeight="1" x14ac:dyDescent="0.3">
      <c r="A274" s="126">
        <v>369</v>
      </c>
      <c r="B274" s="127">
        <v>371</v>
      </c>
      <c r="C274" s="128">
        <f t="shared" si="54"/>
        <v>21798.080000000002</v>
      </c>
      <c r="D274" s="129">
        <f t="shared" si="55"/>
        <v>1816.5</v>
      </c>
      <c r="E274" s="130">
        <f t="shared" si="56"/>
        <v>201.63</v>
      </c>
      <c r="F274" s="131">
        <f t="shared" si="65"/>
        <v>54.49</v>
      </c>
      <c r="G274" s="132">
        <f t="shared" si="66"/>
        <v>18.16</v>
      </c>
      <c r="H274" s="131">
        <f t="shared" si="57"/>
        <v>2.29</v>
      </c>
      <c r="I274" s="131">
        <f t="shared" si="58"/>
        <v>77.709999999999994</v>
      </c>
      <c r="J274" s="128">
        <f t="shared" si="59"/>
        <v>194.03</v>
      </c>
      <c r="K274" s="130">
        <f t="shared" si="60"/>
        <v>138.66</v>
      </c>
      <c r="L274" s="133">
        <f t="shared" si="61"/>
        <v>371</v>
      </c>
      <c r="M274" s="134">
        <f t="shared" si="62"/>
        <v>369</v>
      </c>
      <c r="N274" s="135">
        <f t="shared" si="63"/>
        <v>371</v>
      </c>
      <c r="O274" s="136">
        <f t="shared" si="64"/>
        <v>369</v>
      </c>
      <c r="R274" s="19"/>
      <c r="U274" s="125"/>
    </row>
    <row r="275" spans="1:21" ht="16" customHeight="1" x14ac:dyDescent="0.3">
      <c r="A275" s="110">
        <v>369</v>
      </c>
      <c r="B275" s="111">
        <v>372</v>
      </c>
      <c r="C275" s="112">
        <f t="shared" si="54"/>
        <v>21798.080000000002</v>
      </c>
      <c r="D275" s="113">
        <f t="shared" si="55"/>
        <v>1816.5</v>
      </c>
      <c r="E275" s="114">
        <f t="shared" si="56"/>
        <v>201.63</v>
      </c>
      <c r="F275" s="115">
        <f t="shared" si="65"/>
        <v>54.49</v>
      </c>
      <c r="G275" s="116">
        <f t="shared" si="66"/>
        <v>18.16</v>
      </c>
      <c r="H275" s="115">
        <f t="shared" si="57"/>
        <v>2.29</v>
      </c>
      <c r="I275" s="115">
        <f t="shared" si="58"/>
        <v>77.709999999999994</v>
      </c>
      <c r="J275" s="112">
        <f t="shared" si="59"/>
        <v>194.03</v>
      </c>
      <c r="K275" s="114">
        <f t="shared" si="60"/>
        <v>138.66</v>
      </c>
      <c r="L275" s="117">
        <f t="shared" si="61"/>
        <v>372</v>
      </c>
      <c r="M275" s="118">
        <f t="shared" si="62"/>
        <v>369</v>
      </c>
      <c r="N275" s="119">
        <f t="shared" si="63"/>
        <v>372</v>
      </c>
      <c r="O275" s="120">
        <f t="shared" si="64"/>
        <v>369</v>
      </c>
      <c r="R275" s="19"/>
      <c r="U275" s="125"/>
    </row>
    <row r="276" spans="1:21" ht="16" customHeight="1" x14ac:dyDescent="0.3">
      <c r="A276" s="126">
        <v>369</v>
      </c>
      <c r="B276" s="127">
        <v>373</v>
      </c>
      <c r="C276" s="128">
        <f t="shared" si="54"/>
        <v>21798.080000000002</v>
      </c>
      <c r="D276" s="129">
        <f t="shared" si="55"/>
        <v>1816.5</v>
      </c>
      <c r="E276" s="130">
        <f t="shared" si="56"/>
        <v>201.63</v>
      </c>
      <c r="F276" s="131">
        <f t="shared" si="65"/>
        <v>54.49</v>
      </c>
      <c r="G276" s="132">
        <f t="shared" si="66"/>
        <v>18.16</v>
      </c>
      <c r="H276" s="131">
        <f t="shared" si="57"/>
        <v>2.29</v>
      </c>
      <c r="I276" s="131">
        <f t="shared" si="58"/>
        <v>77.709999999999994</v>
      </c>
      <c r="J276" s="128">
        <f t="shared" si="59"/>
        <v>194.03</v>
      </c>
      <c r="K276" s="130">
        <f t="shared" si="60"/>
        <v>138.66</v>
      </c>
      <c r="L276" s="133">
        <f t="shared" si="61"/>
        <v>373</v>
      </c>
      <c r="M276" s="134">
        <f t="shared" si="62"/>
        <v>369</v>
      </c>
      <c r="N276" s="135">
        <f t="shared" si="63"/>
        <v>373</v>
      </c>
      <c r="O276" s="136">
        <f t="shared" si="64"/>
        <v>369</v>
      </c>
      <c r="R276" s="19"/>
      <c r="U276" s="125"/>
    </row>
    <row r="277" spans="1:21" ht="16" customHeight="1" x14ac:dyDescent="0.3">
      <c r="A277" s="110">
        <v>370</v>
      </c>
      <c r="B277" s="111">
        <v>374</v>
      </c>
      <c r="C277" s="112">
        <f t="shared" si="54"/>
        <v>21857.16</v>
      </c>
      <c r="D277" s="113">
        <f t="shared" si="55"/>
        <v>1821.43</v>
      </c>
      <c r="E277" s="114">
        <f t="shared" si="56"/>
        <v>202.17</v>
      </c>
      <c r="F277" s="115">
        <f t="shared" si="65"/>
        <v>54.64</v>
      </c>
      <c r="G277" s="116">
        <f t="shared" si="66"/>
        <v>18.21</v>
      </c>
      <c r="H277" s="115">
        <f t="shared" si="57"/>
        <v>2.29</v>
      </c>
      <c r="I277" s="115">
        <f t="shared" si="58"/>
        <v>77.709999999999994</v>
      </c>
      <c r="J277" s="112">
        <f t="shared" si="59"/>
        <v>194.03</v>
      </c>
      <c r="K277" s="114">
        <f t="shared" si="60"/>
        <v>138.66</v>
      </c>
      <c r="L277" s="117">
        <f t="shared" si="61"/>
        <v>374</v>
      </c>
      <c r="M277" s="118">
        <f t="shared" si="62"/>
        <v>370</v>
      </c>
      <c r="N277" s="119">
        <f t="shared" si="63"/>
        <v>374</v>
      </c>
      <c r="O277" s="120">
        <f t="shared" si="64"/>
        <v>370</v>
      </c>
      <c r="R277" s="19"/>
      <c r="U277" s="125"/>
    </row>
    <row r="278" spans="1:21" ht="16" customHeight="1" x14ac:dyDescent="0.3">
      <c r="A278" s="126">
        <v>370</v>
      </c>
      <c r="B278" s="127">
        <v>375</v>
      </c>
      <c r="C278" s="128">
        <f t="shared" si="54"/>
        <v>21857.16</v>
      </c>
      <c r="D278" s="129">
        <f t="shared" si="55"/>
        <v>1821.43</v>
      </c>
      <c r="E278" s="130">
        <f t="shared" si="56"/>
        <v>202.17</v>
      </c>
      <c r="F278" s="131">
        <f t="shared" si="65"/>
        <v>54.64</v>
      </c>
      <c r="G278" s="132">
        <f t="shared" si="66"/>
        <v>18.21</v>
      </c>
      <c r="H278" s="131">
        <f t="shared" si="57"/>
        <v>2.29</v>
      </c>
      <c r="I278" s="131">
        <f t="shared" si="58"/>
        <v>77.709999999999994</v>
      </c>
      <c r="J278" s="128">
        <f t="shared" si="59"/>
        <v>194.03</v>
      </c>
      <c r="K278" s="130">
        <f t="shared" si="60"/>
        <v>138.66</v>
      </c>
      <c r="L278" s="133">
        <f t="shared" si="61"/>
        <v>375</v>
      </c>
      <c r="M278" s="134">
        <f t="shared" si="62"/>
        <v>370</v>
      </c>
      <c r="N278" s="135">
        <f t="shared" si="63"/>
        <v>375</v>
      </c>
      <c r="O278" s="136">
        <f t="shared" si="64"/>
        <v>370</v>
      </c>
      <c r="R278" s="19"/>
      <c r="U278" s="125"/>
    </row>
    <row r="279" spans="1:21" ht="16" customHeight="1" x14ac:dyDescent="0.3">
      <c r="A279" s="110">
        <v>370</v>
      </c>
      <c r="B279" s="111">
        <v>376</v>
      </c>
      <c r="C279" s="112">
        <f t="shared" si="54"/>
        <v>21857.16</v>
      </c>
      <c r="D279" s="113">
        <f t="shared" si="55"/>
        <v>1821.43</v>
      </c>
      <c r="E279" s="114">
        <f t="shared" si="56"/>
        <v>202.17</v>
      </c>
      <c r="F279" s="115">
        <f t="shared" si="65"/>
        <v>54.64</v>
      </c>
      <c r="G279" s="116">
        <f t="shared" si="66"/>
        <v>18.21</v>
      </c>
      <c r="H279" s="115">
        <f t="shared" si="57"/>
        <v>2.29</v>
      </c>
      <c r="I279" s="115">
        <f t="shared" si="58"/>
        <v>77.709999999999994</v>
      </c>
      <c r="J279" s="112">
        <f t="shared" si="59"/>
        <v>194.03</v>
      </c>
      <c r="K279" s="114">
        <f t="shared" si="60"/>
        <v>138.66</v>
      </c>
      <c r="L279" s="117">
        <f t="shared" si="61"/>
        <v>376</v>
      </c>
      <c r="M279" s="118">
        <f t="shared" si="62"/>
        <v>370</v>
      </c>
      <c r="N279" s="119">
        <f t="shared" si="63"/>
        <v>376</v>
      </c>
      <c r="O279" s="120">
        <f t="shared" si="64"/>
        <v>370</v>
      </c>
      <c r="R279" s="19"/>
      <c r="U279" s="125"/>
    </row>
    <row r="280" spans="1:21" ht="16" customHeight="1" x14ac:dyDescent="0.3">
      <c r="A280" s="126">
        <v>370</v>
      </c>
      <c r="B280" s="127">
        <v>377</v>
      </c>
      <c r="C280" s="128">
        <f t="shared" si="54"/>
        <v>21857.16</v>
      </c>
      <c r="D280" s="129">
        <f t="shared" si="55"/>
        <v>1821.43</v>
      </c>
      <c r="E280" s="130">
        <f t="shared" si="56"/>
        <v>202.17</v>
      </c>
      <c r="F280" s="131">
        <f t="shared" si="65"/>
        <v>54.64</v>
      </c>
      <c r="G280" s="132">
        <f t="shared" si="66"/>
        <v>18.21</v>
      </c>
      <c r="H280" s="131">
        <f t="shared" si="57"/>
        <v>2.29</v>
      </c>
      <c r="I280" s="131">
        <f t="shared" si="58"/>
        <v>77.709999999999994</v>
      </c>
      <c r="J280" s="128">
        <f t="shared" si="59"/>
        <v>194.03</v>
      </c>
      <c r="K280" s="130">
        <f t="shared" si="60"/>
        <v>138.66</v>
      </c>
      <c r="L280" s="133">
        <f t="shared" si="61"/>
        <v>377</v>
      </c>
      <c r="M280" s="134">
        <f t="shared" si="62"/>
        <v>370</v>
      </c>
      <c r="N280" s="135">
        <f t="shared" si="63"/>
        <v>377</v>
      </c>
      <c r="O280" s="136">
        <f t="shared" si="64"/>
        <v>370</v>
      </c>
      <c r="R280" s="19"/>
      <c r="U280" s="125"/>
    </row>
    <row r="281" spans="1:21" ht="16" customHeight="1" x14ac:dyDescent="0.3">
      <c r="A281" s="110">
        <v>371</v>
      </c>
      <c r="B281" s="111">
        <v>378</v>
      </c>
      <c r="C281" s="112">
        <f t="shared" si="54"/>
        <v>21916.23</v>
      </c>
      <c r="D281" s="113">
        <f t="shared" si="55"/>
        <v>1826.35</v>
      </c>
      <c r="E281" s="114">
        <f t="shared" si="56"/>
        <v>202.72</v>
      </c>
      <c r="F281" s="115">
        <f t="shared" si="65"/>
        <v>54.79</v>
      </c>
      <c r="G281" s="116">
        <f t="shared" si="66"/>
        <v>18.260000000000002</v>
      </c>
      <c r="H281" s="115">
        <f t="shared" si="57"/>
        <v>2.29</v>
      </c>
      <c r="I281" s="115">
        <f t="shared" si="58"/>
        <v>77.709999999999994</v>
      </c>
      <c r="J281" s="112">
        <f t="shared" si="59"/>
        <v>194.03</v>
      </c>
      <c r="K281" s="114">
        <f t="shared" si="60"/>
        <v>138.66</v>
      </c>
      <c r="L281" s="117">
        <f t="shared" si="61"/>
        <v>378</v>
      </c>
      <c r="M281" s="118">
        <f t="shared" si="62"/>
        <v>371</v>
      </c>
      <c r="N281" s="119">
        <f t="shared" si="63"/>
        <v>378</v>
      </c>
      <c r="O281" s="120">
        <f t="shared" si="64"/>
        <v>371</v>
      </c>
      <c r="R281" s="19"/>
      <c r="U281" s="125"/>
    </row>
    <row r="282" spans="1:21" ht="16" customHeight="1" x14ac:dyDescent="0.3">
      <c r="A282" s="126">
        <v>371</v>
      </c>
      <c r="B282" s="127">
        <v>379</v>
      </c>
      <c r="C282" s="128">
        <f t="shared" si="54"/>
        <v>21916.23</v>
      </c>
      <c r="D282" s="129">
        <f t="shared" si="55"/>
        <v>1826.35</v>
      </c>
      <c r="E282" s="130">
        <f t="shared" si="56"/>
        <v>202.72</v>
      </c>
      <c r="F282" s="131">
        <f t="shared" si="65"/>
        <v>54.79</v>
      </c>
      <c r="G282" s="132">
        <f t="shared" si="66"/>
        <v>18.260000000000002</v>
      </c>
      <c r="H282" s="131">
        <f t="shared" si="57"/>
        <v>2.29</v>
      </c>
      <c r="I282" s="131">
        <f t="shared" si="58"/>
        <v>77.709999999999994</v>
      </c>
      <c r="J282" s="128">
        <f t="shared" si="59"/>
        <v>194.03</v>
      </c>
      <c r="K282" s="130">
        <f t="shared" si="60"/>
        <v>138.66</v>
      </c>
      <c r="L282" s="133">
        <f t="shared" si="61"/>
        <v>379</v>
      </c>
      <c r="M282" s="134">
        <f t="shared" si="62"/>
        <v>371</v>
      </c>
      <c r="N282" s="135">
        <f t="shared" si="63"/>
        <v>379</v>
      </c>
      <c r="O282" s="136">
        <f t="shared" si="64"/>
        <v>371</v>
      </c>
      <c r="R282" s="19"/>
      <c r="U282" s="125"/>
    </row>
    <row r="283" spans="1:21" ht="16" customHeight="1" x14ac:dyDescent="0.3">
      <c r="A283" s="110">
        <v>371</v>
      </c>
      <c r="B283" s="111">
        <v>380</v>
      </c>
      <c r="C283" s="112">
        <f t="shared" si="54"/>
        <v>21916.23</v>
      </c>
      <c r="D283" s="113">
        <f t="shared" si="55"/>
        <v>1826.35</v>
      </c>
      <c r="E283" s="114">
        <f t="shared" si="56"/>
        <v>202.72</v>
      </c>
      <c r="F283" s="115">
        <f t="shared" si="65"/>
        <v>54.79</v>
      </c>
      <c r="G283" s="116">
        <f t="shared" si="66"/>
        <v>18.260000000000002</v>
      </c>
      <c r="H283" s="115">
        <f t="shared" si="57"/>
        <v>2.29</v>
      </c>
      <c r="I283" s="115">
        <f t="shared" si="58"/>
        <v>77.709999999999994</v>
      </c>
      <c r="J283" s="112">
        <f t="shared" si="59"/>
        <v>194.03</v>
      </c>
      <c r="K283" s="114">
        <f t="shared" si="60"/>
        <v>138.66</v>
      </c>
      <c r="L283" s="117">
        <f t="shared" si="61"/>
        <v>380</v>
      </c>
      <c r="M283" s="118">
        <f t="shared" si="62"/>
        <v>371</v>
      </c>
      <c r="N283" s="119">
        <f t="shared" si="63"/>
        <v>380</v>
      </c>
      <c r="O283" s="120">
        <f t="shared" si="64"/>
        <v>371</v>
      </c>
      <c r="R283" s="19"/>
      <c r="U283" s="125"/>
    </row>
    <row r="284" spans="1:21" ht="16" customHeight="1" x14ac:dyDescent="0.3">
      <c r="A284" s="126">
        <v>372</v>
      </c>
      <c r="B284" s="127">
        <v>381</v>
      </c>
      <c r="C284" s="128">
        <f t="shared" si="54"/>
        <v>21975.3</v>
      </c>
      <c r="D284" s="129">
        <f t="shared" si="55"/>
        <v>1831.27</v>
      </c>
      <c r="E284" s="130">
        <f t="shared" si="56"/>
        <v>203.27</v>
      </c>
      <c r="F284" s="131">
        <f t="shared" si="65"/>
        <v>54.93</v>
      </c>
      <c r="G284" s="132">
        <f t="shared" si="66"/>
        <v>18.309999999999999</v>
      </c>
      <c r="H284" s="131">
        <f t="shared" si="57"/>
        <v>2.29</v>
      </c>
      <c r="I284" s="131">
        <f t="shared" si="58"/>
        <v>77.709999999999994</v>
      </c>
      <c r="J284" s="128">
        <f t="shared" si="59"/>
        <v>194.03</v>
      </c>
      <c r="K284" s="130">
        <f t="shared" si="60"/>
        <v>138.66</v>
      </c>
      <c r="L284" s="133">
        <f t="shared" si="61"/>
        <v>381</v>
      </c>
      <c r="M284" s="134">
        <f t="shared" si="62"/>
        <v>372</v>
      </c>
      <c r="N284" s="135">
        <f t="shared" si="63"/>
        <v>381</v>
      </c>
      <c r="O284" s="136">
        <f t="shared" si="64"/>
        <v>372</v>
      </c>
      <c r="R284" s="19"/>
      <c r="U284" s="125"/>
    </row>
    <row r="285" spans="1:21" ht="16" customHeight="1" x14ac:dyDescent="0.3">
      <c r="A285" s="110">
        <v>372</v>
      </c>
      <c r="B285" s="111">
        <v>382</v>
      </c>
      <c r="C285" s="112">
        <f t="shared" si="54"/>
        <v>21975.3</v>
      </c>
      <c r="D285" s="113">
        <f t="shared" si="55"/>
        <v>1831.27</v>
      </c>
      <c r="E285" s="114">
        <f t="shared" si="56"/>
        <v>203.27</v>
      </c>
      <c r="F285" s="115">
        <f t="shared" si="65"/>
        <v>54.93</v>
      </c>
      <c r="G285" s="116">
        <f t="shared" si="66"/>
        <v>18.309999999999999</v>
      </c>
      <c r="H285" s="115">
        <f t="shared" si="57"/>
        <v>2.29</v>
      </c>
      <c r="I285" s="115">
        <f t="shared" si="58"/>
        <v>77.709999999999994</v>
      </c>
      <c r="J285" s="112">
        <f t="shared" si="59"/>
        <v>194.03</v>
      </c>
      <c r="K285" s="114">
        <f t="shared" si="60"/>
        <v>138.66</v>
      </c>
      <c r="L285" s="117">
        <f t="shared" si="61"/>
        <v>382</v>
      </c>
      <c r="M285" s="118">
        <f t="shared" si="62"/>
        <v>372</v>
      </c>
      <c r="N285" s="119">
        <f t="shared" si="63"/>
        <v>382</v>
      </c>
      <c r="O285" s="120">
        <f t="shared" si="64"/>
        <v>372</v>
      </c>
      <c r="R285" s="19"/>
      <c r="U285" s="125"/>
    </row>
    <row r="286" spans="1:21" ht="16" customHeight="1" x14ac:dyDescent="0.3">
      <c r="A286" s="126">
        <v>372</v>
      </c>
      <c r="B286" s="127">
        <v>383</v>
      </c>
      <c r="C286" s="128">
        <f t="shared" si="54"/>
        <v>21975.3</v>
      </c>
      <c r="D286" s="129">
        <f t="shared" si="55"/>
        <v>1831.27</v>
      </c>
      <c r="E286" s="130">
        <f t="shared" si="56"/>
        <v>203.27</v>
      </c>
      <c r="F286" s="131">
        <f t="shared" si="65"/>
        <v>54.93</v>
      </c>
      <c r="G286" s="132">
        <f t="shared" si="66"/>
        <v>18.309999999999999</v>
      </c>
      <c r="H286" s="131">
        <f t="shared" si="57"/>
        <v>2.29</v>
      </c>
      <c r="I286" s="131">
        <f t="shared" si="58"/>
        <v>77.709999999999994</v>
      </c>
      <c r="J286" s="128">
        <f t="shared" si="59"/>
        <v>194.03</v>
      </c>
      <c r="K286" s="130">
        <f t="shared" si="60"/>
        <v>138.66</v>
      </c>
      <c r="L286" s="133">
        <f t="shared" si="61"/>
        <v>383</v>
      </c>
      <c r="M286" s="134">
        <f t="shared" si="62"/>
        <v>372</v>
      </c>
      <c r="N286" s="135">
        <f t="shared" si="63"/>
        <v>383</v>
      </c>
      <c r="O286" s="136">
        <f t="shared" si="64"/>
        <v>372</v>
      </c>
      <c r="R286" s="19"/>
      <c r="U286" s="125"/>
    </row>
    <row r="287" spans="1:21" ht="16" customHeight="1" x14ac:dyDescent="0.3">
      <c r="A287" s="110">
        <v>372</v>
      </c>
      <c r="B287" s="111">
        <v>384</v>
      </c>
      <c r="C287" s="112">
        <f t="shared" si="54"/>
        <v>21975.3</v>
      </c>
      <c r="D287" s="113">
        <f t="shared" si="55"/>
        <v>1831.27</v>
      </c>
      <c r="E287" s="114">
        <f t="shared" si="56"/>
        <v>203.27</v>
      </c>
      <c r="F287" s="115">
        <f t="shared" si="65"/>
        <v>54.93</v>
      </c>
      <c r="G287" s="116">
        <f t="shared" si="66"/>
        <v>18.309999999999999</v>
      </c>
      <c r="H287" s="115">
        <f t="shared" si="57"/>
        <v>2.29</v>
      </c>
      <c r="I287" s="115">
        <f t="shared" si="58"/>
        <v>77.709999999999994</v>
      </c>
      <c r="J287" s="112">
        <f t="shared" si="59"/>
        <v>194.03</v>
      </c>
      <c r="K287" s="114">
        <f t="shared" si="60"/>
        <v>138.66</v>
      </c>
      <c r="L287" s="117">
        <f t="shared" si="61"/>
        <v>384</v>
      </c>
      <c r="M287" s="118">
        <f t="shared" si="62"/>
        <v>372</v>
      </c>
      <c r="N287" s="119">
        <f t="shared" si="63"/>
        <v>384</v>
      </c>
      <c r="O287" s="120">
        <f t="shared" si="64"/>
        <v>372</v>
      </c>
      <c r="R287" s="19"/>
      <c r="U287" s="125"/>
    </row>
    <row r="288" spans="1:21" ht="16" customHeight="1" x14ac:dyDescent="0.3">
      <c r="A288" s="126">
        <v>372</v>
      </c>
      <c r="B288" s="127">
        <v>385</v>
      </c>
      <c r="C288" s="128">
        <f t="shared" si="54"/>
        <v>21975.3</v>
      </c>
      <c r="D288" s="129">
        <f t="shared" si="55"/>
        <v>1831.27</v>
      </c>
      <c r="E288" s="130">
        <f t="shared" si="56"/>
        <v>203.27</v>
      </c>
      <c r="F288" s="131">
        <f t="shared" si="65"/>
        <v>54.93</v>
      </c>
      <c r="G288" s="132">
        <f t="shared" si="66"/>
        <v>18.309999999999999</v>
      </c>
      <c r="H288" s="131">
        <f t="shared" si="57"/>
        <v>2.29</v>
      </c>
      <c r="I288" s="131">
        <f t="shared" si="58"/>
        <v>77.709999999999994</v>
      </c>
      <c r="J288" s="128">
        <f t="shared" si="59"/>
        <v>194.03</v>
      </c>
      <c r="K288" s="130">
        <f t="shared" si="60"/>
        <v>138.66</v>
      </c>
      <c r="L288" s="133">
        <f t="shared" si="61"/>
        <v>385</v>
      </c>
      <c r="M288" s="134">
        <f t="shared" si="62"/>
        <v>372</v>
      </c>
      <c r="N288" s="135">
        <f t="shared" si="63"/>
        <v>385</v>
      </c>
      <c r="O288" s="136">
        <f t="shared" si="64"/>
        <v>372</v>
      </c>
      <c r="R288" s="19"/>
      <c r="U288" s="125"/>
    </row>
    <row r="289" spans="1:21" ht="16" customHeight="1" x14ac:dyDescent="0.3">
      <c r="A289" s="110">
        <v>373</v>
      </c>
      <c r="B289" s="111">
        <v>386</v>
      </c>
      <c r="C289" s="112">
        <f t="shared" si="54"/>
        <v>22034.38</v>
      </c>
      <c r="D289" s="113">
        <f t="shared" si="55"/>
        <v>1836.19</v>
      </c>
      <c r="E289" s="114">
        <f t="shared" si="56"/>
        <v>203.81</v>
      </c>
      <c r="F289" s="115">
        <f t="shared" si="65"/>
        <v>55.08</v>
      </c>
      <c r="G289" s="116">
        <f t="shared" si="66"/>
        <v>18.36</v>
      </c>
      <c r="H289" s="115">
        <f t="shared" si="57"/>
        <v>2.29</v>
      </c>
      <c r="I289" s="115">
        <f t="shared" si="58"/>
        <v>77.709999999999994</v>
      </c>
      <c r="J289" s="112">
        <f t="shared" si="59"/>
        <v>194.03</v>
      </c>
      <c r="K289" s="114">
        <f t="shared" si="60"/>
        <v>138.66</v>
      </c>
      <c r="L289" s="117">
        <f t="shared" si="61"/>
        <v>386</v>
      </c>
      <c r="M289" s="118">
        <f t="shared" si="62"/>
        <v>373</v>
      </c>
      <c r="N289" s="119">
        <f t="shared" si="63"/>
        <v>386</v>
      </c>
      <c r="O289" s="120">
        <f t="shared" si="64"/>
        <v>373</v>
      </c>
      <c r="R289" s="19"/>
      <c r="U289" s="125"/>
    </row>
    <row r="290" spans="1:21" ht="16" customHeight="1" x14ac:dyDescent="0.3">
      <c r="A290" s="126">
        <v>373</v>
      </c>
      <c r="B290" s="127">
        <v>387</v>
      </c>
      <c r="C290" s="128">
        <f t="shared" si="54"/>
        <v>22034.38</v>
      </c>
      <c r="D290" s="129">
        <f t="shared" si="55"/>
        <v>1836.19</v>
      </c>
      <c r="E290" s="130">
        <f t="shared" si="56"/>
        <v>203.81</v>
      </c>
      <c r="F290" s="131">
        <f t="shared" si="65"/>
        <v>55.08</v>
      </c>
      <c r="G290" s="132">
        <f t="shared" si="66"/>
        <v>18.36</v>
      </c>
      <c r="H290" s="131">
        <f t="shared" si="57"/>
        <v>2.29</v>
      </c>
      <c r="I290" s="131">
        <f t="shared" si="58"/>
        <v>77.709999999999994</v>
      </c>
      <c r="J290" s="128">
        <f t="shared" si="59"/>
        <v>194.03</v>
      </c>
      <c r="K290" s="130">
        <f t="shared" si="60"/>
        <v>138.66</v>
      </c>
      <c r="L290" s="133">
        <f t="shared" si="61"/>
        <v>387</v>
      </c>
      <c r="M290" s="134">
        <f t="shared" si="62"/>
        <v>373</v>
      </c>
      <c r="N290" s="135">
        <f t="shared" si="63"/>
        <v>387</v>
      </c>
      <c r="O290" s="136">
        <f t="shared" si="64"/>
        <v>373</v>
      </c>
      <c r="R290" s="19"/>
      <c r="U290" s="125"/>
    </row>
    <row r="291" spans="1:21" ht="16" customHeight="1" x14ac:dyDescent="0.3">
      <c r="A291" s="110">
        <v>373</v>
      </c>
      <c r="B291" s="111">
        <v>388</v>
      </c>
      <c r="C291" s="112">
        <f t="shared" si="54"/>
        <v>22034.38</v>
      </c>
      <c r="D291" s="113">
        <f t="shared" si="55"/>
        <v>1836.19</v>
      </c>
      <c r="E291" s="114">
        <f t="shared" si="56"/>
        <v>203.81</v>
      </c>
      <c r="F291" s="115">
        <f t="shared" si="65"/>
        <v>55.08</v>
      </c>
      <c r="G291" s="116">
        <f t="shared" si="66"/>
        <v>18.36</v>
      </c>
      <c r="H291" s="115">
        <f t="shared" si="57"/>
        <v>2.29</v>
      </c>
      <c r="I291" s="115">
        <f t="shared" si="58"/>
        <v>77.709999999999994</v>
      </c>
      <c r="J291" s="112">
        <f t="shared" si="59"/>
        <v>194.03</v>
      </c>
      <c r="K291" s="114">
        <f t="shared" si="60"/>
        <v>138.66</v>
      </c>
      <c r="L291" s="117">
        <f t="shared" si="61"/>
        <v>388</v>
      </c>
      <c r="M291" s="118">
        <f t="shared" si="62"/>
        <v>373</v>
      </c>
      <c r="N291" s="119">
        <f t="shared" si="63"/>
        <v>388</v>
      </c>
      <c r="O291" s="120">
        <f t="shared" si="64"/>
        <v>373</v>
      </c>
      <c r="R291" s="19"/>
      <c r="U291" s="125"/>
    </row>
    <row r="292" spans="1:21" ht="16" customHeight="1" x14ac:dyDescent="0.3">
      <c r="A292" s="126">
        <v>373</v>
      </c>
      <c r="B292" s="127">
        <v>389</v>
      </c>
      <c r="C292" s="128">
        <f t="shared" si="54"/>
        <v>22034.38</v>
      </c>
      <c r="D292" s="129">
        <f t="shared" si="55"/>
        <v>1836.19</v>
      </c>
      <c r="E292" s="130">
        <f t="shared" si="56"/>
        <v>203.81</v>
      </c>
      <c r="F292" s="131">
        <f t="shared" si="65"/>
        <v>55.08</v>
      </c>
      <c r="G292" s="132">
        <f t="shared" si="66"/>
        <v>18.36</v>
      </c>
      <c r="H292" s="131">
        <f t="shared" si="57"/>
        <v>2.29</v>
      </c>
      <c r="I292" s="131">
        <f t="shared" si="58"/>
        <v>77.709999999999994</v>
      </c>
      <c r="J292" s="128">
        <f t="shared" si="59"/>
        <v>194.03</v>
      </c>
      <c r="K292" s="130">
        <f t="shared" si="60"/>
        <v>138.66</v>
      </c>
      <c r="L292" s="133">
        <f t="shared" si="61"/>
        <v>389</v>
      </c>
      <c r="M292" s="134">
        <f t="shared" si="62"/>
        <v>373</v>
      </c>
      <c r="N292" s="135">
        <f t="shared" si="63"/>
        <v>389</v>
      </c>
      <c r="O292" s="136">
        <f t="shared" si="64"/>
        <v>373</v>
      </c>
      <c r="R292" s="19"/>
      <c r="U292" s="125"/>
    </row>
    <row r="293" spans="1:21" ht="16" customHeight="1" x14ac:dyDescent="0.3">
      <c r="A293" s="110">
        <v>373</v>
      </c>
      <c r="B293" s="111">
        <v>390</v>
      </c>
      <c r="C293" s="112">
        <f t="shared" si="54"/>
        <v>22034.38</v>
      </c>
      <c r="D293" s="113">
        <f t="shared" si="55"/>
        <v>1836.19</v>
      </c>
      <c r="E293" s="114">
        <f t="shared" si="56"/>
        <v>203.81</v>
      </c>
      <c r="F293" s="115">
        <f t="shared" si="65"/>
        <v>55.08</v>
      </c>
      <c r="G293" s="116">
        <f t="shared" si="66"/>
        <v>18.36</v>
      </c>
      <c r="H293" s="115">
        <f t="shared" si="57"/>
        <v>2.29</v>
      </c>
      <c r="I293" s="115">
        <f t="shared" si="58"/>
        <v>77.709999999999994</v>
      </c>
      <c r="J293" s="112">
        <f t="shared" si="59"/>
        <v>194.03</v>
      </c>
      <c r="K293" s="114">
        <f t="shared" si="60"/>
        <v>138.66</v>
      </c>
      <c r="L293" s="117">
        <f t="shared" si="61"/>
        <v>390</v>
      </c>
      <c r="M293" s="118">
        <f t="shared" si="62"/>
        <v>373</v>
      </c>
      <c r="N293" s="119">
        <f t="shared" si="63"/>
        <v>390</v>
      </c>
      <c r="O293" s="120">
        <f t="shared" si="64"/>
        <v>373</v>
      </c>
      <c r="R293" s="19"/>
      <c r="U293" s="125"/>
    </row>
    <row r="294" spans="1:21" ht="16" customHeight="1" x14ac:dyDescent="0.3">
      <c r="A294" s="126">
        <v>373</v>
      </c>
      <c r="B294" s="127">
        <v>391</v>
      </c>
      <c r="C294" s="128">
        <f t="shared" si="54"/>
        <v>22034.38</v>
      </c>
      <c r="D294" s="129">
        <f t="shared" si="55"/>
        <v>1836.19</v>
      </c>
      <c r="E294" s="130">
        <f t="shared" si="56"/>
        <v>203.81</v>
      </c>
      <c r="F294" s="131">
        <f t="shared" si="65"/>
        <v>55.08</v>
      </c>
      <c r="G294" s="132">
        <f t="shared" si="66"/>
        <v>18.36</v>
      </c>
      <c r="H294" s="131">
        <f t="shared" si="57"/>
        <v>2.29</v>
      </c>
      <c r="I294" s="131">
        <f t="shared" si="58"/>
        <v>77.709999999999994</v>
      </c>
      <c r="J294" s="128">
        <f t="shared" si="59"/>
        <v>194.03</v>
      </c>
      <c r="K294" s="130">
        <f t="shared" si="60"/>
        <v>138.66</v>
      </c>
      <c r="L294" s="133">
        <f t="shared" si="61"/>
        <v>391</v>
      </c>
      <c r="M294" s="134">
        <f t="shared" si="62"/>
        <v>373</v>
      </c>
      <c r="N294" s="135">
        <f t="shared" si="63"/>
        <v>391</v>
      </c>
      <c r="O294" s="136">
        <f t="shared" si="64"/>
        <v>373</v>
      </c>
      <c r="R294" s="19"/>
      <c r="U294" s="125"/>
    </row>
    <row r="295" spans="1:21" ht="16" customHeight="1" x14ac:dyDescent="0.3">
      <c r="A295" s="110">
        <v>373</v>
      </c>
      <c r="B295" s="111">
        <v>392</v>
      </c>
      <c r="C295" s="112">
        <f t="shared" si="54"/>
        <v>22034.38</v>
      </c>
      <c r="D295" s="113">
        <f t="shared" si="55"/>
        <v>1836.19</v>
      </c>
      <c r="E295" s="114">
        <f t="shared" si="56"/>
        <v>203.81</v>
      </c>
      <c r="F295" s="115">
        <f t="shared" si="65"/>
        <v>55.08</v>
      </c>
      <c r="G295" s="116">
        <f t="shared" si="66"/>
        <v>18.36</v>
      </c>
      <c r="H295" s="115">
        <f t="shared" si="57"/>
        <v>2.29</v>
      </c>
      <c r="I295" s="115">
        <f t="shared" si="58"/>
        <v>77.709999999999994</v>
      </c>
      <c r="J295" s="112">
        <f t="shared" si="59"/>
        <v>194.03</v>
      </c>
      <c r="K295" s="114">
        <f t="shared" si="60"/>
        <v>138.66</v>
      </c>
      <c r="L295" s="117">
        <f t="shared" si="61"/>
        <v>392</v>
      </c>
      <c r="M295" s="118">
        <f t="shared" si="62"/>
        <v>373</v>
      </c>
      <c r="N295" s="119">
        <f t="shared" si="63"/>
        <v>392</v>
      </c>
      <c r="O295" s="120">
        <f t="shared" si="64"/>
        <v>373</v>
      </c>
      <c r="R295" s="19"/>
      <c r="U295" s="125"/>
    </row>
    <row r="296" spans="1:21" ht="16" customHeight="1" x14ac:dyDescent="0.3">
      <c r="A296" s="126">
        <v>373</v>
      </c>
      <c r="B296" s="127">
        <v>393</v>
      </c>
      <c r="C296" s="128">
        <f t="shared" si="54"/>
        <v>22034.38</v>
      </c>
      <c r="D296" s="129">
        <f t="shared" si="55"/>
        <v>1836.19</v>
      </c>
      <c r="E296" s="130">
        <f t="shared" si="56"/>
        <v>203.81</v>
      </c>
      <c r="F296" s="131">
        <f t="shared" si="65"/>
        <v>55.08</v>
      </c>
      <c r="G296" s="132">
        <f t="shared" si="66"/>
        <v>18.36</v>
      </c>
      <c r="H296" s="131">
        <f t="shared" si="57"/>
        <v>2.29</v>
      </c>
      <c r="I296" s="131">
        <f t="shared" si="58"/>
        <v>77.709999999999994</v>
      </c>
      <c r="J296" s="128">
        <f t="shared" si="59"/>
        <v>194.03</v>
      </c>
      <c r="K296" s="130">
        <f t="shared" si="60"/>
        <v>138.66</v>
      </c>
      <c r="L296" s="133">
        <f t="shared" si="61"/>
        <v>393</v>
      </c>
      <c r="M296" s="134">
        <f t="shared" si="62"/>
        <v>373</v>
      </c>
      <c r="N296" s="135">
        <f t="shared" si="63"/>
        <v>393</v>
      </c>
      <c r="O296" s="136">
        <f t="shared" si="64"/>
        <v>373</v>
      </c>
      <c r="R296" s="19"/>
      <c r="U296" s="125"/>
    </row>
    <row r="297" spans="1:21" ht="16" customHeight="1" x14ac:dyDescent="0.3">
      <c r="A297" s="110">
        <v>374</v>
      </c>
      <c r="B297" s="111">
        <v>394</v>
      </c>
      <c r="C297" s="112">
        <f t="shared" si="54"/>
        <v>22093.45</v>
      </c>
      <c r="D297" s="113">
        <f t="shared" si="55"/>
        <v>1841.12</v>
      </c>
      <c r="E297" s="114">
        <f t="shared" si="56"/>
        <v>204.36</v>
      </c>
      <c r="F297" s="115">
        <f t="shared" si="65"/>
        <v>55.23</v>
      </c>
      <c r="G297" s="116">
        <f t="shared" si="66"/>
        <v>18.41</v>
      </c>
      <c r="H297" s="115">
        <f t="shared" si="57"/>
        <v>2.29</v>
      </c>
      <c r="I297" s="115">
        <f t="shared" si="58"/>
        <v>77.709999999999994</v>
      </c>
      <c r="J297" s="112">
        <f t="shared" si="59"/>
        <v>194.03</v>
      </c>
      <c r="K297" s="114">
        <f t="shared" si="60"/>
        <v>138.66</v>
      </c>
      <c r="L297" s="117">
        <f t="shared" si="61"/>
        <v>394</v>
      </c>
      <c r="M297" s="118">
        <f t="shared" si="62"/>
        <v>374</v>
      </c>
      <c r="N297" s="119">
        <f t="shared" si="63"/>
        <v>394</v>
      </c>
      <c r="O297" s="120">
        <f t="shared" si="64"/>
        <v>374</v>
      </c>
      <c r="R297" s="19"/>
      <c r="U297" s="125"/>
    </row>
    <row r="298" spans="1:21" ht="16" customHeight="1" x14ac:dyDescent="0.3">
      <c r="A298" s="126">
        <v>374</v>
      </c>
      <c r="B298" s="127">
        <v>395</v>
      </c>
      <c r="C298" s="128">
        <f t="shared" si="54"/>
        <v>22093.45</v>
      </c>
      <c r="D298" s="129">
        <f t="shared" si="55"/>
        <v>1841.12</v>
      </c>
      <c r="E298" s="130">
        <f t="shared" si="56"/>
        <v>204.36</v>
      </c>
      <c r="F298" s="131">
        <f t="shared" si="65"/>
        <v>55.23</v>
      </c>
      <c r="G298" s="132">
        <f t="shared" si="66"/>
        <v>18.41</v>
      </c>
      <c r="H298" s="131">
        <f t="shared" si="57"/>
        <v>2.29</v>
      </c>
      <c r="I298" s="131">
        <f t="shared" si="58"/>
        <v>77.709999999999994</v>
      </c>
      <c r="J298" s="128">
        <f t="shared" si="59"/>
        <v>194.03</v>
      </c>
      <c r="K298" s="130">
        <f t="shared" si="60"/>
        <v>138.66</v>
      </c>
      <c r="L298" s="133">
        <f t="shared" si="61"/>
        <v>395</v>
      </c>
      <c r="M298" s="134">
        <f t="shared" si="62"/>
        <v>374</v>
      </c>
      <c r="N298" s="135">
        <f t="shared" si="63"/>
        <v>395</v>
      </c>
      <c r="O298" s="136">
        <f t="shared" si="64"/>
        <v>374</v>
      </c>
      <c r="R298" s="19"/>
      <c r="U298" s="125"/>
    </row>
    <row r="299" spans="1:21" ht="16" customHeight="1" x14ac:dyDescent="0.3">
      <c r="A299" s="110">
        <v>374</v>
      </c>
      <c r="B299" s="111">
        <v>396</v>
      </c>
      <c r="C299" s="112">
        <f t="shared" si="54"/>
        <v>22093.45</v>
      </c>
      <c r="D299" s="113">
        <f t="shared" si="55"/>
        <v>1841.12</v>
      </c>
      <c r="E299" s="114">
        <f t="shared" si="56"/>
        <v>204.36</v>
      </c>
      <c r="F299" s="115">
        <f t="shared" si="65"/>
        <v>55.23</v>
      </c>
      <c r="G299" s="116">
        <f t="shared" si="66"/>
        <v>18.41</v>
      </c>
      <c r="H299" s="115">
        <f t="shared" si="57"/>
        <v>2.29</v>
      </c>
      <c r="I299" s="115">
        <f t="shared" si="58"/>
        <v>77.709999999999994</v>
      </c>
      <c r="J299" s="112">
        <f t="shared" si="59"/>
        <v>194.03</v>
      </c>
      <c r="K299" s="114">
        <f t="shared" si="60"/>
        <v>138.66</v>
      </c>
      <c r="L299" s="117">
        <f t="shared" si="61"/>
        <v>396</v>
      </c>
      <c r="M299" s="118">
        <f t="shared" si="62"/>
        <v>374</v>
      </c>
      <c r="N299" s="119">
        <f t="shared" si="63"/>
        <v>396</v>
      </c>
      <c r="O299" s="120">
        <f t="shared" si="64"/>
        <v>374</v>
      </c>
      <c r="R299" s="19"/>
      <c r="U299" s="125"/>
    </row>
    <row r="300" spans="1:21" ht="16" customHeight="1" x14ac:dyDescent="0.3">
      <c r="A300" s="126">
        <v>375</v>
      </c>
      <c r="B300" s="127">
        <v>397</v>
      </c>
      <c r="C300" s="128">
        <f t="shared" si="54"/>
        <v>22152.53</v>
      </c>
      <c r="D300" s="129">
        <f t="shared" si="55"/>
        <v>1846.04</v>
      </c>
      <c r="E300" s="130">
        <f t="shared" si="56"/>
        <v>204.91</v>
      </c>
      <c r="F300" s="131">
        <f t="shared" si="65"/>
        <v>55.38</v>
      </c>
      <c r="G300" s="132">
        <f t="shared" si="66"/>
        <v>18.46</v>
      </c>
      <c r="H300" s="131">
        <f t="shared" si="57"/>
        <v>2.29</v>
      </c>
      <c r="I300" s="131">
        <f t="shared" si="58"/>
        <v>77.709999999999994</v>
      </c>
      <c r="J300" s="128">
        <f t="shared" si="59"/>
        <v>194.03</v>
      </c>
      <c r="K300" s="130">
        <f t="shared" si="60"/>
        <v>138.66</v>
      </c>
      <c r="L300" s="133">
        <f t="shared" si="61"/>
        <v>397</v>
      </c>
      <c r="M300" s="134">
        <f t="shared" si="62"/>
        <v>375</v>
      </c>
      <c r="N300" s="135">
        <f t="shared" si="63"/>
        <v>397</v>
      </c>
      <c r="O300" s="136">
        <f t="shared" si="64"/>
        <v>375</v>
      </c>
      <c r="R300" s="19"/>
      <c r="U300" s="125"/>
    </row>
    <row r="301" spans="1:21" ht="16" customHeight="1" x14ac:dyDescent="0.3">
      <c r="A301" s="110">
        <v>375</v>
      </c>
      <c r="B301" s="111">
        <v>398</v>
      </c>
      <c r="C301" s="112">
        <f t="shared" si="54"/>
        <v>22152.53</v>
      </c>
      <c r="D301" s="113">
        <f t="shared" si="55"/>
        <v>1846.04</v>
      </c>
      <c r="E301" s="114">
        <f t="shared" si="56"/>
        <v>204.91</v>
      </c>
      <c r="F301" s="115">
        <f t="shared" si="65"/>
        <v>55.38</v>
      </c>
      <c r="G301" s="116">
        <f t="shared" si="66"/>
        <v>18.46</v>
      </c>
      <c r="H301" s="115">
        <f t="shared" si="57"/>
        <v>2.29</v>
      </c>
      <c r="I301" s="115">
        <f t="shared" si="58"/>
        <v>77.709999999999994</v>
      </c>
      <c r="J301" s="112">
        <f t="shared" si="59"/>
        <v>194.03</v>
      </c>
      <c r="K301" s="114">
        <f t="shared" si="60"/>
        <v>138.66</v>
      </c>
      <c r="L301" s="117">
        <f t="shared" si="61"/>
        <v>398</v>
      </c>
      <c r="M301" s="118">
        <f t="shared" si="62"/>
        <v>375</v>
      </c>
      <c r="N301" s="119">
        <f t="shared" si="63"/>
        <v>398</v>
      </c>
      <c r="O301" s="120">
        <f t="shared" si="64"/>
        <v>375</v>
      </c>
      <c r="R301" s="19"/>
      <c r="U301" s="125"/>
    </row>
    <row r="302" spans="1:21" ht="16" customHeight="1" x14ac:dyDescent="0.3">
      <c r="A302" s="126">
        <v>375</v>
      </c>
      <c r="B302" s="127">
        <v>399</v>
      </c>
      <c r="C302" s="128">
        <f t="shared" si="54"/>
        <v>22152.53</v>
      </c>
      <c r="D302" s="129">
        <f t="shared" si="55"/>
        <v>1846.04</v>
      </c>
      <c r="E302" s="130">
        <f t="shared" si="56"/>
        <v>204.91</v>
      </c>
      <c r="F302" s="131">
        <f t="shared" si="65"/>
        <v>55.38</v>
      </c>
      <c r="G302" s="132">
        <f t="shared" si="66"/>
        <v>18.46</v>
      </c>
      <c r="H302" s="131">
        <f t="shared" si="57"/>
        <v>2.29</v>
      </c>
      <c r="I302" s="131">
        <f t="shared" si="58"/>
        <v>77.709999999999994</v>
      </c>
      <c r="J302" s="128">
        <f t="shared" si="59"/>
        <v>194.03</v>
      </c>
      <c r="K302" s="130">
        <f t="shared" si="60"/>
        <v>138.66</v>
      </c>
      <c r="L302" s="133">
        <f t="shared" si="61"/>
        <v>399</v>
      </c>
      <c r="M302" s="134">
        <f t="shared" si="62"/>
        <v>375</v>
      </c>
      <c r="N302" s="135">
        <f t="shared" si="63"/>
        <v>399</v>
      </c>
      <c r="O302" s="136">
        <f t="shared" si="64"/>
        <v>375</v>
      </c>
      <c r="R302" s="19"/>
      <c r="U302" s="125"/>
    </row>
    <row r="303" spans="1:21" ht="16" customHeight="1" x14ac:dyDescent="0.3">
      <c r="A303" s="110">
        <v>376</v>
      </c>
      <c r="B303" s="111">
        <v>400</v>
      </c>
      <c r="C303" s="112">
        <f t="shared" si="54"/>
        <v>22211.599999999999</v>
      </c>
      <c r="D303" s="113">
        <f t="shared" si="55"/>
        <v>1850.96</v>
      </c>
      <c r="E303" s="114">
        <f t="shared" si="56"/>
        <v>205.45</v>
      </c>
      <c r="F303" s="115">
        <f t="shared" si="65"/>
        <v>55.52</v>
      </c>
      <c r="G303" s="116">
        <f t="shared" si="66"/>
        <v>18.5</v>
      </c>
      <c r="H303" s="115">
        <f t="shared" si="57"/>
        <v>2.29</v>
      </c>
      <c r="I303" s="115">
        <f t="shared" si="58"/>
        <v>77.709999999999994</v>
      </c>
      <c r="J303" s="112">
        <f t="shared" si="59"/>
        <v>194.03</v>
      </c>
      <c r="K303" s="114">
        <f t="shared" si="60"/>
        <v>138.66</v>
      </c>
      <c r="L303" s="117">
        <f t="shared" si="61"/>
        <v>400</v>
      </c>
      <c r="M303" s="118">
        <f t="shared" si="62"/>
        <v>376</v>
      </c>
      <c r="N303" s="119">
        <f t="shared" si="63"/>
        <v>400</v>
      </c>
      <c r="O303" s="120">
        <f t="shared" si="64"/>
        <v>376</v>
      </c>
      <c r="R303" s="19"/>
      <c r="U303" s="125"/>
    </row>
    <row r="304" spans="1:21" ht="16" customHeight="1" x14ac:dyDescent="0.3">
      <c r="A304" s="126">
        <v>376</v>
      </c>
      <c r="B304" s="127">
        <v>401</v>
      </c>
      <c r="C304" s="128">
        <f t="shared" si="54"/>
        <v>22211.599999999999</v>
      </c>
      <c r="D304" s="129">
        <f t="shared" si="55"/>
        <v>1850.96</v>
      </c>
      <c r="E304" s="130">
        <f t="shared" si="56"/>
        <v>205.45</v>
      </c>
      <c r="F304" s="131">
        <f t="shared" si="65"/>
        <v>55.52</v>
      </c>
      <c r="G304" s="132">
        <f t="shared" si="66"/>
        <v>18.5</v>
      </c>
      <c r="H304" s="131">
        <f t="shared" si="57"/>
        <v>2.29</v>
      </c>
      <c r="I304" s="131">
        <f t="shared" si="58"/>
        <v>77.709999999999994</v>
      </c>
      <c r="J304" s="128">
        <f t="shared" si="59"/>
        <v>194.03</v>
      </c>
      <c r="K304" s="130">
        <f t="shared" si="60"/>
        <v>138.66</v>
      </c>
      <c r="L304" s="133">
        <f t="shared" si="61"/>
        <v>401</v>
      </c>
      <c r="M304" s="134">
        <f t="shared" si="62"/>
        <v>376</v>
      </c>
      <c r="N304" s="135">
        <f t="shared" si="63"/>
        <v>401</v>
      </c>
      <c r="O304" s="136">
        <f t="shared" si="64"/>
        <v>376</v>
      </c>
      <c r="R304" s="19"/>
      <c r="U304" s="125"/>
    </row>
    <row r="305" spans="1:21" ht="16" customHeight="1" x14ac:dyDescent="0.3">
      <c r="A305" s="110">
        <v>376</v>
      </c>
      <c r="B305" s="111">
        <v>402</v>
      </c>
      <c r="C305" s="112">
        <f t="shared" si="54"/>
        <v>22211.599999999999</v>
      </c>
      <c r="D305" s="113">
        <f t="shared" si="55"/>
        <v>1850.96</v>
      </c>
      <c r="E305" s="114">
        <f t="shared" si="56"/>
        <v>205.45</v>
      </c>
      <c r="F305" s="115">
        <f t="shared" si="65"/>
        <v>55.52</v>
      </c>
      <c r="G305" s="116">
        <f t="shared" si="66"/>
        <v>18.5</v>
      </c>
      <c r="H305" s="115">
        <f t="shared" si="57"/>
        <v>2.29</v>
      </c>
      <c r="I305" s="115">
        <f t="shared" si="58"/>
        <v>77.709999999999994</v>
      </c>
      <c r="J305" s="112">
        <f t="shared" si="59"/>
        <v>194.03</v>
      </c>
      <c r="K305" s="114">
        <f t="shared" si="60"/>
        <v>138.66</v>
      </c>
      <c r="L305" s="117">
        <f t="shared" si="61"/>
        <v>402</v>
      </c>
      <c r="M305" s="118">
        <f t="shared" si="62"/>
        <v>376</v>
      </c>
      <c r="N305" s="119">
        <f t="shared" si="63"/>
        <v>402</v>
      </c>
      <c r="O305" s="120">
        <f t="shared" si="64"/>
        <v>376</v>
      </c>
      <c r="R305" s="19"/>
      <c r="U305" s="125"/>
    </row>
    <row r="306" spans="1:21" ht="16" customHeight="1" x14ac:dyDescent="0.3">
      <c r="A306" s="126">
        <v>376</v>
      </c>
      <c r="B306" s="127">
        <v>403</v>
      </c>
      <c r="C306" s="128">
        <f t="shared" si="54"/>
        <v>22211.599999999999</v>
      </c>
      <c r="D306" s="129">
        <f t="shared" si="55"/>
        <v>1850.96</v>
      </c>
      <c r="E306" s="130">
        <f t="shared" si="56"/>
        <v>205.45</v>
      </c>
      <c r="F306" s="131">
        <f t="shared" si="65"/>
        <v>55.52</v>
      </c>
      <c r="G306" s="132">
        <f t="shared" si="66"/>
        <v>18.5</v>
      </c>
      <c r="H306" s="131">
        <f t="shared" si="57"/>
        <v>2.29</v>
      </c>
      <c r="I306" s="131">
        <f t="shared" si="58"/>
        <v>77.709999999999994</v>
      </c>
      <c r="J306" s="128">
        <f t="shared" si="59"/>
        <v>194.03</v>
      </c>
      <c r="K306" s="130">
        <f t="shared" si="60"/>
        <v>138.66</v>
      </c>
      <c r="L306" s="133">
        <f t="shared" si="61"/>
        <v>403</v>
      </c>
      <c r="M306" s="134">
        <f t="shared" si="62"/>
        <v>376</v>
      </c>
      <c r="N306" s="135">
        <f t="shared" si="63"/>
        <v>403</v>
      </c>
      <c r="O306" s="136">
        <f t="shared" si="64"/>
        <v>376</v>
      </c>
      <c r="R306" s="19"/>
      <c r="U306" s="125"/>
    </row>
    <row r="307" spans="1:21" ht="16" customHeight="1" x14ac:dyDescent="0.3">
      <c r="A307" s="110">
        <v>376</v>
      </c>
      <c r="B307" s="111">
        <v>404</v>
      </c>
      <c r="C307" s="112">
        <f t="shared" si="54"/>
        <v>22211.599999999999</v>
      </c>
      <c r="D307" s="113">
        <f t="shared" si="55"/>
        <v>1850.96</v>
      </c>
      <c r="E307" s="114">
        <f t="shared" si="56"/>
        <v>205.45</v>
      </c>
      <c r="F307" s="115">
        <f t="shared" si="65"/>
        <v>55.52</v>
      </c>
      <c r="G307" s="116">
        <f t="shared" si="66"/>
        <v>18.5</v>
      </c>
      <c r="H307" s="115">
        <f t="shared" si="57"/>
        <v>2.29</v>
      </c>
      <c r="I307" s="115">
        <f t="shared" si="58"/>
        <v>77.709999999999994</v>
      </c>
      <c r="J307" s="112">
        <f t="shared" si="59"/>
        <v>194.03</v>
      </c>
      <c r="K307" s="114">
        <f t="shared" si="60"/>
        <v>138.66</v>
      </c>
      <c r="L307" s="117">
        <f t="shared" si="61"/>
        <v>404</v>
      </c>
      <c r="M307" s="118">
        <f t="shared" si="62"/>
        <v>376</v>
      </c>
      <c r="N307" s="119">
        <f t="shared" si="63"/>
        <v>404</v>
      </c>
      <c r="O307" s="120">
        <f t="shared" si="64"/>
        <v>376</v>
      </c>
      <c r="R307" s="19"/>
      <c r="U307" s="125"/>
    </row>
    <row r="308" spans="1:21" ht="16" customHeight="1" x14ac:dyDescent="0.3">
      <c r="A308" s="126">
        <v>376</v>
      </c>
      <c r="B308" s="127">
        <v>405</v>
      </c>
      <c r="C308" s="128">
        <f t="shared" si="54"/>
        <v>22211.599999999999</v>
      </c>
      <c r="D308" s="129">
        <f t="shared" si="55"/>
        <v>1850.96</v>
      </c>
      <c r="E308" s="130">
        <f t="shared" si="56"/>
        <v>205.45</v>
      </c>
      <c r="F308" s="131">
        <f t="shared" si="65"/>
        <v>55.52</v>
      </c>
      <c r="G308" s="132">
        <f t="shared" si="66"/>
        <v>18.5</v>
      </c>
      <c r="H308" s="131">
        <f t="shared" si="57"/>
        <v>2.29</v>
      </c>
      <c r="I308" s="131">
        <f t="shared" si="58"/>
        <v>77.709999999999994</v>
      </c>
      <c r="J308" s="128">
        <f t="shared" si="59"/>
        <v>194.03</v>
      </c>
      <c r="K308" s="130">
        <f t="shared" si="60"/>
        <v>138.66</v>
      </c>
      <c r="L308" s="133">
        <f t="shared" si="61"/>
        <v>405</v>
      </c>
      <c r="M308" s="134">
        <f t="shared" si="62"/>
        <v>376</v>
      </c>
      <c r="N308" s="135">
        <f t="shared" si="63"/>
        <v>405</v>
      </c>
      <c r="O308" s="136">
        <f t="shared" si="64"/>
        <v>376</v>
      </c>
      <c r="R308" s="19"/>
      <c r="U308" s="125"/>
    </row>
    <row r="309" spans="1:21" ht="16" customHeight="1" x14ac:dyDescent="0.3">
      <c r="A309" s="110">
        <v>376</v>
      </c>
      <c r="B309" s="111">
        <v>406</v>
      </c>
      <c r="C309" s="112">
        <f t="shared" si="54"/>
        <v>22211.599999999999</v>
      </c>
      <c r="D309" s="113">
        <f t="shared" si="55"/>
        <v>1850.96</v>
      </c>
      <c r="E309" s="114">
        <f t="shared" si="56"/>
        <v>205.45</v>
      </c>
      <c r="F309" s="115">
        <f t="shared" si="65"/>
        <v>55.52</v>
      </c>
      <c r="G309" s="116">
        <f t="shared" si="66"/>
        <v>18.5</v>
      </c>
      <c r="H309" s="115">
        <f t="shared" si="57"/>
        <v>2.29</v>
      </c>
      <c r="I309" s="115">
        <f t="shared" si="58"/>
        <v>77.709999999999994</v>
      </c>
      <c r="J309" s="112">
        <f t="shared" si="59"/>
        <v>194.03</v>
      </c>
      <c r="K309" s="114">
        <f t="shared" si="60"/>
        <v>138.66</v>
      </c>
      <c r="L309" s="117">
        <f t="shared" si="61"/>
        <v>406</v>
      </c>
      <c r="M309" s="118">
        <f t="shared" si="62"/>
        <v>376</v>
      </c>
      <c r="N309" s="119">
        <f t="shared" si="63"/>
        <v>406</v>
      </c>
      <c r="O309" s="120">
        <f t="shared" si="64"/>
        <v>376</v>
      </c>
      <c r="R309" s="19"/>
      <c r="U309" s="125"/>
    </row>
    <row r="310" spans="1:21" ht="16" customHeight="1" x14ac:dyDescent="0.3">
      <c r="A310" s="126">
        <v>376</v>
      </c>
      <c r="B310" s="127">
        <v>407</v>
      </c>
      <c r="C310" s="128">
        <f t="shared" si="54"/>
        <v>22211.599999999999</v>
      </c>
      <c r="D310" s="129">
        <f t="shared" si="55"/>
        <v>1850.96</v>
      </c>
      <c r="E310" s="130">
        <f t="shared" si="56"/>
        <v>205.45</v>
      </c>
      <c r="F310" s="131">
        <f t="shared" si="65"/>
        <v>55.52</v>
      </c>
      <c r="G310" s="132">
        <f t="shared" si="66"/>
        <v>18.5</v>
      </c>
      <c r="H310" s="131">
        <f t="shared" si="57"/>
        <v>2.29</v>
      </c>
      <c r="I310" s="131">
        <f t="shared" si="58"/>
        <v>77.709999999999994</v>
      </c>
      <c r="J310" s="128">
        <f t="shared" si="59"/>
        <v>194.03</v>
      </c>
      <c r="K310" s="130">
        <f t="shared" si="60"/>
        <v>138.66</v>
      </c>
      <c r="L310" s="133">
        <f t="shared" si="61"/>
        <v>407</v>
      </c>
      <c r="M310" s="134">
        <f t="shared" si="62"/>
        <v>376</v>
      </c>
      <c r="N310" s="135">
        <f t="shared" si="63"/>
        <v>407</v>
      </c>
      <c r="O310" s="136">
        <f t="shared" si="64"/>
        <v>376</v>
      </c>
      <c r="R310" s="19"/>
      <c r="U310" s="125"/>
    </row>
    <row r="311" spans="1:21" ht="16" customHeight="1" x14ac:dyDescent="0.3">
      <c r="A311" s="110">
        <v>376</v>
      </c>
      <c r="B311" s="111">
        <v>408</v>
      </c>
      <c r="C311" s="112">
        <f t="shared" si="54"/>
        <v>22211.599999999999</v>
      </c>
      <c r="D311" s="113">
        <f t="shared" si="55"/>
        <v>1850.96</v>
      </c>
      <c r="E311" s="114">
        <f t="shared" si="56"/>
        <v>205.45</v>
      </c>
      <c r="F311" s="115">
        <f t="shared" si="65"/>
        <v>55.52</v>
      </c>
      <c r="G311" s="116">
        <f t="shared" si="66"/>
        <v>18.5</v>
      </c>
      <c r="H311" s="115">
        <f t="shared" si="57"/>
        <v>2.29</v>
      </c>
      <c r="I311" s="115">
        <f t="shared" si="58"/>
        <v>77.709999999999994</v>
      </c>
      <c r="J311" s="112">
        <f t="shared" si="59"/>
        <v>194.03</v>
      </c>
      <c r="K311" s="114">
        <f t="shared" si="60"/>
        <v>138.66</v>
      </c>
      <c r="L311" s="117">
        <f t="shared" si="61"/>
        <v>408</v>
      </c>
      <c r="M311" s="118">
        <f t="shared" si="62"/>
        <v>376</v>
      </c>
      <c r="N311" s="119">
        <f t="shared" si="63"/>
        <v>408</v>
      </c>
      <c r="O311" s="120">
        <f t="shared" si="64"/>
        <v>376</v>
      </c>
      <c r="R311" s="19"/>
      <c r="U311" s="125"/>
    </row>
    <row r="312" spans="1:21" ht="16" customHeight="1" x14ac:dyDescent="0.3">
      <c r="A312" s="126">
        <v>376</v>
      </c>
      <c r="B312" s="127">
        <v>409</v>
      </c>
      <c r="C312" s="128">
        <f t="shared" si="54"/>
        <v>22211.599999999999</v>
      </c>
      <c r="D312" s="129">
        <f t="shared" si="55"/>
        <v>1850.96</v>
      </c>
      <c r="E312" s="130">
        <f t="shared" si="56"/>
        <v>205.45</v>
      </c>
      <c r="F312" s="131">
        <f t="shared" si="65"/>
        <v>55.52</v>
      </c>
      <c r="G312" s="132">
        <f t="shared" si="66"/>
        <v>18.5</v>
      </c>
      <c r="H312" s="131">
        <f t="shared" si="57"/>
        <v>2.29</v>
      </c>
      <c r="I312" s="131">
        <f t="shared" si="58"/>
        <v>77.709999999999994</v>
      </c>
      <c r="J312" s="128">
        <f t="shared" si="59"/>
        <v>194.03</v>
      </c>
      <c r="K312" s="130">
        <f t="shared" si="60"/>
        <v>138.66</v>
      </c>
      <c r="L312" s="133">
        <f t="shared" si="61"/>
        <v>409</v>
      </c>
      <c r="M312" s="134">
        <f t="shared" si="62"/>
        <v>376</v>
      </c>
      <c r="N312" s="135">
        <f t="shared" si="63"/>
        <v>409</v>
      </c>
      <c r="O312" s="136">
        <f t="shared" si="64"/>
        <v>376</v>
      </c>
      <c r="R312" s="19"/>
      <c r="U312" s="125"/>
    </row>
    <row r="313" spans="1:21" ht="16" customHeight="1" x14ac:dyDescent="0.3">
      <c r="A313" s="110">
        <v>376</v>
      </c>
      <c r="B313" s="111">
        <v>410</v>
      </c>
      <c r="C313" s="112">
        <f t="shared" si="54"/>
        <v>22211.599999999999</v>
      </c>
      <c r="D313" s="113">
        <f t="shared" si="55"/>
        <v>1850.96</v>
      </c>
      <c r="E313" s="114">
        <f t="shared" si="56"/>
        <v>205.45</v>
      </c>
      <c r="F313" s="115">
        <f t="shared" si="65"/>
        <v>55.52</v>
      </c>
      <c r="G313" s="116">
        <f t="shared" si="66"/>
        <v>18.5</v>
      </c>
      <c r="H313" s="115">
        <f t="shared" si="57"/>
        <v>2.29</v>
      </c>
      <c r="I313" s="115">
        <f t="shared" si="58"/>
        <v>77.709999999999994</v>
      </c>
      <c r="J313" s="112">
        <f t="shared" si="59"/>
        <v>194.03</v>
      </c>
      <c r="K313" s="114">
        <f t="shared" si="60"/>
        <v>138.66</v>
      </c>
      <c r="L313" s="117">
        <f t="shared" si="61"/>
        <v>410</v>
      </c>
      <c r="M313" s="118">
        <f t="shared" si="62"/>
        <v>376</v>
      </c>
      <c r="N313" s="119">
        <f t="shared" si="63"/>
        <v>410</v>
      </c>
      <c r="O313" s="120">
        <f t="shared" si="64"/>
        <v>376</v>
      </c>
      <c r="R313" s="19"/>
      <c r="U313" s="125"/>
    </row>
    <row r="314" spans="1:21" ht="16" customHeight="1" x14ac:dyDescent="0.3">
      <c r="A314" s="126">
        <v>376</v>
      </c>
      <c r="B314" s="127">
        <v>411</v>
      </c>
      <c r="C314" s="128">
        <f t="shared" si="54"/>
        <v>22211.599999999999</v>
      </c>
      <c r="D314" s="129">
        <f t="shared" si="55"/>
        <v>1850.96</v>
      </c>
      <c r="E314" s="130">
        <f t="shared" si="56"/>
        <v>205.45</v>
      </c>
      <c r="F314" s="131">
        <f t="shared" si="65"/>
        <v>55.52</v>
      </c>
      <c r="G314" s="132">
        <f t="shared" si="66"/>
        <v>18.5</v>
      </c>
      <c r="H314" s="131">
        <f t="shared" si="57"/>
        <v>2.29</v>
      </c>
      <c r="I314" s="131">
        <f t="shared" si="58"/>
        <v>77.709999999999994</v>
      </c>
      <c r="J314" s="128">
        <f t="shared" si="59"/>
        <v>194.03</v>
      </c>
      <c r="K314" s="130">
        <f t="shared" si="60"/>
        <v>138.66</v>
      </c>
      <c r="L314" s="133">
        <f t="shared" si="61"/>
        <v>411</v>
      </c>
      <c r="M314" s="134">
        <f t="shared" si="62"/>
        <v>376</v>
      </c>
      <c r="N314" s="135">
        <f t="shared" si="63"/>
        <v>411</v>
      </c>
      <c r="O314" s="136">
        <f t="shared" si="64"/>
        <v>376</v>
      </c>
      <c r="R314" s="19"/>
      <c r="U314" s="125"/>
    </row>
    <row r="315" spans="1:21" ht="16" customHeight="1" x14ac:dyDescent="0.3">
      <c r="A315" s="110">
        <v>376</v>
      </c>
      <c r="B315" s="111">
        <v>412</v>
      </c>
      <c r="C315" s="112">
        <f t="shared" si="54"/>
        <v>22211.599999999999</v>
      </c>
      <c r="D315" s="113">
        <f t="shared" si="55"/>
        <v>1850.96</v>
      </c>
      <c r="E315" s="114">
        <f t="shared" si="56"/>
        <v>205.45</v>
      </c>
      <c r="F315" s="115">
        <f t="shared" si="65"/>
        <v>55.52</v>
      </c>
      <c r="G315" s="116">
        <f t="shared" si="66"/>
        <v>18.5</v>
      </c>
      <c r="H315" s="115">
        <f t="shared" si="57"/>
        <v>2.29</v>
      </c>
      <c r="I315" s="115">
        <f t="shared" si="58"/>
        <v>77.709999999999994</v>
      </c>
      <c r="J315" s="112">
        <f t="shared" si="59"/>
        <v>194.03</v>
      </c>
      <c r="K315" s="114">
        <f t="shared" si="60"/>
        <v>138.66</v>
      </c>
      <c r="L315" s="117">
        <f t="shared" si="61"/>
        <v>412</v>
      </c>
      <c r="M315" s="118">
        <f t="shared" si="62"/>
        <v>376</v>
      </c>
      <c r="N315" s="119">
        <f t="shared" si="63"/>
        <v>412</v>
      </c>
      <c r="O315" s="120">
        <f t="shared" si="64"/>
        <v>376</v>
      </c>
      <c r="R315" s="19"/>
      <c r="U315" s="125"/>
    </row>
    <row r="316" spans="1:21" ht="16" customHeight="1" x14ac:dyDescent="0.3">
      <c r="A316" s="126">
        <v>377</v>
      </c>
      <c r="B316" s="127">
        <v>413</v>
      </c>
      <c r="C316" s="128">
        <f t="shared" si="54"/>
        <v>22270.67</v>
      </c>
      <c r="D316" s="129">
        <f t="shared" si="55"/>
        <v>1855.88</v>
      </c>
      <c r="E316" s="130">
        <f t="shared" si="56"/>
        <v>206</v>
      </c>
      <c r="F316" s="131">
        <f t="shared" si="65"/>
        <v>55.67</v>
      </c>
      <c r="G316" s="132">
        <f t="shared" si="66"/>
        <v>18.55</v>
      </c>
      <c r="H316" s="131">
        <f t="shared" si="57"/>
        <v>2.29</v>
      </c>
      <c r="I316" s="131">
        <f t="shared" si="58"/>
        <v>77.709999999999994</v>
      </c>
      <c r="J316" s="128">
        <f t="shared" si="59"/>
        <v>194.03</v>
      </c>
      <c r="K316" s="130">
        <f t="shared" si="60"/>
        <v>138.66</v>
      </c>
      <c r="L316" s="133">
        <f t="shared" si="61"/>
        <v>413</v>
      </c>
      <c r="M316" s="134">
        <f t="shared" si="62"/>
        <v>377</v>
      </c>
      <c r="N316" s="135">
        <f t="shared" si="63"/>
        <v>413</v>
      </c>
      <c r="O316" s="136">
        <f t="shared" si="64"/>
        <v>377</v>
      </c>
      <c r="R316" s="19"/>
      <c r="U316" s="125"/>
    </row>
    <row r="317" spans="1:21" ht="16" customHeight="1" x14ac:dyDescent="0.3">
      <c r="A317" s="110">
        <v>377</v>
      </c>
      <c r="B317" s="111">
        <v>414</v>
      </c>
      <c r="C317" s="112">
        <f t="shared" si="54"/>
        <v>22270.67</v>
      </c>
      <c r="D317" s="113">
        <f t="shared" si="55"/>
        <v>1855.88</v>
      </c>
      <c r="E317" s="114">
        <f t="shared" si="56"/>
        <v>206</v>
      </c>
      <c r="F317" s="115">
        <f t="shared" si="65"/>
        <v>55.67</v>
      </c>
      <c r="G317" s="116">
        <f t="shared" si="66"/>
        <v>18.55</v>
      </c>
      <c r="H317" s="115">
        <f t="shared" si="57"/>
        <v>2.29</v>
      </c>
      <c r="I317" s="115">
        <f t="shared" si="58"/>
        <v>77.709999999999994</v>
      </c>
      <c r="J317" s="112">
        <f t="shared" si="59"/>
        <v>194.03</v>
      </c>
      <c r="K317" s="114">
        <f t="shared" si="60"/>
        <v>138.66</v>
      </c>
      <c r="L317" s="117">
        <f t="shared" si="61"/>
        <v>414</v>
      </c>
      <c r="M317" s="118">
        <f t="shared" si="62"/>
        <v>377</v>
      </c>
      <c r="N317" s="119">
        <f t="shared" si="63"/>
        <v>414</v>
      </c>
      <c r="O317" s="120">
        <f t="shared" si="64"/>
        <v>377</v>
      </c>
      <c r="R317" s="19"/>
      <c r="U317" s="125"/>
    </row>
    <row r="318" spans="1:21" ht="16" customHeight="1" x14ac:dyDescent="0.3">
      <c r="A318" s="126">
        <v>377</v>
      </c>
      <c r="B318" s="127">
        <v>415</v>
      </c>
      <c r="C318" s="128">
        <f t="shared" si="54"/>
        <v>22270.67</v>
      </c>
      <c r="D318" s="129">
        <f t="shared" si="55"/>
        <v>1855.88</v>
      </c>
      <c r="E318" s="130">
        <f t="shared" si="56"/>
        <v>206</v>
      </c>
      <c r="F318" s="131">
        <f t="shared" si="65"/>
        <v>55.67</v>
      </c>
      <c r="G318" s="132">
        <f t="shared" si="66"/>
        <v>18.55</v>
      </c>
      <c r="H318" s="131">
        <f t="shared" si="57"/>
        <v>2.29</v>
      </c>
      <c r="I318" s="131">
        <f t="shared" si="58"/>
        <v>77.709999999999994</v>
      </c>
      <c r="J318" s="128">
        <f t="shared" si="59"/>
        <v>194.03</v>
      </c>
      <c r="K318" s="130">
        <f t="shared" si="60"/>
        <v>138.66</v>
      </c>
      <c r="L318" s="133">
        <f t="shared" si="61"/>
        <v>415</v>
      </c>
      <c r="M318" s="134">
        <f t="shared" si="62"/>
        <v>377</v>
      </c>
      <c r="N318" s="135">
        <f t="shared" si="63"/>
        <v>415</v>
      </c>
      <c r="O318" s="136">
        <f t="shared" si="64"/>
        <v>377</v>
      </c>
      <c r="R318" s="19"/>
      <c r="U318" s="125"/>
    </row>
    <row r="319" spans="1:21" ht="16" customHeight="1" x14ac:dyDescent="0.3">
      <c r="A319" s="110">
        <v>377</v>
      </c>
      <c r="B319" s="111">
        <v>416</v>
      </c>
      <c r="C319" s="112">
        <f t="shared" si="54"/>
        <v>22270.67</v>
      </c>
      <c r="D319" s="113">
        <f t="shared" si="55"/>
        <v>1855.88</v>
      </c>
      <c r="E319" s="114">
        <f t="shared" si="56"/>
        <v>206</v>
      </c>
      <c r="F319" s="115">
        <f t="shared" si="65"/>
        <v>55.67</v>
      </c>
      <c r="G319" s="116">
        <f t="shared" si="66"/>
        <v>18.55</v>
      </c>
      <c r="H319" s="115">
        <f t="shared" si="57"/>
        <v>2.29</v>
      </c>
      <c r="I319" s="115">
        <f t="shared" si="58"/>
        <v>77.709999999999994</v>
      </c>
      <c r="J319" s="112">
        <f t="shared" si="59"/>
        <v>194.03</v>
      </c>
      <c r="K319" s="114">
        <f t="shared" si="60"/>
        <v>138.66</v>
      </c>
      <c r="L319" s="117">
        <f t="shared" si="61"/>
        <v>416</v>
      </c>
      <c r="M319" s="118">
        <f t="shared" si="62"/>
        <v>377</v>
      </c>
      <c r="N319" s="119">
        <f t="shared" si="63"/>
        <v>416</v>
      </c>
      <c r="O319" s="120">
        <f t="shared" si="64"/>
        <v>377</v>
      </c>
      <c r="R319" s="19"/>
      <c r="U319" s="125"/>
    </row>
    <row r="320" spans="1:21" ht="16" customHeight="1" x14ac:dyDescent="0.3">
      <c r="A320" s="126">
        <v>377</v>
      </c>
      <c r="B320" s="127">
        <v>417</v>
      </c>
      <c r="C320" s="128">
        <f t="shared" si="54"/>
        <v>22270.67</v>
      </c>
      <c r="D320" s="129">
        <f t="shared" si="55"/>
        <v>1855.88</v>
      </c>
      <c r="E320" s="130">
        <f t="shared" si="56"/>
        <v>206</v>
      </c>
      <c r="F320" s="131">
        <f t="shared" si="65"/>
        <v>55.67</v>
      </c>
      <c r="G320" s="132">
        <f t="shared" si="66"/>
        <v>18.55</v>
      </c>
      <c r="H320" s="131">
        <f t="shared" si="57"/>
        <v>2.29</v>
      </c>
      <c r="I320" s="131">
        <f t="shared" si="58"/>
        <v>77.709999999999994</v>
      </c>
      <c r="J320" s="128">
        <f t="shared" si="59"/>
        <v>194.03</v>
      </c>
      <c r="K320" s="130">
        <f t="shared" si="60"/>
        <v>138.66</v>
      </c>
      <c r="L320" s="133">
        <f t="shared" si="61"/>
        <v>417</v>
      </c>
      <c r="M320" s="134">
        <f t="shared" si="62"/>
        <v>377</v>
      </c>
      <c r="N320" s="135">
        <f t="shared" si="63"/>
        <v>417</v>
      </c>
      <c r="O320" s="136">
        <f t="shared" si="64"/>
        <v>377</v>
      </c>
      <c r="R320" s="19"/>
      <c r="U320" s="125"/>
    </row>
    <row r="321" spans="1:21" ht="16" customHeight="1" x14ac:dyDescent="0.3">
      <c r="A321" s="110">
        <v>377</v>
      </c>
      <c r="B321" s="111">
        <v>418</v>
      </c>
      <c r="C321" s="112">
        <f t="shared" si="54"/>
        <v>22270.67</v>
      </c>
      <c r="D321" s="113">
        <f t="shared" si="55"/>
        <v>1855.88</v>
      </c>
      <c r="E321" s="114">
        <f t="shared" si="56"/>
        <v>206</v>
      </c>
      <c r="F321" s="115">
        <f t="shared" si="65"/>
        <v>55.67</v>
      </c>
      <c r="G321" s="116">
        <f t="shared" si="66"/>
        <v>18.55</v>
      </c>
      <c r="H321" s="115">
        <f t="shared" si="57"/>
        <v>2.29</v>
      </c>
      <c r="I321" s="115">
        <f t="shared" si="58"/>
        <v>77.709999999999994</v>
      </c>
      <c r="J321" s="112">
        <f t="shared" si="59"/>
        <v>194.03</v>
      </c>
      <c r="K321" s="114">
        <f t="shared" si="60"/>
        <v>138.66</v>
      </c>
      <c r="L321" s="117">
        <f t="shared" si="61"/>
        <v>418</v>
      </c>
      <c r="M321" s="118">
        <f t="shared" si="62"/>
        <v>377</v>
      </c>
      <c r="N321" s="119">
        <f t="shared" si="63"/>
        <v>418</v>
      </c>
      <c r="O321" s="120">
        <f t="shared" si="64"/>
        <v>377</v>
      </c>
      <c r="R321" s="19"/>
      <c r="U321" s="125"/>
    </row>
    <row r="322" spans="1:21" ht="16" customHeight="1" x14ac:dyDescent="0.3">
      <c r="A322" s="126">
        <v>377</v>
      </c>
      <c r="B322" s="127">
        <v>419</v>
      </c>
      <c r="C322" s="128">
        <f t="shared" si="54"/>
        <v>22270.67</v>
      </c>
      <c r="D322" s="129">
        <f t="shared" si="55"/>
        <v>1855.88</v>
      </c>
      <c r="E322" s="130">
        <f t="shared" si="56"/>
        <v>206</v>
      </c>
      <c r="F322" s="131">
        <f t="shared" si="65"/>
        <v>55.67</v>
      </c>
      <c r="G322" s="132">
        <f t="shared" si="66"/>
        <v>18.55</v>
      </c>
      <c r="H322" s="131">
        <f t="shared" si="57"/>
        <v>2.29</v>
      </c>
      <c r="I322" s="131">
        <f t="shared" si="58"/>
        <v>77.709999999999994</v>
      </c>
      <c r="J322" s="128">
        <f t="shared" si="59"/>
        <v>194.03</v>
      </c>
      <c r="K322" s="130">
        <f t="shared" si="60"/>
        <v>138.66</v>
      </c>
      <c r="L322" s="133">
        <f t="shared" si="61"/>
        <v>419</v>
      </c>
      <c r="M322" s="134">
        <f t="shared" si="62"/>
        <v>377</v>
      </c>
      <c r="N322" s="135">
        <f t="shared" si="63"/>
        <v>419</v>
      </c>
      <c r="O322" s="136">
        <f t="shared" si="64"/>
        <v>377</v>
      </c>
      <c r="R322" s="19"/>
      <c r="U322" s="125"/>
    </row>
    <row r="323" spans="1:21" ht="16" customHeight="1" x14ac:dyDescent="0.3">
      <c r="A323" s="110">
        <v>378</v>
      </c>
      <c r="B323" s="111">
        <v>420</v>
      </c>
      <c r="C323" s="112">
        <f t="shared" ref="C323:C386" si="67">ROUND($P$1*A323,2)</f>
        <v>22329.75</v>
      </c>
      <c r="D323" s="113">
        <f t="shared" ref="D323:D386" si="68">TRUNC(C323/12,2)</f>
        <v>1860.81</v>
      </c>
      <c r="E323" s="114">
        <f t="shared" ref="E323:E386" si="69">TRUNC(D323*$P$3,2)</f>
        <v>206.54</v>
      </c>
      <c r="F323" s="115">
        <f t="shared" si="65"/>
        <v>55.82</v>
      </c>
      <c r="G323" s="116">
        <f t="shared" si="66"/>
        <v>18.600000000000001</v>
      </c>
      <c r="H323" s="115">
        <f t="shared" ref="H323:H386" si="70">TRUNC($P$9,2)</f>
        <v>2.29</v>
      </c>
      <c r="I323" s="115">
        <f t="shared" ref="I323:I386" si="71">TRUNC(IF(A323&lt;$A$427,$D$427*$R$10+$P$10,IF(A323&gt;$A$782,$D$782*$R$10+$P$10,D323*$R$10+$P$10)),2)</f>
        <v>77.709999999999994</v>
      </c>
      <c r="J323" s="112">
        <f t="shared" ref="J323:J386" si="72">TRUNC(IF(A323&lt;$A$427,($D$427*$R$11)+$P$11,IF(A323&gt;$A$782,$D$782*$R$11+$P$11,D323*$R$11+$P$11)),2)</f>
        <v>194.03</v>
      </c>
      <c r="K323" s="114">
        <f t="shared" ref="K323:K386" si="73">TRUNC(IF(A323&lt;$A$427,$D$427*$R$12+$P$12,IF(A323&gt;$A$782,$D$782*$R$12+$P$12,D323*$R$12+$P$12)),2)</f>
        <v>138.66</v>
      </c>
      <c r="L323" s="117">
        <f t="shared" ref="L323:L386" si="74">B323</f>
        <v>420</v>
      </c>
      <c r="M323" s="118">
        <f t="shared" ref="M323:M386" si="75">A323</f>
        <v>378</v>
      </c>
      <c r="N323" s="119">
        <f t="shared" ref="N323:N386" si="76">B323</f>
        <v>420</v>
      </c>
      <c r="O323" s="120">
        <f t="shared" ref="O323:O386" si="77">A323</f>
        <v>378</v>
      </c>
      <c r="R323" s="19"/>
      <c r="U323" s="125"/>
    </row>
    <row r="324" spans="1:21" ht="16" customHeight="1" x14ac:dyDescent="0.3">
      <c r="A324" s="126">
        <v>379</v>
      </c>
      <c r="B324" s="127">
        <v>421</v>
      </c>
      <c r="C324" s="128">
        <f t="shared" si="67"/>
        <v>22388.82</v>
      </c>
      <c r="D324" s="129">
        <f t="shared" si="68"/>
        <v>1865.73</v>
      </c>
      <c r="E324" s="130">
        <f t="shared" si="69"/>
        <v>207.09</v>
      </c>
      <c r="F324" s="131">
        <f t="shared" si="65"/>
        <v>55.97</v>
      </c>
      <c r="G324" s="132">
        <f t="shared" si="66"/>
        <v>18.649999999999999</v>
      </c>
      <c r="H324" s="131">
        <f t="shared" si="70"/>
        <v>2.29</v>
      </c>
      <c r="I324" s="131">
        <f t="shared" si="71"/>
        <v>77.709999999999994</v>
      </c>
      <c r="J324" s="128">
        <f t="shared" si="72"/>
        <v>194.03</v>
      </c>
      <c r="K324" s="130">
        <f t="shared" si="73"/>
        <v>138.66</v>
      </c>
      <c r="L324" s="133">
        <f t="shared" si="74"/>
        <v>421</v>
      </c>
      <c r="M324" s="134">
        <f t="shared" si="75"/>
        <v>379</v>
      </c>
      <c r="N324" s="135">
        <f t="shared" si="76"/>
        <v>421</v>
      </c>
      <c r="O324" s="136">
        <f t="shared" si="77"/>
        <v>379</v>
      </c>
      <c r="R324" s="19"/>
      <c r="U324" s="125"/>
    </row>
    <row r="325" spans="1:21" ht="16" customHeight="1" x14ac:dyDescent="0.3">
      <c r="A325" s="110">
        <v>380</v>
      </c>
      <c r="B325" s="111">
        <v>422</v>
      </c>
      <c r="C325" s="112">
        <f t="shared" si="67"/>
        <v>22447.89</v>
      </c>
      <c r="D325" s="113">
        <f t="shared" si="68"/>
        <v>1870.65</v>
      </c>
      <c r="E325" s="114">
        <f t="shared" si="69"/>
        <v>207.64</v>
      </c>
      <c r="F325" s="115">
        <f t="shared" si="65"/>
        <v>56.11</v>
      </c>
      <c r="G325" s="116">
        <f t="shared" si="66"/>
        <v>18.7</v>
      </c>
      <c r="H325" s="115">
        <f t="shared" si="70"/>
        <v>2.29</v>
      </c>
      <c r="I325" s="115">
        <f t="shared" si="71"/>
        <v>77.709999999999994</v>
      </c>
      <c r="J325" s="112">
        <f t="shared" si="72"/>
        <v>194.03</v>
      </c>
      <c r="K325" s="114">
        <f t="shared" si="73"/>
        <v>138.66</v>
      </c>
      <c r="L325" s="117">
        <f t="shared" si="74"/>
        <v>422</v>
      </c>
      <c r="M325" s="118">
        <f t="shared" si="75"/>
        <v>380</v>
      </c>
      <c r="N325" s="119">
        <f t="shared" si="76"/>
        <v>422</v>
      </c>
      <c r="O325" s="120">
        <f t="shared" si="77"/>
        <v>380</v>
      </c>
      <c r="R325" s="19"/>
      <c r="U325" s="125"/>
    </row>
    <row r="326" spans="1:21" ht="16" customHeight="1" x14ac:dyDescent="0.3">
      <c r="A326" s="126">
        <v>381</v>
      </c>
      <c r="B326" s="127">
        <v>423</v>
      </c>
      <c r="C326" s="128">
        <f t="shared" si="67"/>
        <v>22506.97</v>
      </c>
      <c r="D326" s="129">
        <f t="shared" si="68"/>
        <v>1875.58</v>
      </c>
      <c r="E326" s="130">
        <f t="shared" si="69"/>
        <v>208.18</v>
      </c>
      <c r="F326" s="131">
        <f t="shared" ref="F326:F389" si="78">TRUNC(IF(A326&lt;=$A$270,$D$270*$P$5,D326*$P$5),2)</f>
        <v>56.26</v>
      </c>
      <c r="G326" s="132">
        <f t="shared" ref="G326:G389" si="79">TRUNC(IF(A326&lt;=$A$270,$D$270*$P$6,D326*$P$6),2)</f>
        <v>18.75</v>
      </c>
      <c r="H326" s="131">
        <f t="shared" si="70"/>
        <v>2.29</v>
      </c>
      <c r="I326" s="131">
        <f t="shared" si="71"/>
        <v>77.709999999999994</v>
      </c>
      <c r="J326" s="128">
        <f t="shared" si="72"/>
        <v>194.03</v>
      </c>
      <c r="K326" s="130">
        <f t="shared" si="73"/>
        <v>138.66</v>
      </c>
      <c r="L326" s="133">
        <f t="shared" si="74"/>
        <v>423</v>
      </c>
      <c r="M326" s="134">
        <f t="shared" si="75"/>
        <v>381</v>
      </c>
      <c r="N326" s="135">
        <f t="shared" si="76"/>
        <v>423</v>
      </c>
      <c r="O326" s="136">
        <f t="shared" si="77"/>
        <v>381</v>
      </c>
      <c r="R326" s="19"/>
      <c r="U326" s="125"/>
    </row>
    <row r="327" spans="1:21" ht="16" customHeight="1" x14ac:dyDescent="0.3">
      <c r="A327" s="110">
        <v>382</v>
      </c>
      <c r="B327" s="111">
        <v>424</v>
      </c>
      <c r="C327" s="112">
        <f t="shared" si="67"/>
        <v>22566.04</v>
      </c>
      <c r="D327" s="113">
        <f t="shared" si="68"/>
        <v>1880.5</v>
      </c>
      <c r="E327" s="114">
        <f t="shared" si="69"/>
        <v>208.73</v>
      </c>
      <c r="F327" s="115">
        <f t="shared" si="78"/>
        <v>56.41</v>
      </c>
      <c r="G327" s="116">
        <f t="shared" si="79"/>
        <v>18.8</v>
      </c>
      <c r="H327" s="115">
        <f t="shared" si="70"/>
        <v>2.29</v>
      </c>
      <c r="I327" s="115">
        <f t="shared" si="71"/>
        <v>77.709999999999994</v>
      </c>
      <c r="J327" s="112">
        <f t="shared" si="72"/>
        <v>194.03</v>
      </c>
      <c r="K327" s="114">
        <f t="shared" si="73"/>
        <v>138.66</v>
      </c>
      <c r="L327" s="117">
        <f t="shared" si="74"/>
        <v>424</v>
      </c>
      <c r="M327" s="118">
        <f t="shared" si="75"/>
        <v>382</v>
      </c>
      <c r="N327" s="119">
        <f t="shared" si="76"/>
        <v>424</v>
      </c>
      <c r="O327" s="120">
        <f t="shared" si="77"/>
        <v>382</v>
      </c>
      <c r="R327" s="19"/>
      <c r="U327" s="125"/>
    </row>
    <row r="328" spans="1:21" ht="16" customHeight="1" x14ac:dyDescent="0.3">
      <c r="A328" s="126">
        <v>382</v>
      </c>
      <c r="B328" s="127">
        <v>425</v>
      </c>
      <c r="C328" s="128">
        <f t="shared" si="67"/>
        <v>22566.04</v>
      </c>
      <c r="D328" s="129">
        <f t="shared" si="68"/>
        <v>1880.5</v>
      </c>
      <c r="E328" s="130">
        <f t="shared" si="69"/>
        <v>208.73</v>
      </c>
      <c r="F328" s="131">
        <f t="shared" si="78"/>
        <v>56.41</v>
      </c>
      <c r="G328" s="132">
        <f t="shared" si="79"/>
        <v>18.8</v>
      </c>
      <c r="H328" s="131">
        <f t="shared" si="70"/>
        <v>2.29</v>
      </c>
      <c r="I328" s="131">
        <f t="shared" si="71"/>
        <v>77.709999999999994</v>
      </c>
      <c r="J328" s="128">
        <f t="shared" si="72"/>
        <v>194.03</v>
      </c>
      <c r="K328" s="130">
        <f t="shared" si="73"/>
        <v>138.66</v>
      </c>
      <c r="L328" s="133">
        <f t="shared" si="74"/>
        <v>425</v>
      </c>
      <c r="M328" s="134">
        <f t="shared" si="75"/>
        <v>382</v>
      </c>
      <c r="N328" s="135">
        <f t="shared" si="76"/>
        <v>425</v>
      </c>
      <c r="O328" s="136">
        <f t="shared" si="77"/>
        <v>382</v>
      </c>
      <c r="R328" s="19"/>
      <c r="U328" s="125"/>
    </row>
    <row r="329" spans="1:21" ht="16" customHeight="1" x14ac:dyDescent="0.3">
      <c r="A329" s="110">
        <v>383</v>
      </c>
      <c r="B329" s="111">
        <v>426</v>
      </c>
      <c r="C329" s="112">
        <f t="shared" si="67"/>
        <v>22625.11</v>
      </c>
      <c r="D329" s="113">
        <f t="shared" si="68"/>
        <v>1885.42</v>
      </c>
      <c r="E329" s="114">
        <f t="shared" si="69"/>
        <v>209.28</v>
      </c>
      <c r="F329" s="115">
        <f t="shared" si="78"/>
        <v>56.56</v>
      </c>
      <c r="G329" s="116">
        <f t="shared" si="79"/>
        <v>18.850000000000001</v>
      </c>
      <c r="H329" s="115">
        <f t="shared" si="70"/>
        <v>2.29</v>
      </c>
      <c r="I329" s="115">
        <f t="shared" si="71"/>
        <v>77.709999999999994</v>
      </c>
      <c r="J329" s="112">
        <f t="shared" si="72"/>
        <v>194.03</v>
      </c>
      <c r="K329" s="114">
        <f t="shared" si="73"/>
        <v>138.66</v>
      </c>
      <c r="L329" s="117">
        <f t="shared" si="74"/>
        <v>426</v>
      </c>
      <c r="M329" s="118">
        <f t="shared" si="75"/>
        <v>383</v>
      </c>
      <c r="N329" s="119">
        <f t="shared" si="76"/>
        <v>426</v>
      </c>
      <c r="O329" s="120">
        <f t="shared" si="77"/>
        <v>383</v>
      </c>
      <c r="R329" s="19"/>
      <c r="U329" s="125"/>
    </row>
    <row r="330" spans="1:21" ht="16" customHeight="1" x14ac:dyDescent="0.3">
      <c r="A330" s="126">
        <v>384</v>
      </c>
      <c r="B330" s="127">
        <v>427</v>
      </c>
      <c r="C330" s="128">
        <f t="shared" si="67"/>
        <v>22684.19</v>
      </c>
      <c r="D330" s="129">
        <f t="shared" si="68"/>
        <v>1890.34</v>
      </c>
      <c r="E330" s="130">
        <f t="shared" si="69"/>
        <v>209.82</v>
      </c>
      <c r="F330" s="131">
        <f t="shared" si="78"/>
        <v>56.71</v>
      </c>
      <c r="G330" s="132">
        <f t="shared" si="79"/>
        <v>18.899999999999999</v>
      </c>
      <c r="H330" s="131">
        <f t="shared" si="70"/>
        <v>2.29</v>
      </c>
      <c r="I330" s="131">
        <f t="shared" si="71"/>
        <v>77.709999999999994</v>
      </c>
      <c r="J330" s="128">
        <f t="shared" si="72"/>
        <v>194.03</v>
      </c>
      <c r="K330" s="130">
        <f t="shared" si="73"/>
        <v>138.66</v>
      </c>
      <c r="L330" s="133">
        <f t="shared" si="74"/>
        <v>427</v>
      </c>
      <c r="M330" s="134">
        <f t="shared" si="75"/>
        <v>384</v>
      </c>
      <c r="N330" s="135">
        <f t="shared" si="76"/>
        <v>427</v>
      </c>
      <c r="O330" s="136">
        <f t="shared" si="77"/>
        <v>384</v>
      </c>
      <c r="R330" s="19"/>
      <c r="U330" s="125"/>
    </row>
    <row r="331" spans="1:21" ht="16" customHeight="1" x14ac:dyDescent="0.3">
      <c r="A331" s="110">
        <v>384</v>
      </c>
      <c r="B331" s="111">
        <v>428</v>
      </c>
      <c r="C331" s="112">
        <f t="shared" si="67"/>
        <v>22684.19</v>
      </c>
      <c r="D331" s="113">
        <f t="shared" si="68"/>
        <v>1890.34</v>
      </c>
      <c r="E331" s="114">
        <f t="shared" si="69"/>
        <v>209.82</v>
      </c>
      <c r="F331" s="115">
        <f t="shared" si="78"/>
        <v>56.71</v>
      </c>
      <c r="G331" s="116">
        <f t="shared" si="79"/>
        <v>18.899999999999999</v>
      </c>
      <c r="H331" s="115">
        <f t="shared" si="70"/>
        <v>2.29</v>
      </c>
      <c r="I331" s="115">
        <f t="shared" si="71"/>
        <v>77.709999999999994</v>
      </c>
      <c r="J331" s="112">
        <f t="shared" si="72"/>
        <v>194.03</v>
      </c>
      <c r="K331" s="114">
        <f t="shared" si="73"/>
        <v>138.66</v>
      </c>
      <c r="L331" s="117">
        <f t="shared" si="74"/>
        <v>428</v>
      </c>
      <c r="M331" s="118">
        <f t="shared" si="75"/>
        <v>384</v>
      </c>
      <c r="N331" s="119">
        <f t="shared" si="76"/>
        <v>428</v>
      </c>
      <c r="O331" s="120">
        <f t="shared" si="77"/>
        <v>384</v>
      </c>
      <c r="R331" s="19"/>
      <c r="U331" s="125"/>
    </row>
    <row r="332" spans="1:21" ht="16" customHeight="1" x14ac:dyDescent="0.3">
      <c r="A332" s="126">
        <v>384</v>
      </c>
      <c r="B332" s="127">
        <v>429</v>
      </c>
      <c r="C332" s="128">
        <f t="shared" si="67"/>
        <v>22684.19</v>
      </c>
      <c r="D332" s="129">
        <f t="shared" si="68"/>
        <v>1890.34</v>
      </c>
      <c r="E332" s="130">
        <f t="shared" si="69"/>
        <v>209.82</v>
      </c>
      <c r="F332" s="131">
        <f t="shared" si="78"/>
        <v>56.71</v>
      </c>
      <c r="G332" s="132">
        <f t="shared" si="79"/>
        <v>18.899999999999999</v>
      </c>
      <c r="H332" s="131">
        <f t="shared" si="70"/>
        <v>2.29</v>
      </c>
      <c r="I332" s="131">
        <f t="shared" si="71"/>
        <v>77.709999999999994</v>
      </c>
      <c r="J332" s="128">
        <f t="shared" si="72"/>
        <v>194.03</v>
      </c>
      <c r="K332" s="130">
        <f t="shared" si="73"/>
        <v>138.66</v>
      </c>
      <c r="L332" s="133">
        <f t="shared" si="74"/>
        <v>429</v>
      </c>
      <c r="M332" s="134">
        <f t="shared" si="75"/>
        <v>384</v>
      </c>
      <c r="N332" s="135">
        <f t="shared" si="76"/>
        <v>429</v>
      </c>
      <c r="O332" s="136">
        <f t="shared" si="77"/>
        <v>384</v>
      </c>
      <c r="R332" s="19"/>
      <c r="U332" s="125"/>
    </row>
    <row r="333" spans="1:21" ht="16" customHeight="1" x14ac:dyDescent="0.3">
      <c r="A333" s="110">
        <v>385</v>
      </c>
      <c r="B333" s="111">
        <v>430</v>
      </c>
      <c r="C333" s="112">
        <f t="shared" si="67"/>
        <v>22743.26</v>
      </c>
      <c r="D333" s="113">
        <f t="shared" si="68"/>
        <v>1895.27</v>
      </c>
      <c r="E333" s="114">
        <f t="shared" si="69"/>
        <v>210.37</v>
      </c>
      <c r="F333" s="115">
        <f t="shared" si="78"/>
        <v>56.85</v>
      </c>
      <c r="G333" s="116">
        <f t="shared" si="79"/>
        <v>18.95</v>
      </c>
      <c r="H333" s="115">
        <f t="shared" si="70"/>
        <v>2.29</v>
      </c>
      <c r="I333" s="115">
        <f t="shared" si="71"/>
        <v>77.709999999999994</v>
      </c>
      <c r="J333" s="112">
        <f t="shared" si="72"/>
        <v>194.03</v>
      </c>
      <c r="K333" s="114">
        <f t="shared" si="73"/>
        <v>138.66</v>
      </c>
      <c r="L333" s="117">
        <f t="shared" si="74"/>
        <v>430</v>
      </c>
      <c r="M333" s="118">
        <f t="shared" si="75"/>
        <v>385</v>
      </c>
      <c r="N333" s="119">
        <f t="shared" si="76"/>
        <v>430</v>
      </c>
      <c r="O333" s="120">
        <f t="shared" si="77"/>
        <v>385</v>
      </c>
      <c r="R333" s="19"/>
      <c r="U333" s="125"/>
    </row>
    <row r="334" spans="1:21" ht="16" customHeight="1" x14ac:dyDescent="0.3">
      <c r="A334" s="126">
        <v>386</v>
      </c>
      <c r="B334" s="127">
        <v>431</v>
      </c>
      <c r="C334" s="128">
        <f t="shared" si="67"/>
        <v>22802.33</v>
      </c>
      <c r="D334" s="129">
        <f t="shared" si="68"/>
        <v>1900.19</v>
      </c>
      <c r="E334" s="130">
        <f t="shared" si="69"/>
        <v>210.92</v>
      </c>
      <c r="F334" s="131">
        <f t="shared" si="78"/>
        <v>57</v>
      </c>
      <c r="G334" s="132">
        <f t="shared" si="79"/>
        <v>19</v>
      </c>
      <c r="H334" s="131">
        <f t="shared" si="70"/>
        <v>2.29</v>
      </c>
      <c r="I334" s="131">
        <f t="shared" si="71"/>
        <v>77.709999999999994</v>
      </c>
      <c r="J334" s="128">
        <f t="shared" si="72"/>
        <v>194.03</v>
      </c>
      <c r="K334" s="130">
        <f t="shared" si="73"/>
        <v>138.66</v>
      </c>
      <c r="L334" s="133">
        <f t="shared" si="74"/>
        <v>431</v>
      </c>
      <c r="M334" s="134">
        <f t="shared" si="75"/>
        <v>386</v>
      </c>
      <c r="N334" s="135">
        <f t="shared" si="76"/>
        <v>431</v>
      </c>
      <c r="O334" s="136">
        <f t="shared" si="77"/>
        <v>386</v>
      </c>
      <c r="R334" s="19"/>
      <c r="U334" s="125"/>
    </row>
    <row r="335" spans="1:21" ht="16" customHeight="1" x14ac:dyDescent="0.3">
      <c r="A335" s="110">
        <v>387</v>
      </c>
      <c r="B335" s="111">
        <v>432</v>
      </c>
      <c r="C335" s="112">
        <f t="shared" si="67"/>
        <v>22861.41</v>
      </c>
      <c r="D335" s="113">
        <f t="shared" si="68"/>
        <v>1905.11</v>
      </c>
      <c r="E335" s="114">
        <f t="shared" si="69"/>
        <v>211.46</v>
      </c>
      <c r="F335" s="115">
        <f t="shared" si="78"/>
        <v>57.15</v>
      </c>
      <c r="G335" s="116">
        <f t="shared" si="79"/>
        <v>19.05</v>
      </c>
      <c r="H335" s="115">
        <f t="shared" si="70"/>
        <v>2.29</v>
      </c>
      <c r="I335" s="115">
        <f t="shared" si="71"/>
        <v>77.709999999999994</v>
      </c>
      <c r="J335" s="112">
        <f t="shared" si="72"/>
        <v>194.03</v>
      </c>
      <c r="K335" s="114">
        <f t="shared" si="73"/>
        <v>138.66</v>
      </c>
      <c r="L335" s="117">
        <f t="shared" si="74"/>
        <v>432</v>
      </c>
      <c r="M335" s="118">
        <f t="shared" si="75"/>
        <v>387</v>
      </c>
      <c r="N335" s="119">
        <f t="shared" si="76"/>
        <v>432</v>
      </c>
      <c r="O335" s="120">
        <f t="shared" si="77"/>
        <v>387</v>
      </c>
      <c r="R335" s="19"/>
      <c r="U335" s="125"/>
    </row>
    <row r="336" spans="1:21" ht="16" customHeight="1" x14ac:dyDescent="0.3">
      <c r="A336" s="126">
        <v>387</v>
      </c>
      <c r="B336" s="127">
        <v>433</v>
      </c>
      <c r="C336" s="128">
        <f t="shared" si="67"/>
        <v>22861.41</v>
      </c>
      <c r="D336" s="129">
        <f t="shared" si="68"/>
        <v>1905.11</v>
      </c>
      <c r="E336" s="130">
        <f t="shared" si="69"/>
        <v>211.46</v>
      </c>
      <c r="F336" s="131">
        <f t="shared" si="78"/>
        <v>57.15</v>
      </c>
      <c r="G336" s="132">
        <f t="shared" si="79"/>
        <v>19.05</v>
      </c>
      <c r="H336" s="131">
        <f t="shared" si="70"/>
        <v>2.29</v>
      </c>
      <c r="I336" s="131">
        <f t="shared" si="71"/>
        <v>77.709999999999994</v>
      </c>
      <c r="J336" s="128">
        <f t="shared" si="72"/>
        <v>194.03</v>
      </c>
      <c r="K336" s="130">
        <f t="shared" si="73"/>
        <v>138.66</v>
      </c>
      <c r="L336" s="133">
        <f t="shared" si="74"/>
        <v>433</v>
      </c>
      <c r="M336" s="134">
        <f t="shared" si="75"/>
        <v>387</v>
      </c>
      <c r="N336" s="135">
        <f t="shared" si="76"/>
        <v>433</v>
      </c>
      <c r="O336" s="136">
        <f t="shared" si="77"/>
        <v>387</v>
      </c>
      <c r="R336" s="19"/>
      <c r="U336" s="125"/>
    </row>
    <row r="337" spans="1:21" ht="16" customHeight="1" x14ac:dyDescent="0.3">
      <c r="A337" s="110">
        <v>388</v>
      </c>
      <c r="B337" s="111">
        <v>434</v>
      </c>
      <c r="C337" s="112">
        <f t="shared" si="67"/>
        <v>22920.48</v>
      </c>
      <c r="D337" s="113">
        <f t="shared" si="68"/>
        <v>1910.04</v>
      </c>
      <c r="E337" s="114">
        <f t="shared" si="69"/>
        <v>212.01</v>
      </c>
      <c r="F337" s="115">
        <f t="shared" si="78"/>
        <v>57.3</v>
      </c>
      <c r="G337" s="116">
        <f t="shared" si="79"/>
        <v>19.100000000000001</v>
      </c>
      <c r="H337" s="115">
        <f t="shared" si="70"/>
        <v>2.29</v>
      </c>
      <c r="I337" s="115">
        <f t="shared" si="71"/>
        <v>77.709999999999994</v>
      </c>
      <c r="J337" s="112">
        <f t="shared" si="72"/>
        <v>194.03</v>
      </c>
      <c r="K337" s="114">
        <f t="shared" si="73"/>
        <v>138.66</v>
      </c>
      <c r="L337" s="117">
        <f t="shared" si="74"/>
        <v>434</v>
      </c>
      <c r="M337" s="118">
        <f t="shared" si="75"/>
        <v>388</v>
      </c>
      <c r="N337" s="119">
        <f t="shared" si="76"/>
        <v>434</v>
      </c>
      <c r="O337" s="120">
        <f t="shared" si="77"/>
        <v>388</v>
      </c>
      <c r="R337" s="19"/>
      <c r="U337" s="125"/>
    </row>
    <row r="338" spans="1:21" ht="16" customHeight="1" x14ac:dyDescent="0.3">
      <c r="A338" s="126">
        <v>389</v>
      </c>
      <c r="B338" s="127">
        <v>435</v>
      </c>
      <c r="C338" s="128">
        <f t="shared" si="67"/>
        <v>22979.55</v>
      </c>
      <c r="D338" s="129">
        <f t="shared" si="68"/>
        <v>1914.96</v>
      </c>
      <c r="E338" s="130">
        <f t="shared" si="69"/>
        <v>212.56</v>
      </c>
      <c r="F338" s="131">
        <f t="shared" si="78"/>
        <v>57.44</v>
      </c>
      <c r="G338" s="132">
        <f t="shared" si="79"/>
        <v>19.14</v>
      </c>
      <c r="H338" s="131">
        <f t="shared" si="70"/>
        <v>2.29</v>
      </c>
      <c r="I338" s="131">
        <f t="shared" si="71"/>
        <v>77.709999999999994</v>
      </c>
      <c r="J338" s="128">
        <f t="shared" si="72"/>
        <v>194.03</v>
      </c>
      <c r="K338" s="130">
        <f t="shared" si="73"/>
        <v>138.66</v>
      </c>
      <c r="L338" s="133">
        <f t="shared" si="74"/>
        <v>435</v>
      </c>
      <c r="M338" s="134">
        <f t="shared" si="75"/>
        <v>389</v>
      </c>
      <c r="N338" s="135">
        <f t="shared" si="76"/>
        <v>435</v>
      </c>
      <c r="O338" s="136">
        <f t="shared" si="77"/>
        <v>389</v>
      </c>
      <c r="R338" s="19"/>
      <c r="U338" s="125"/>
    </row>
    <row r="339" spans="1:21" ht="16" customHeight="1" x14ac:dyDescent="0.3">
      <c r="A339" s="110">
        <v>389</v>
      </c>
      <c r="B339" s="111">
        <v>436</v>
      </c>
      <c r="C339" s="112">
        <f t="shared" si="67"/>
        <v>22979.55</v>
      </c>
      <c r="D339" s="113">
        <f t="shared" si="68"/>
        <v>1914.96</v>
      </c>
      <c r="E339" s="114">
        <f t="shared" si="69"/>
        <v>212.56</v>
      </c>
      <c r="F339" s="115">
        <f t="shared" si="78"/>
        <v>57.44</v>
      </c>
      <c r="G339" s="116">
        <f t="shared" si="79"/>
        <v>19.14</v>
      </c>
      <c r="H339" s="115">
        <f t="shared" si="70"/>
        <v>2.29</v>
      </c>
      <c r="I339" s="115">
        <f t="shared" si="71"/>
        <v>77.709999999999994</v>
      </c>
      <c r="J339" s="112">
        <f t="shared" si="72"/>
        <v>194.03</v>
      </c>
      <c r="K339" s="114">
        <f t="shared" si="73"/>
        <v>138.66</v>
      </c>
      <c r="L339" s="117">
        <f t="shared" si="74"/>
        <v>436</v>
      </c>
      <c r="M339" s="118">
        <f t="shared" si="75"/>
        <v>389</v>
      </c>
      <c r="N339" s="119">
        <f t="shared" si="76"/>
        <v>436</v>
      </c>
      <c r="O339" s="120">
        <f t="shared" si="77"/>
        <v>389</v>
      </c>
      <c r="R339" s="19"/>
      <c r="U339" s="125"/>
    </row>
    <row r="340" spans="1:21" ht="16" customHeight="1" x14ac:dyDescent="0.3">
      <c r="A340" s="126">
        <v>390</v>
      </c>
      <c r="B340" s="127">
        <v>437</v>
      </c>
      <c r="C340" s="128">
        <f t="shared" si="67"/>
        <v>23038.63</v>
      </c>
      <c r="D340" s="129">
        <f t="shared" si="68"/>
        <v>1919.88</v>
      </c>
      <c r="E340" s="130">
        <f t="shared" si="69"/>
        <v>213.1</v>
      </c>
      <c r="F340" s="131">
        <f t="shared" si="78"/>
        <v>57.59</v>
      </c>
      <c r="G340" s="132">
        <f t="shared" si="79"/>
        <v>19.190000000000001</v>
      </c>
      <c r="H340" s="131">
        <f t="shared" si="70"/>
        <v>2.29</v>
      </c>
      <c r="I340" s="131">
        <f t="shared" si="71"/>
        <v>77.709999999999994</v>
      </c>
      <c r="J340" s="128">
        <f t="shared" si="72"/>
        <v>194.03</v>
      </c>
      <c r="K340" s="130">
        <f t="shared" si="73"/>
        <v>138.66</v>
      </c>
      <c r="L340" s="133">
        <f t="shared" si="74"/>
        <v>437</v>
      </c>
      <c r="M340" s="134">
        <f t="shared" si="75"/>
        <v>390</v>
      </c>
      <c r="N340" s="135">
        <f t="shared" si="76"/>
        <v>437</v>
      </c>
      <c r="O340" s="136">
        <f t="shared" si="77"/>
        <v>390</v>
      </c>
      <c r="R340" s="19"/>
      <c r="U340" s="125"/>
    </row>
    <row r="341" spans="1:21" ht="16" customHeight="1" x14ac:dyDescent="0.3">
      <c r="A341" s="110">
        <v>391</v>
      </c>
      <c r="B341" s="111">
        <v>438</v>
      </c>
      <c r="C341" s="112">
        <f t="shared" si="67"/>
        <v>23097.7</v>
      </c>
      <c r="D341" s="113">
        <f t="shared" si="68"/>
        <v>1924.8</v>
      </c>
      <c r="E341" s="114">
        <f t="shared" si="69"/>
        <v>213.65</v>
      </c>
      <c r="F341" s="115">
        <f t="shared" si="78"/>
        <v>57.74</v>
      </c>
      <c r="G341" s="116">
        <f t="shared" si="79"/>
        <v>19.239999999999998</v>
      </c>
      <c r="H341" s="115">
        <f t="shared" si="70"/>
        <v>2.29</v>
      </c>
      <c r="I341" s="115">
        <f t="shared" si="71"/>
        <v>77.709999999999994</v>
      </c>
      <c r="J341" s="112">
        <f t="shared" si="72"/>
        <v>194.03</v>
      </c>
      <c r="K341" s="114">
        <f t="shared" si="73"/>
        <v>138.66</v>
      </c>
      <c r="L341" s="117">
        <f t="shared" si="74"/>
        <v>438</v>
      </c>
      <c r="M341" s="118">
        <f t="shared" si="75"/>
        <v>391</v>
      </c>
      <c r="N341" s="119">
        <f t="shared" si="76"/>
        <v>438</v>
      </c>
      <c r="O341" s="120">
        <f t="shared" si="77"/>
        <v>391</v>
      </c>
      <c r="R341" s="19"/>
      <c r="U341" s="125"/>
    </row>
    <row r="342" spans="1:21" ht="16" customHeight="1" x14ac:dyDescent="0.3">
      <c r="A342" s="126">
        <v>392</v>
      </c>
      <c r="B342" s="127">
        <v>439</v>
      </c>
      <c r="C342" s="128">
        <f t="shared" si="67"/>
        <v>23156.77</v>
      </c>
      <c r="D342" s="129">
        <f t="shared" si="68"/>
        <v>1929.73</v>
      </c>
      <c r="E342" s="130">
        <f t="shared" si="69"/>
        <v>214.2</v>
      </c>
      <c r="F342" s="131">
        <f t="shared" si="78"/>
        <v>57.89</v>
      </c>
      <c r="G342" s="132">
        <f t="shared" si="79"/>
        <v>19.29</v>
      </c>
      <c r="H342" s="131">
        <f t="shared" si="70"/>
        <v>2.29</v>
      </c>
      <c r="I342" s="131">
        <f t="shared" si="71"/>
        <v>77.709999999999994</v>
      </c>
      <c r="J342" s="128">
        <f t="shared" si="72"/>
        <v>194.03</v>
      </c>
      <c r="K342" s="130">
        <f t="shared" si="73"/>
        <v>138.66</v>
      </c>
      <c r="L342" s="133">
        <f t="shared" si="74"/>
        <v>439</v>
      </c>
      <c r="M342" s="134">
        <f t="shared" si="75"/>
        <v>392</v>
      </c>
      <c r="N342" s="135">
        <f t="shared" si="76"/>
        <v>439</v>
      </c>
      <c r="O342" s="136">
        <f t="shared" si="77"/>
        <v>392</v>
      </c>
      <c r="R342" s="19"/>
      <c r="U342" s="125"/>
    </row>
    <row r="343" spans="1:21" ht="16" customHeight="1" x14ac:dyDescent="0.3">
      <c r="A343" s="110">
        <v>392</v>
      </c>
      <c r="B343" s="111">
        <v>440</v>
      </c>
      <c r="C343" s="112">
        <f t="shared" si="67"/>
        <v>23156.77</v>
      </c>
      <c r="D343" s="113">
        <f t="shared" si="68"/>
        <v>1929.73</v>
      </c>
      <c r="E343" s="114">
        <f t="shared" si="69"/>
        <v>214.2</v>
      </c>
      <c r="F343" s="115">
        <f t="shared" si="78"/>
        <v>57.89</v>
      </c>
      <c r="G343" s="116">
        <f t="shared" si="79"/>
        <v>19.29</v>
      </c>
      <c r="H343" s="115">
        <f t="shared" si="70"/>
        <v>2.29</v>
      </c>
      <c r="I343" s="115">
        <f t="shared" si="71"/>
        <v>77.709999999999994</v>
      </c>
      <c r="J343" s="112">
        <f t="shared" si="72"/>
        <v>194.03</v>
      </c>
      <c r="K343" s="114">
        <f t="shared" si="73"/>
        <v>138.66</v>
      </c>
      <c r="L343" s="117">
        <f t="shared" si="74"/>
        <v>440</v>
      </c>
      <c r="M343" s="118">
        <f t="shared" si="75"/>
        <v>392</v>
      </c>
      <c r="N343" s="119">
        <f t="shared" si="76"/>
        <v>440</v>
      </c>
      <c r="O343" s="120">
        <f t="shared" si="77"/>
        <v>392</v>
      </c>
      <c r="R343" s="19"/>
      <c r="U343" s="125"/>
    </row>
    <row r="344" spans="1:21" ht="16" customHeight="1" x14ac:dyDescent="0.3">
      <c r="A344" s="126">
        <v>393</v>
      </c>
      <c r="B344" s="127">
        <v>441</v>
      </c>
      <c r="C344" s="128">
        <f t="shared" si="67"/>
        <v>23215.85</v>
      </c>
      <c r="D344" s="129">
        <f t="shared" si="68"/>
        <v>1934.65</v>
      </c>
      <c r="E344" s="130">
        <f t="shared" si="69"/>
        <v>214.74</v>
      </c>
      <c r="F344" s="131">
        <f t="shared" si="78"/>
        <v>58.03</v>
      </c>
      <c r="G344" s="132">
        <f t="shared" si="79"/>
        <v>19.34</v>
      </c>
      <c r="H344" s="131">
        <f t="shared" si="70"/>
        <v>2.29</v>
      </c>
      <c r="I344" s="131">
        <f t="shared" si="71"/>
        <v>77.709999999999994</v>
      </c>
      <c r="J344" s="128">
        <f t="shared" si="72"/>
        <v>194.03</v>
      </c>
      <c r="K344" s="130">
        <f t="shared" si="73"/>
        <v>138.66</v>
      </c>
      <c r="L344" s="133">
        <f t="shared" si="74"/>
        <v>441</v>
      </c>
      <c r="M344" s="134">
        <f t="shared" si="75"/>
        <v>393</v>
      </c>
      <c r="N344" s="135">
        <f t="shared" si="76"/>
        <v>441</v>
      </c>
      <c r="O344" s="136">
        <f t="shared" si="77"/>
        <v>393</v>
      </c>
      <c r="R344" s="19"/>
      <c r="U344" s="125"/>
    </row>
    <row r="345" spans="1:21" ht="16" customHeight="1" x14ac:dyDescent="0.3">
      <c r="A345" s="110">
        <v>394</v>
      </c>
      <c r="B345" s="111">
        <v>442</v>
      </c>
      <c r="C345" s="112">
        <f t="shared" si="67"/>
        <v>23274.92</v>
      </c>
      <c r="D345" s="113">
        <f t="shared" si="68"/>
        <v>1939.57</v>
      </c>
      <c r="E345" s="114">
        <f t="shared" si="69"/>
        <v>215.29</v>
      </c>
      <c r="F345" s="115">
        <f t="shared" si="78"/>
        <v>58.18</v>
      </c>
      <c r="G345" s="116">
        <f t="shared" si="79"/>
        <v>19.39</v>
      </c>
      <c r="H345" s="115">
        <f t="shared" si="70"/>
        <v>2.29</v>
      </c>
      <c r="I345" s="115">
        <f t="shared" si="71"/>
        <v>77.709999999999994</v>
      </c>
      <c r="J345" s="112">
        <f t="shared" si="72"/>
        <v>194.03</v>
      </c>
      <c r="K345" s="114">
        <f t="shared" si="73"/>
        <v>138.66</v>
      </c>
      <c r="L345" s="117">
        <f t="shared" si="74"/>
        <v>442</v>
      </c>
      <c r="M345" s="118">
        <f t="shared" si="75"/>
        <v>394</v>
      </c>
      <c r="N345" s="119">
        <f t="shared" si="76"/>
        <v>442</v>
      </c>
      <c r="O345" s="120">
        <f t="shared" si="77"/>
        <v>394</v>
      </c>
      <c r="R345" s="19"/>
      <c r="U345" s="125"/>
    </row>
    <row r="346" spans="1:21" ht="16" customHeight="1" x14ac:dyDescent="0.3">
      <c r="A346" s="126">
        <v>395</v>
      </c>
      <c r="B346" s="127">
        <v>443</v>
      </c>
      <c r="C346" s="128">
        <f t="shared" si="67"/>
        <v>23333.99</v>
      </c>
      <c r="D346" s="129">
        <f t="shared" si="68"/>
        <v>1944.49</v>
      </c>
      <c r="E346" s="130">
        <f t="shared" si="69"/>
        <v>215.83</v>
      </c>
      <c r="F346" s="131">
        <f t="shared" si="78"/>
        <v>58.33</v>
      </c>
      <c r="G346" s="132">
        <f t="shared" si="79"/>
        <v>19.440000000000001</v>
      </c>
      <c r="H346" s="131">
        <f t="shared" si="70"/>
        <v>2.29</v>
      </c>
      <c r="I346" s="131">
        <f t="shared" si="71"/>
        <v>77.709999999999994</v>
      </c>
      <c r="J346" s="128">
        <f t="shared" si="72"/>
        <v>194.03</v>
      </c>
      <c r="K346" s="130">
        <f t="shared" si="73"/>
        <v>138.66</v>
      </c>
      <c r="L346" s="133">
        <f t="shared" si="74"/>
        <v>443</v>
      </c>
      <c r="M346" s="134">
        <f t="shared" si="75"/>
        <v>395</v>
      </c>
      <c r="N346" s="135">
        <f t="shared" si="76"/>
        <v>443</v>
      </c>
      <c r="O346" s="136">
        <f t="shared" si="77"/>
        <v>395</v>
      </c>
      <c r="R346" s="19"/>
      <c r="U346" s="125"/>
    </row>
    <row r="347" spans="1:21" ht="16" customHeight="1" x14ac:dyDescent="0.3">
      <c r="A347" s="110">
        <v>395</v>
      </c>
      <c r="B347" s="111">
        <v>444</v>
      </c>
      <c r="C347" s="112">
        <f t="shared" si="67"/>
        <v>23333.99</v>
      </c>
      <c r="D347" s="113">
        <f t="shared" si="68"/>
        <v>1944.49</v>
      </c>
      <c r="E347" s="114">
        <f t="shared" si="69"/>
        <v>215.83</v>
      </c>
      <c r="F347" s="115">
        <f t="shared" si="78"/>
        <v>58.33</v>
      </c>
      <c r="G347" s="116">
        <f t="shared" si="79"/>
        <v>19.440000000000001</v>
      </c>
      <c r="H347" s="115">
        <f t="shared" si="70"/>
        <v>2.29</v>
      </c>
      <c r="I347" s="115">
        <f t="shared" si="71"/>
        <v>77.709999999999994</v>
      </c>
      <c r="J347" s="112">
        <f t="shared" si="72"/>
        <v>194.03</v>
      </c>
      <c r="K347" s="114">
        <f t="shared" si="73"/>
        <v>138.66</v>
      </c>
      <c r="L347" s="117">
        <f t="shared" si="74"/>
        <v>444</v>
      </c>
      <c r="M347" s="118">
        <f t="shared" si="75"/>
        <v>395</v>
      </c>
      <c r="N347" s="119">
        <f t="shared" si="76"/>
        <v>444</v>
      </c>
      <c r="O347" s="120">
        <f t="shared" si="77"/>
        <v>395</v>
      </c>
      <c r="R347" s="19"/>
      <c r="U347" s="125"/>
    </row>
    <row r="348" spans="1:21" ht="16" customHeight="1" x14ac:dyDescent="0.3">
      <c r="A348" s="126">
        <v>396</v>
      </c>
      <c r="B348" s="127">
        <v>445</v>
      </c>
      <c r="C348" s="128">
        <f t="shared" si="67"/>
        <v>23393.07</v>
      </c>
      <c r="D348" s="129">
        <f t="shared" si="68"/>
        <v>1949.42</v>
      </c>
      <c r="E348" s="130">
        <f t="shared" si="69"/>
        <v>216.38</v>
      </c>
      <c r="F348" s="131">
        <f t="shared" si="78"/>
        <v>58.48</v>
      </c>
      <c r="G348" s="132">
        <f t="shared" si="79"/>
        <v>19.489999999999998</v>
      </c>
      <c r="H348" s="131">
        <f t="shared" si="70"/>
        <v>2.29</v>
      </c>
      <c r="I348" s="131">
        <f t="shared" si="71"/>
        <v>77.709999999999994</v>
      </c>
      <c r="J348" s="128">
        <f t="shared" si="72"/>
        <v>194.03</v>
      </c>
      <c r="K348" s="130">
        <f t="shared" si="73"/>
        <v>138.66</v>
      </c>
      <c r="L348" s="133">
        <f t="shared" si="74"/>
        <v>445</v>
      </c>
      <c r="M348" s="134">
        <f t="shared" si="75"/>
        <v>396</v>
      </c>
      <c r="N348" s="135">
        <f t="shared" si="76"/>
        <v>445</v>
      </c>
      <c r="O348" s="136">
        <f t="shared" si="77"/>
        <v>396</v>
      </c>
      <c r="R348" s="19"/>
      <c r="U348" s="125"/>
    </row>
    <row r="349" spans="1:21" ht="16" customHeight="1" x14ac:dyDescent="0.3">
      <c r="A349" s="110">
        <v>397</v>
      </c>
      <c r="B349" s="111">
        <v>446</v>
      </c>
      <c r="C349" s="112">
        <f t="shared" si="67"/>
        <v>23452.14</v>
      </c>
      <c r="D349" s="113">
        <f t="shared" si="68"/>
        <v>1954.34</v>
      </c>
      <c r="E349" s="114">
        <f t="shared" si="69"/>
        <v>216.93</v>
      </c>
      <c r="F349" s="115">
        <f t="shared" si="78"/>
        <v>58.63</v>
      </c>
      <c r="G349" s="116">
        <f t="shared" si="79"/>
        <v>19.54</v>
      </c>
      <c r="H349" s="115">
        <f t="shared" si="70"/>
        <v>2.29</v>
      </c>
      <c r="I349" s="115">
        <f t="shared" si="71"/>
        <v>77.709999999999994</v>
      </c>
      <c r="J349" s="112">
        <f t="shared" si="72"/>
        <v>194.03</v>
      </c>
      <c r="K349" s="114">
        <f t="shared" si="73"/>
        <v>138.66</v>
      </c>
      <c r="L349" s="117">
        <f t="shared" si="74"/>
        <v>446</v>
      </c>
      <c r="M349" s="118">
        <f t="shared" si="75"/>
        <v>397</v>
      </c>
      <c r="N349" s="119">
        <f t="shared" si="76"/>
        <v>446</v>
      </c>
      <c r="O349" s="120">
        <f t="shared" si="77"/>
        <v>397</v>
      </c>
      <c r="R349" s="19"/>
      <c r="U349" s="125"/>
    </row>
    <row r="350" spans="1:21" ht="16" customHeight="1" x14ac:dyDescent="0.3">
      <c r="A350" s="126">
        <v>398</v>
      </c>
      <c r="B350" s="127">
        <v>447</v>
      </c>
      <c r="C350" s="128">
        <f t="shared" si="67"/>
        <v>23511.21</v>
      </c>
      <c r="D350" s="129">
        <f t="shared" si="68"/>
        <v>1959.26</v>
      </c>
      <c r="E350" s="130">
        <f t="shared" si="69"/>
        <v>217.47</v>
      </c>
      <c r="F350" s="131">
        <f t="shared" si="78"/>
        <v>58.77</v>
      </c>
      <c r="G350" s="132">
        <f t="shared" si="79"/>
        <v>19.59</v>
      </c>
      <c r="H350" s="131">
        <f t="shared" si="70"/>
        <v>2.29</v>
      </c>
      <c r="I350" s="131">
        <f t="shared" si="71"/>
        <v>77.709999999999994</v>
      </c>
      <c r="J350" s="128">
        <f t="shared" si="72"/>
        <v>194.03</v>
      </c>
      <c r="K350" s="130">
        <f t="shared" si="73"/>
        <v>138.66</v>
      </c>
      <c r="L350" s="133">
        <f t="shared" si="74"/>
        <v>447</v>
      </c>
      <c r="M350" s="134">
        <f t="shared" si="75"/>
        <v>398</v>
      </c>
      <c r="N350" s="135">
        <f t="shared" si="76"/>
        <v>447</v>
      </c>
      <c r="O350" s="136">
        <f t="shared" si="77"/>
        <v>398</v>
      </c>
      <c r="R350" s="19"/>
      <c r="U350" s="125"/>
    </row>
    <row r="351" spans="1:21" ht="16" customHeight="1" x14ac:dyDescent="0.3">
      <c r="A351" s="110">
        <v>398</v>
      </c>
      <c r="B351" s="111">
        <v>448</v>
      </c>
      <c r="C351" s="112">
        <f t="shared" si="67"/>
        <v>23511.21</v>
      </c>
      <c r="D351" s="113">
        <f t="shared" si="68"/>
        <v>1959.26</v>
      </c>
      <c r="E351" s="114">
        <f t="shared" si="69"/>
        <v>217.47</v>
      </c>
      <c r="F351" s="115">
        <f t="shared" si="78"/>
        <v>58.77</v>
      </c>
      <c r="G351" s="116">
        <f t="shared" si="79"/>
        <v>19.59</v>
      </c>
      <c r="H351" s="115">
        <f t="shared" si="70"/>
        <v>2.29</v>
      </c>
      <c r="I351" s="115">
        <f t="shared" si="71"/>
        <v>77.709999999999994</v>
      </c>
      <c r="J351" s="112">
        <f t="shared" si="72"/>
        <v>194.03</v>
      </c>
      <c r="K351" s="114">
        <f t="shared" si="73"/>
        <v>138.66</v>
      </c>
      <c r="L351" s="117">
        <f t="shared" si="74"/>
        <v>448</v>
      </c>
      <c r="M351" s="118">
        <f t="shared" si="75"/>
        <v>398</v>
      </c>
      <c r="N351" s="119">
        <f t="shared" si="76"/>
        <v>448</v>
      </c>
      <c r="O351" s="120">
        <f t="shared" si="77"/>
        <v>398</v>
      </c>
      <c r="R351" s="19"/>
      <c r="U351" s="125"/>
    </row>
    <row r="352" spans="1:21" ht="16" customHeight="1" x14ac:dyDescent="0.3">
      <c r="A352" s="126">
        <v>399</v>
      </c>
      <c r="B352" s="127">
        <v>449</v>
      </c>
      <c r="C352" s="128">
        <f t="shared" si="67"/>
        <v>23570.29</v>
      </c>
      <c r="D352" s="129">
        <f t="shared" si="68"/>
        <v>1964.19</v>
      </c>
      <c r="E352" s="130">
        <f t="shared" si="69"/>
        <v>218.02</v>
      </c>
      <c r="F352" s="131">
        <f t="shared" si="78"/>
        <v>58.92</v>
      </c>
      <c r="G352" s="132">
        <f t="shared" si="79"/>
        <v>19.64</v>
      </c>
      <c r="H352" s="131">
        <f t="shared" si="70"/>
        <v>2.29</v>
      </c>
      <c r="I352" s="131">
        <f t="shared" si="71"/>
        <v>77.709999999999994</v>
      </c>
      <c r="J352" s="128">
        <f t="shared" si="72"/>
        <v>194.03</v>
      </c>
      <c r="K352" s="130">
        <f t="shared" si="73"/>
        <v>138.66</v>
      </c>
      <c r="L352" s="133">
        <f t="shared" si="74"/>
        <v>449</v>
      </c>
      <c r="M352" s="134">
        <f t="shared" si="75"/>
        <v>399</v>
      </c>
      <c r="N352" s="135">
        <f t="shared" si="76"/>
        <v>449</v>
      </c>
      <c r="O352" s="136">
        <f t="shared" si="77"/>
        <v>399</v>
      </c>
      <c r="R352" s="19"/>
      <c r="U352" s="125"/>
    </row>
    <row r="353" spans="1:21" ht="16" customHeight="1" x14ac:dyDescent="0.3">
      <c r="A353" s="110">
        <v>400</v>
      </c>
      <c r="B353" s="111">
        <v>450</v>
      </c>
      <c r="C353" s="112">
        <f t="shared" si="67"/>
        <v>23629.360000000001</v>
      </c>
      <c r="D353" s="113">
        <f t="shared" si="68"/>
        <v>1969.11</v>
      </c>
      <c r="E353" s="114">
        <f t="shared" si="69"/>
        <v>218.57</v>
      </c>
      <c r="F353" s="115">
        <f t="shared" si="78"/>
        <v>59.07</v>
      </c>
      <c r="G353" s="116">
        <f t="shared" si="79"/>
        <v>19.690000000000001</v>
      </c>
      <c r="H353" s="115">
        <f t="shared" si="70"/>
        <v>2.29</v>
      </c>
      <c r="I353" s="115">
        <f t="shared" si="71"/>
        <v>77.709999999999994</v>
      </c>
      <c r="J353" s="112">
        <f t="shared" si="72"/>
        <v>194.03</v>
      </c>
      <c r="K353" s="114">
        <f t="shared" si="73"/>
        <v>138.66</v>
      </c>
      <c r="L353" s="117">
        <f t="shared" si="74"/>
        <v>450</v>
      </c>
      <c r="M353" s="118">
        <f t="shared" si="75"/>
        <v>400</v>
      </c>
      <c r="N353" s="119">
        <f t="shared" si="76"/>
        <v>450</v>
      </c>
      <c r="O353" s="120">
        <f t="shared" si="77"/>
        <v>400</v>
      </c>
      <c r="R353" s="19"/>
      <c r="U353" s="125"/>
    </row>
    <row r="354" spans="1:21" ht="16" customHeight="1" x14ac:dyDescent="0.3">
      <c r="A354" s="126">
        <v>401</v>
      </c>
      <c r="B354" s="127">
        <v>451</v>
      </c>
      <c r="C354" s="128">
        <f t="shared" si="67"/>
        <v>23688.43</v>
      </c>
      <c r="D354" s="129">
        <f t="shared" si="68"/>
        <v>1974.03</v>
      </c>
      <c r="E354" s="130">
        <f t="shared" si="69"/>
        <v>219.11</v>
      </c>
      <c r="F354" s="131">
        <f t="shared" si="78"/>
        <v>59.22</v>
      </c>
      <c r="G354" s="132">
        <f t="shared" si="79"/>
        <v>19.739999999999998</v>
      </c>
      <c r="H354" s="131">
        <f t="shared" si="70"/>
        <v>2.29</v>
      </c>
      <c r="I354" s="131">
        <f t="shared" si="71"/>
        <v>77.709999999999994</v>
      </c>
      <c r="J354" s="128">
        <f t="shared" si="72"/>
        <v>194.03</v>
      </c>
      <c r="K354" s="130">
        <f t="shared" si="73"/>
        <v>138.66</v>
      </c>
      <c r="L354" s="133">
        <f t="shared" si="74"/>
        <v>451</v>
      </c>
      <c r="M354" s="134">
        <f t="shared" si="75"/>
        <v>401</v>
      </c>
      <c r="N354" s="135">
        <f t="shared" si="76"/>
        <v>451</v>
      </c>
      <c r="O354" s="136">
        <f t="shared" si="77"/>
        <v>401</v>
      </c>
      <c r="R354" s="19"/>
      <c r="U354" s="125"/>
    </row>
    <row r="355" spans="1:21" ht="16" customHeight="1" x14ac:dyDescent="0.3">
      <c r="A355" s="110">
        <v>401</v>
      </c>
      <c r="B355" s="111">
        <v>452</v>
      </c>
      <c r="C355" s="112">
        <f t="shared" si="67"/>
        <v>23688.43</v>
      </c>
      <c r="D355" s="113">
        <f t="shared" si="68"/>
        <v>1974.03</v>
      </c>
      <c r="E355" s="114">
        <f t="shared" si="69"/>
        <v>219.11</v>
      </c>
      <c r="F355" s="115">
        <f t="shared" si="78"/>
        <v>59.22</v>
      </c>
      <c r="G355" s="116">
        <f t="shared" si="79"/>
        <v>19.739999999999998</v>
      </c>
      <c r="H355" s="115">
        <f t="shared" si="70"/>
        <v>2.29</v>
      </c>
      <c r="I355" s="115">
        <f t="shared" si="71"/>
        <v>77.709999999999994</v>
      </c>
      <c r="J355" s="112">
        <f t="shared" si="72"/>
        <v>194.03</v>
      </c>
      <c r="K355" s="114">
        <f t="shared" si="73"/>
        <v>138.66</v>
      </c>
      <c r="L355" s="117">
        <f t="shared" si="74"/>
        <v>452</v>
      </c>
      <c r="M355" s="118">
        <f t="shared" si="75"/>
        <v>401</v>
      </c>
      <c r="N355" s="119">
        <f t="shared" si="76"/>
        <v>452</v>
      </c>
      <c r="O355" s="120">
        <f t="shared" si="77"/>
        <v>401</v>
      </c>
      <c r="R355" s="19"/>
      <c r="U355" s="125"/>
    </row>
    <row r="356" spans="1:21" ht="16" customHeight="1" x14ac:dyDescent="0.3">
      <c r="A356" s="126">
        <v>402</v>
      </c>
      <c r="B356" s="127">
        <v>453</v>
      </c>
      <c r="C356" s="128">
        <f t="shared" si="67"/>
        <v>23747.51</v>
      </c>
      <c r="D356" s="129">
        <f t="shared" si="68"/>
        <v>1978.95</v>
      </c>
      <c r="E356" s="130">
        <f t="shared" si="69"/>
        <v>219.66</v>
      </c>
      <c r="F356" s="131">
        <f t="shared" si="78"/>
        <v>59.36</v>
      </c>
      <c r="G356" s="132">
        <f t="shared" si="79"/>
        <v>19.78</v>
      </c>
      <c r="H356" s="131">
        <f t="shared" si="70"/>
        <v>2.29</v>
      </c>
      <c r="I356" s="131">
        <f t="shared" si="71"/>
        <v>77.709999999999994</v>
      </c>
      <c r="J356" s="128">
        <f t="shared" si="72"/>
        <v>194.03</v>
      </c>
      <c r="K356" s="130">
        <f t="shared" si="73"/>
        <v>138.66</v>
      </c>
      <c r="L356" s="133">
        <f t="shared" si="74"/>
        <v>453</v>
      </c>
      <c r="M356" s="134">
        <f t="shared" si="75"/>
        <v>402</v>
      </c>
      <c r="N356" s="135">
        <f t="shared" si="76"/>
        <v>453</v>
      </c>
      <c r="O356" s="136">
        <f t="shared" si="77"/>
        <v>402</v>
      </c>
      <c r="R356" s="19"/>
      <c r="U356" s="125"/>
    </row>
    <row r="357" spans="1:21" ht="16" customHeight="1" x14ac:dyDescent="0.3">
      <c r="A357" s="110">
        <v>403</v>
      </c>
      <c r="B357" s="111">
        <v>454</v>
      </c>
      <c r="C357" s="112">
        <f t="shared" si="67"/>
        <v>23806.58</v>
      </c>
      <c r="D357" s="113">
        <f t="shared" si="68"/>
        <v>1983.88</v>
      </c>
      <c r="E357" s="114">
        <f t="shared" si="69"/>
        <v>220.21</v>
      </c>
      <c r="F357" s="115">
        <f t="shared" si="78"/>
        <v>59.51</v>
      </c>
      <c r="G357" s="116">
        <f t="shared" si="79"/>
        <v>19.829999999999998</v>
      </c>
      <c r="H357" s="115">
        <f t="shared" si="70"/>
        <v>2.29</v>
      </c>
      <c r="I357" s="115">
        <f t="shared" si="71"/>
        <v>77.709999999999994</v>
      </c>
      <c r="J357" s="112">
        <f t="shared" si="72"/>
        <v>194.03</v>
      </c>
      <c r="K357" s="114">
        <f t="shared" si="73"/>
        <v>138.66</v>
      </c>
      <c r="L357" s="117">
        <f t="shared" si="74"/>
        <v>454</v>
      </c>
      <c r="M357" s="118">
        <f t="shared" si="75"/>
        <v>403</v>
      </c>
      <c r="N357" s="119">
        <f t="shared" si="76"/>
        <v>454</v>
      </c>
      <c r="O357" s="120">
        <f t="shared" si="77"/>
        <v>403</v>
      </c>
      <c r="R357" s="19"/>
      <c r="U357" s="125"/>
    </row>
    <row r="358" spans="1:21" ht="16" customHeight="1" x14ac:dyDescent="0.3">
      <c r="A358" s="126">
        <v>403</v>
      </c>
      <c r="B358" s="127">
        <v>455</v>
      </c>
      <c r="C358" s="128">
        <f t="shared" si="67"/>
        <v>23806.58</v>
      </c>
      <c r="D358" s="129">
        <f t="shared" si="68"/>
        <v>1983.88</v>
      </c>
      <c r="E358" s="130">
        <f t="shared" si="69"/>
        <v>220.21</v>
      </c>
      <c r="F358" s="131">
        <f t="shared" si="78"/>
        <v>59.51</v>
      </c>
      <c r="G358" s="132">
        <f t="shared" si="79"/>
        <v>19.829999999999998</v>
      </c>
      <c r="H358" s="131">
        <f t="shared" si="70"/>
        <v>2.29</v>
      </c>
      <c r="I358" s="131">
        <f t="shared" si="71"/>
        <v>77.709999999999994</v>
      </c>
      <c r="J358" s="128">
        <f t="shared" si="72"/>
        <v>194.03</v>
      </c>
      <c r="K358" s="130">
        <f t="shared" si="73"/>
        <v>138.66</v>
      </c>
      <c r="L358" s="133">
        <f t="shared" si="74"/>
        <v>455</v>
      </c>
      <c r="M358" s="134">
        <f t="shared" si="75"/>
        <v>403</v>
      </c>
      <c r="N358" s="135">
        <f t="shared" si="76"/>
        <v>455</v>
      </c>
      <c r="O358" s="136">
        <f t="shared" si="77"/>
        <v>403</v>
      </c>
      <c r="Q358" s="125"/>
      <c r="U358" s="125"/>
    </row>
    <row r="359" spans="1:21" ht="16" customHeight="1" x14ac:dyDescent="0.3">
      <c r="A359" s="110">
        <v>404</v>
      </c>
      <c r="B359" s="111">
        <v>456</v>
      </c>
      <c r="C359" s="112">
        <f t="shared" si="67"/>
        <v>23865.65</v>
      </c>
      <c r="D359" s="113">
        <f t="shared" si="68"/>
        <v>1988.8</v>
      </c>
      <c r="E359" s="114">
        <f t="shared" si="69"/>
        <v>220.75</v>
      </c>
      <c r="F359" s="115">
        <f t="shared" si="78"/>
        <v>59.66</v>
      </c>
      <c r="G359" s="116">
        <f t="shared" si="79"/>
        <v>19.88</v>
      </c>
      <c r="H359" s="115">
        <f t="shared" si="70"/>
        <v>2.29</v>
      </c>
      <c r="I359" s="115">
        <f t="shared" si="71"/>
        <v>77.709999999999994</v>
      </c>
      <c r="J359" s="112">
        <f t="shared" si="72"/>
        <v>194.03</v>
      </c>
      <c r="K359" s="114">
        <f t="shared" si="73"/>
        <v>138.66</v>
      </c>
      <c r="L359" s="117">
        <f t="shared" si="74"/>
        <v>456</v>
      </c>
      <c r="M359" s="118">
        <f t="shared" si="75"/>
        <v>404</v>
      </c>
      <c r="N359" s="119">
        <f t="shared" si="76"/>
        <v>456</v>
      </c>
      <c r="O359" s="120">
        <f t="shared" si="77"/>
        <v>404</v>
      </c>
      <c r="Q359" s="125"/>
      <c r="U359" s="125"/>
    </row>
    <row r="360" spans="1:21" ht="16" customHeight="1" x14ac:dyDescent="0.3">
      <c r="A360" s="126">
        <v>405</v>
      </c>
      <c r="B360" s="127">
        <v>457</v>
      </c>
      <c r="C360" s="128">
        <f t="shared" si="67"/>
        <v>23924.73</v>
      </c>
      <c r="D360" s="129">
        <f t="shared" si="68"/>
        <v>1993.72</v>
      </c>
      <c r="E360" s="130">
        <f t="shared" si="69"/>
        <v>221.3</v>
      </c>
      <c r="F360" s="131">
        <f t="shared" si="78"/>
        <v>59.81</v>
      </c>
      <c r="G360" s="132">
        <f t="shared" si="79"/>
        <v>19.93</v>
      </c>
      <c r="H360" s="131">
        <f t="shared" si="70"/>
        <v>2.29</v>
      </c>
      <c r="I360" s="131">
        <f t="shared" si="71"/>
        <v>77.709999999999994</v>
      </c>
      <c r="J360" s="128">
        <f t="shared" si="72"/>
        <v>194.03</v>
      </c>
      <c r="K360" s="130">
        <f t="shared" si="73"/>
        <v>138.66</v>
      </c>
      <c r="L360" s="133">
        <f t="shared" si="74"/>
        <v>457</v>
      </c>
      <c r="M360" s="134">
        <f t="shared" si="75"/>
        <v>405</v>
      </c>
      <c r="N360" s="135">
        <f t="shared" si="76"/>
        <v>457</v>
      </c>
      <c r="O360" s="136">
        <f t="shared" si="77"/>
        <v>405</v>
      </c>
      <c r="Q360" s="125"/>
      <c r="U360" s="125"/>
    </row>
    <row r="361" spans="1:21" ht="16" customHeight="1" x14ac:dyDescent="0.3">
      <c r="A361" s="110">
        <v>406</v>
      </c>
      <c r="B361" s="111">
        <v>458</v>
      </c>
      <c r="C361" s="112">
        <f t="shared" si="67"/>
        <v>23983.8</v>
      </c>
      <c r="D361" s="113">
        <f t="shared" si="68"/>
        <v>1998.65</v>
      </c>
      <c r="E361" s="114">
        <f t="shared" si="69"/>
        <v>221.85</v>
      </c>
      <c r="F361" s="115">
        <f t="shared" si="78"/>
        <v>59.95</v>
      </c>
      <c r="G361" s="116">
        <f t="shared" si="79"/>
        <v>19.98</v>
      </c>
      <c r="H361" s="115">
        <f t="shared" si="70"/>
        <v>2.29</v>
      </c>
      <c r="I361" s="115">
        <f t="shared" si="71"/>
        <v>77.709999999999994</v>
      </c>
      <c r="J361" s="112">
        <f t="shared" si="72"/>
        <v>194.03</v>
      </c>
      <c r="K361" s="114">
        <f t="shared" si="73"/>
        <v>138.66</v>
      </c>
      <c r="L361" s="117">
        <f t="shared" si="74"/>
        <v>458</v>
      </c>
      <c r="M361" s="118">
        <f t="shared" si="75"/>
        <v>406</v>
      </c>
      <c r="N361" s="119">
        <f t="shared" si="76"/>
        <v>458</v>
      </c>
      <c r="O361" s="120">
        <f t="shared" si="77"/>
        <v>406</v>
      </c>
      <c r="Q361" s="125"/>
      <c r="U361" s="125"/>
    </row>
    <row r="362" spans="1:21" ht="16" customHeight="1" x14ac:dyDescent="0.3">
      <c r="A362" s="126">
        <v>407</v>
      </c>
      <c r="B362" s="127">
        <v>459</v>
      </c>
      <c r="C362" s="128">
        <f t="shared" si="67"/>
        <v>24042.87</v>
      </c>
      <c r="D362" s="129">
        <f t="shared" si="68"/>
        <v>2003.57</v>
      </c>
      <c r="E362" s="130">
        <f t="shared" si="69"/>
        <v>222.39</v>
      </c>
      <c r="F362" s="131">
        <f t="shared" si="78"/>
        <v>60.1</v>
      </c>
      <c r="G362" s="132">
        <f t="shared" si="79"/>
        <v>20.03</v>
      </c>
      <c r="H362" s="131">
        <f t="shared" si="70"/>
        <v>2.29</v>
      </c>
      <c r="I362" s="131">
        <f t="shared" si="71"/>
        <v>77.709999999999994</v>
      </c>
      <c r="J362" s="128">
        <f t="shared" si="72"/>
        <v>194.03</v>
      </c>
      <c r="K362" s="130">
        <f t="shared" si="73"/>
        <v>138.66</v>
      </c>
      <c r="L362" s="133">
        <f t="shared" si="74"/>
        <v>459</v>
      </c>
      <c r="M362" s="134">
        <f t="shared" si="75"/>
        <v>407</v>
      </c>
      <c r="N362" s="135">
        <f t="shared" si="76"/>
        <v>459</v>
      </c>
      <c r="O362" s="136">
        <f t="shared" si="77"/>
        <v>407</v>
      </c>
      <c r="Q362" s="125"/>
      <c r="U362" s="125"/>
    </row>
    <row r="363" spans="1:21" ht="16" customHeight="1" x14ac:dyDescent="0.3">
      <c r="A363" s="110">
        <v>408</v>
      </c>
      <c r="B363" s="111">
        <v>460</v>
      </c>
      <c r="C363" s="112">
        <f t="shared" si="67"/>
        <v>24101.95</v>
      </c>
      <c r="D363" s="113">
        <f t="shared" si="68"/>
        <v>2008.49</v>
      </c>
      <c r="E363" s="114">
        <f t="shared" si="69"/>
        <v>222.94</v>
      </c>
      <c r="F363" s="115">
        <f t="shared" si="78"/>
        <v>60.25</v>
      </c>
      <c r="G363" s="116">
        <f t="shared" si="79"/>
        <v>20.079999999999998</v>
      </c>
      <c r="H363" s="115">
        <f t="shared" si="70"/>
        <v>2.29</v>
      </c>
      <c r="I363" s="115">
        <f t="shared" si="71"/>
        <v>77.709999999999994</v>
      </c>
      <c r="J363" s="112">
        <f t="shared" si="72"/>
        <v>194.03</v>
      </c>
      <c r="K363" s="114">
        <f t="shared" si="73"/>
        <v>138.66</v>
      </c>
      <c r="L363" s="117">
        <f t="shared" si="74"/>
        <v>460</v>
      </c>
      <c r="M363" s="118">
        <f t="shared" si="75"/>
        <v>408</v>
      </c>
      <c r="N363" s="119">
        <f t="shared" si="76"/>
        <v>460</v>
      </c>
      <c r="O363" s="120">
        <f t="shared" si="77"/>
        <v>408</v>
      </c>
      <c r="Q363" s="125"/>
      <c r="U363" s="125"/>
    </row>
    <row r="364" spans="1:21" ht="16" customHeight="1" x14ac:dyDescent="0.3">
      <c r="A364" s="126">
        <v>409</v>
      </c>
      <c r="B364" s="127">
        <v>461</v>
      </c>
      <c r="C364" s="128">
        <f t="shared" si="67"/>
        <v>24161.02</v>
      </c>
      <c r="D364" s="129">
        <f t="shared" si="68"/>
        <v>2013.41</v>
      </c>
      <c r="E364" s="130">
        <f t="shared" si="69"/>
        <v>223.48</v>
      </c>
      <c r="F364" s="131">
        <f t="shared" si="78"/>
        <v>60.4</v>
      </c>
      <c r="G364" s="132">
        <f t="shared" si="79"/>
        <v>20.13</v>
      </c>
      <c r="H364" s="131">
        <f t="shared" si="70"/>
        <v>2.29</v>
      </c>
      <c r="I364" s="131">
        <f t="shared" si="71"/>
        <v>77.709999999999994</v>
      </c>
      <c r="J364" s="128">
        <f t="shared" si="72"/>
        <v>194.03</v>
      </c>
      <c r="K364" s="130">
        <f t="shared" si="73"/>
        <v>138.66</v>
      </c>
      <c r="L364" s="133">
        <f t="shared" si="74"/>
        <v>461</v>
      </c>
      <c r="M364" s="134">
        <f t="shared" si="75"/>
        <v>409</v>
      </c>
      <c r="N364" s="135">
        <f t="shared" si="76"/>
        <v>461</v>
      </c>
      <c r="O364" s="136">
        <f t="shared" si="77"/>
        <v>409</v>
      </c>
      <c r="Q364" s="125"/>
      <c r="U364" s="125"/>
    </row>
    <row r="365" spans="1:21" ht="16" customHeight="1" x14ac:dyDescent="0.3">
      <c r="A365" s="110">
        <v>410</v>
      </c>
      <c r="B365" s="111">
        <v>462</v>
      </c>
      <c r="C365" s="112">
        <f t="shared" si="67"/>
        <v>24220.09</v>
      </c>
      <c r="D365" s="113">
        <f t="shared" si="68"/>
        <v>2018.34</v>
      </c>
      <c r="E365" s="114">
        <f t="shared" si="69"/>
        <v>224.03</v>
      </c>
      <c r="F365" s="115">
        <f t="shared" si="78"/>
        <v>60.55</v>
      </c>
      <c r="G365" s="116">
        <f t="shared" si="79"/>
        <v>20.18</v>
      </c>
      <c r="H365" s="115">
        <f t="shared" si="70"/>
        <v>2.29</v>
      </c>
      <c r="I365" s="115">
        <f t="shared" si="71"/>
        <v>77.709999999999994</v>
      </c>
      <c r="J365" s="112">
        <f t="shared" si="72"/>
        <v>194.03</v>
      </c>
      <c r="K365" s="114">
        <f t="shared" si="73"/>
        <v>138.66</v>
      </c>
      <c r="L365" s="117">
        <f t="shared" si="74"/>
        <v>462</v>
      </c>
      <c r="M365" s="118">
        <f t="shared" si="75"/>
        <v>410</v>
      </c>
      <c r="N365" s="119">
        <f t="shared" si="76"/>
        <v>462</v>
      </c>
      <c r="O365" s="120">
        <f t="shared" si="77"/>
        <v>410</v>
      </c>
      <c r="Q365" s="125"/>
      <c r="U365" s="125"/>
    </row>
    <row r="366" spans="1:21" ht="16" customHeight="1" x14ac:dyDescent="0.3">
      <c r="A366" s="126">
        <v>410</v>
      </c>
      <c r="B366" s="127">
        <v>463</v>
      </c>
      <c r="C366" s="128">
        <f t="shared" si="67"/>
        <v>24220.09</v>
      </c>
      <c r="D366" s="129">
        <f t="shared" si="68"/>
        <v>2018.34</v>
      </c>
      <c r="E366" s="130">
        <f t="shared" si="69"/>
        <v>224.03</v>
      </c>
      <c r="F366" s="131">
        <f t="shared" si="78"/>
        <v>60.55</v>
      </c>
      <c r="G366" s="132">
        <f t="shared" si="79"/>
        <v>20.18</v>
      </c>
      <c r="H366" s="131">
        <f t="shared" si="70"/>
        <v>2.29</v>
      </c>
      <c r="I366" s="131">
        <f t="shared" si="71"/>
        <v>77.709999999999994</v>
      </c>
      <c r="J366" s="128">
        <f t="shared" si="72"/>
        <v>194.03</v>
      </c>
      <c r="K366" s="130">
        <f t="shared" si="73"/>
        <v>138.66</v>
      </c>
      <c r="L366" s="133">
        <f t="shared" si="74"/>
        <v>463</v>
      </c>
      <c r="M366" s="134">
        <f t="shared" si="75"/>
        <v>410</v>
      </c>
      <c r="N366" s="135">
        <f t="shared" si="76"/>
        <v>463</v>
      </c>
      <c r="O366" s="136">
        <f t="shared" si="77"/>
        <v>410</v>
      </c>
      <c r="Q366" s="125"/>
      <c r="U366" s="125"/>
    </row>
    <row r="367" spans="1:21" ht="16" customHeight="1" x14ac:dyDescent="0.3">
      <c r="A367" s="110">
        <v>411</v>
      </c>
      <c r="B367" s="111">
        <v>464</v>
      </c>
      <c r="C367" s="112">
        <f t="shared" si="67"/>
        <v>24279.17</v>
      </c>
      <c r="D367" s="113">
        <f t="shared" si="68"/>
        <v>2023.26</v>
      </c>
      <c r="E367" s="114">
        <f t="shared" si="69"/>
        <v>224.58</v>
      </c>
      <c r="F367" s="115">
        <f t="shared" si="78"/>
        <v>60.69</v>
      </c>
      <c r="G367" s="116">
        <f t="shared" si="79"/>
        <v>20.23</v>
      </c>
      <c r="H367" s="115">
        <f t="shared" si="70"/>
        <v>2.29</v>
      </c>
      <c r="I367" s="115">
        <f t="shared" si="71"/>
        <v>77.709999999999994</v>
      </c>
      <c r="J367" s="112">
        <f t="shared" si="72"/>
        <v>194.03</v>
      </c>
      <c r="K367" s="114">
        <f t="shared" si="73"/>
        <v>138.66</v>
      </c>
      <c r="L367" s="117">
        <f t="shared" si="74"/>
        <v>464</v>
      </c>
      <c r="M367" s="118">
        <f t="shared" si="75"/>
        <v>411</v>
      </c>
      <c r="N367" s="119">
        <f t="shared" si="76"/>
        <v>464</v>
      </c>
      <c r="O367" s="120">
        <f t="shared" si="77"/>
        <v>411</v>
      </c>
      <c r="Q367" s="125"/>
      <c r="U367" s="125"/>
    </row>
    <row r="368" spans="1:21" ht="16" customHeight="1" x14ac:dyDescent="0.3">
      <c r="A368" s="126">
        <v>412</v>
      </c>
      <c r="B368" s="127">
        <v>465</v>
      </c>
      <c r="C368" s="128">
        <f t="shared" si="67"/>
        <v>24338.240000000002</v>
      </c>
      <c r="D368" s="129">
        <f t="shared" si="68"/>
        <v>2028.18</v>
      </c>
      <c r="E368" s="130">
        <f t="shared" si="69"/>
        <v>225.12</v>
      </c>
      <c r="F368" s="131">
        <f t="shared" si="78"/>
        <v>60.84</v>
      </c>
      <c r="G368" s="132">
        <f t="shared" si="79"/>
        <v>20.28</v>
      </c>
      <c r="H368" s="131">
        <f t="shared" si="70"/>
        <v>2.29</v>
      </c>
      <c r="I368" s="131">
        <f t="shared" si="71"/>
        <v>77.709999999999994</v>
      </c>
      <c r="J368" s="128">
        <f t="shared" si="72"/>
        <v>194.03</v>
      </c>
      <c r="K368" s="130">
        <f t="shared" si="73"/>
        <v>138.66</v>
      </c>
      <c r="L368" s="133">
        <f t="shared" si="74"/>
        <v>465</v>
      </c>
      <c r="M368" s="134">
        <f t="shared" si="75"/>
        <v>412</v>
      </c>
      <c r="N368" s="135">
        <f t="shared" si="76"/>
        <v>465</v>
      </c>
      <c r="O368" s="136">
        <f t="shared" si="77"/>
        <v>412</v>
      </c>
      <c r="Q368" s="125"/>
      <c r="U368" s="125"/>
    </row>
    <row r="369" spans="1:21" ht="16" customHeight="1" x14ac:dyDescent="0.3">
      <c r="A369" s="110">
        <v>413</v>
      </c>
      <c r="B369" s="111">
        <v>466</v>
      </c>
      <c r="C369" s="112">
        <f t="shared" si="67"/>
        <v>24397.31</v>
      </c>
      <c r="D369" s="113">
        <f t="shared" si="68"/>
        <v>2033.1</v>
      </c>
      <c r="E369" s="114">
        <f t="shared" si="69"/>
        <v>225.67</v>
      </c>
      <c r="F369" s="115">
        <f t="shared" si="78"/>
        <v>60.99</v>
      </c>
      <c r="G369" s="116">
        <f t="shared" si="79"/>
        <v>20.329999999999998</v>
      </c>
      <c r="H369" s="115">
        <f t="shared" si="70"/>
        <v>2.29</v>
      </c>
      <c r="I369" s="115">
        <f t="shared" si="71"/>
        <v>77.709999999999994</v>
      </c>
      <c r="J369" s="112">
        <f t="shared" si="72"/>
        <v>194.03</v>
      </c>
      <c r="K369" s="114">
        <f t="shared" si="73"/>
        <v>138.66</v>
      </c>
      <c r="L369" s="117">
        <f t="shared" si="74"/>
        <v>466</v>
      </c>
      <c r="M369" s="118">
        <f t="shared" si="75"/>
        <v>413</v>
      </c>
      <c r="N369" s="119">
        <f t="shared" si="76"/>
        <v>466</v>
      </c>
      <c r="O369" s="120">
        <f t="shared" si="77"/>
        <v>413</v>
      </c>
      <c r="Q369" s="125"/>
      <c r="U369" s="125"/>
    </row>
    <row r="370" spans="1:21" ht="16" customHeight="1" x14ac:dyDescent="0.3">
      <c r="A370" s="126">
        <v>413</v>
      </c>
      <c r="B370" s="127">
        <v>467</v>
      </c>
      <c r="C370" s="128">
        <f t="shared" si="67"/>
        <v>24397.31</v>
      </c>
      <c r="D370" s="129">
        <f t="shared" si="68"/>
        <v>2033.1</v>
      </c>
      <c r="E370" s="130">
        <f t="shared" si="69"/>
        <v>225.67</v>
      </c>
      <c r="F370" s="131">
        <f t="shared" si="78"/>
        <v>60.99</v>
      </c>
      <c r="G370" s="132">
        <f t="shared" si="79"/>
        <v>20.329999999999998</v>
      </c>
      <c r="H370" s="131">
        <f t="shared" si="70"/>
        <v>2.29</v>
      </c>
      <c r="I370" s="131">
        <f t="shared" si="71"/>
        <v>77.709999999999994</v>
      </c>
      <c r="J370" s="128">
        <f t="shared" si="72"/>
        <v>194.03</v>
      </c>
      <c r="K370" s="130">
        <f t="shared" si="73"/>
        <v>138.66</v>
      </c>
      <c r="L370" s="133">
        <f t="shared" si="74"/>
        <v>467</v>
      </c>
      <c r="M370" s="134">
        <f t="shared" si="75"/>
        <v>413</v>
      </c>
      <c r="N370" s="135">
        <f t="shared" si="76"/>
        <v>467</v>
      </c>
      <c r="O370" s="136">
        <f t="shared" si="77"/>
        <v>413</v>
      </c>
      <c r="Q370" s="125"/>
      <c r="U370" s="125"/>
    </row>
    <row r="371" spans="1:21" ht="16" customHeight="1" x14ac:dyDescent="0.3">
      <c r="A371" s="110">
        <v>414</v>
      </c>
      <c r="B371" s="111">
        <v>468</v>
      </c>
      <c r="C371" s="112">
        <f t="shared" si="67"/>
        <v>24456.39</v>
      </c>
      <c r="D371" s="113">
        <f t="shared" si="68"/>
        <v>2038.03</v>
      </c>
      <c r="E371" s="114">
        <f t="shared" si="69"/>
        <v>226.22</v>
      </c>
      <c r="F371" s="115">
        <f t="shared" si="78"/>
        <v>61.14</v>
      </c>
      <c r="G371" s="116">
        <f t="shared" si="79"/>
        <v>20.38</v>
      </c>
      <c r="H371" s="115">
        <f t="shared" si="70"/>
        <v>2.29</v>
      </c>
      <c r="I371" s="115">
        <f t="shared" si="71"/>
        <v>77.709999999999994</v>
      </c>
      <c r="J371" s="112">
        <f t="shared" si="72"/>
        <v>194.03</v>
      </c>
      <c r="K371" s="114">
        <f t="shared" si="73"/>
        <v>138.66</v>
      </c>
      <c r="L371" s="117">
        <f t="shared" si="74"/>
        <v>468</v>
      </c>
      <c r="M371" s="118">
        <f t="shared" si="75"/>
        <v>414</v>
      </c>
      <c r="N371" s="119">
        <f t="shared" si="76"/>
        <v>468</v>
      </c>
      <c r="O371" s="120">
        <f t="shared" si="77"/>
        <v>414</v>
      </c>
      <c r="Q371" s="125"/>
      <c r="U371" s="125"/>
    </row>
    <row r="372" spans="1:21" ht="16" customHeight="1" x14ac:dyDescent="0.3">
      <c r="A372" s="126">
        <v>415</v>
      </c>
      <c r="B372" s="127">
        <v>469</v>
      </c>
      <c r="C372" s="128">
        <f t="shared" si="67"/>
        <v>24515.46</v>
      </c>
      <c r="D372" s="129">
        <f t="shared" si="68"/>
        <v>2042.95</v>
      </c>
      <c r="E372" s="130">
        <f t="shared" si="69"/>
        <v>226.76</v>
      </c>
      <c r="F372" s="131">
        <f t="shared" si="78"/>
        <v>61.28</v>
      </c>
      <c r="G372" s="132">
        <f t="shared" si="79"/>
        <v>20.420000000000002</v>
      </c>
      <c r="H372" s="131">
        <f t="shared" si="70"/>
        <v>2.29</v>
      </c>
      <c r="I372" s="131">
        <f t="shared" si="71"/>
        <v>77.709999999999994</v>
      </c>
      <c r="J372" s="128">
        <f t="shared" si="72"/>
        <v>194.03</v>
      </c>
      <c r="K372" s="130">
        <f t="shared" si="73"/>
        <v>138.66</v>
      </c>
      <c r="L372" s="133">
        <f t="shared" si="74"/>
        <v>469</v>
      </c>
      <c r="M372" s="134">
        <f t="shared" si="75"/>
        <v>415</v>
      </c>
      <c r="N372" s="135">
        <f t="shared" si="76"/>
        <v>469</v>
      </c>
      <c r="O372" s="136">
        <f t="shared" si="77"/>
        <v>415</v>
      </c>
      <c r="Q372" s="125"/>
      <c r="U372" s="125"/>
    </row>
    <row r="373" spans="1:21" ht="16" customHeight="1" x14ac:dyDescent="0.3">
      <c r="A373" s="110">
        <v>416</v>
      </c>
      <c r="B373" s="111">
        <v>470</v>
      </c>
      <c r="C373" s="112">
        <f t="shared" si="67"/>
        <v>24574.53</v>
      </c>
      <c r="D373" s="113">
        <f t="shared" si="68"/>
        <v>2047.87</v>
      </c>
      <c r="E373" s="114">
        <f t="shared" si="69"/>
        <v>227.31</v>
      </c>
      <c r="F373" s="115">
        <f t="shared" si="78"/>
        <v>61.43</v>
      </c>
      <c r="G373" s="116">
        <f t="shared" si="79"/>
        <v>20.47</v>
      </c>
      <c r="H373" s="115">
        <f t="shared" si="70"/>
        <v>2.29</v>
      </c>
      <c r="I373" s="115">
        <f t="shared" si="71"/>
        <v>77.709999999999994</v>
      </c>
      <c r="J373" s="112">
        <f t="shared" si="72"/>
        <v>194.03</v>
      </c>
      <c r="K373" s="114">
        <f t="shared" si="73"/>
        <v>138.66</v>
      </c>
      <c r="L373" s="117">
        <f t="shared" si="74"/>
        <v>470</v>
      </c>
      <c r="M373" s="118">
        <f t="shared" si="75"/>
        <v>416</v>
      </c>
      <c r="N373" s="119">
        <f t="shared" si="76"/>
        <v>470</v>
      </c>
      <c r="O373" s="120">
        <f t="shared" si="77"/>
        <v>416</v>
      </c>
      <c r="Q373" s="125"/>
      <c r="U373" s="125"/>
    </row>
    <row r="374" spans="1:21" ht="16" customHeight="1" x14ac:dyDescent="0.3">
      <c r="A374" s="126">
        <v>416</v>
      </c>
      <c r="B374" s="127">
        <v>471</v>
      </c>
      <c r="C374" s="128">
        <f t="shared" si="67"/>
        <v>24574.53</v>
      </c>
      <c r="D374" s="129">
        <f t="shared" si="68"/>
        <v>2047.87</v>
      </c>
      <c r="E374" s="130">
        <f t="shared" si="69"/>
        <v>227.31</v>
      </c>
      <c r="F374" s="131">
        <f t="shared" si="78"/>
        <v>61.43</v>
      </c>
      <c r="G374" s="132">
        <f t="shared" si="79"/>
        <v>20.47</v>
      </c>
      <c r="H374" s="131">
        <f t="shared" si="70"/>
        <v>2.29</v>
      </c>
      <c r="I374" s="131">
        <f t="shared" si="71"/>
        <v>77.709999999999994</v>
      </c>
      <c r="J374" s="128">
        <f t="shared" si="72"/>
        <v>194.03</v>
      </c>
      <c r="K374" s="130">
        <f t="shared" si="73"/>
        <v>138.66</v>
      </c>
      <c r="L374" s="133">
        <f t="shared" si="74"/>
        <v>471</v>
      </c>
      <c r="M374" s="134">
        <f t="shared" si="75"/>
        <v>416</v>
      </c>
      <c r="N374" s="135">
        <f t="shared" si="76"/>
        <v>471</v>
      </c>
      <c r="O374" s="136">
        <f t="shared" si="77"/>
        <v>416</v>
      </c>
      <c r="Q374" s="125"/>
      <c r="U374" s="125"/>
    </row>
    <row r="375" spans="1:21" ht="16" customHeight="1" x14ac:dyDescent="0.3">
      <c r="A375" s="110">
        <v>417</v>
      </c>
      <c r="B375" s="111">
        <v>472</v>
      </c>
      <c r="C375" s="112">
        <f t="shared" si="67"/>
        <v>24633.61</v>
      </c>
      <c r="D375" s="113">
        <f t="shared" si="68"/>
        <v>2052.8000000000002</v>
      </c>
      <c r="E375" s="114">
        <f t="shared" si="69"/>
        <v>227.86</v>
      </c>
      <c r="F375" s="115">
        <f t="shared" si="78"/>
        <v>61.58</v>
      </c>
      <c r="G375" s="116">
        <f t="shared" si="79"/>
        <v>20.52</v>
      </c>
      <c r="H375" s="115">
        <f t="shared" si="70"/>
        <v>2.29</v>
      </c>
      <c r="I375" s="115">
        <f t="shared" si="71"/>
        <v>77.709999999999994</v>
      </c>
      <c r="J375" s="112">
        <f t="shared" si="72"/>
        <v>194.03</v>
      </c>
      <c r="K375" s="114">
        <f t="shared" si="73"/>
        <v>138.66</v>
      </c>
      <c r="L375" s="117">
        <f t="shared" si="74"/>
        <v>472</v>
      </c>
      <c r="M375" s="118">
        <f t="shared" si="75"/>
        <v>417</v>
      </c>
      <c r="N375" s="119">
        <f t="shared" si="76"/>
        <v>472</v>
      </c>
      <c r="O375" s="120">
        <f t="shared" si="77"/>
        <v>417</v>
      </c>
      <c r="Q375" s="125"/>
      <c r="U375" s="125"/>
    </row>
    <row r="376" spans="1:21" ht="16" customHeight="1" x14ac:dyDescent="0.3">
      <c r="A376" s="126">
        <v>417</v>
      </c>
      <c r="B376" s="127">
        <v>473</v>
      </c>
      <c r="C376" s="128">
        <f t="shared" si="67"/>
        <v>24633.61</v>
      </c>
      <c r="D376" s="129">
        <f t="shared" si="68"/>
        <v>2052.8000000000002</v>
      </c>
      <c r="E376" s="130">
        <f t="shared" si="69"/>
        <v>227.86</v>
      </c>
      <c r="F376" s="131">
        <f t="shared" si="78"/>
        <v>61.58</v>
      </c>
      <c r="G376" s="132">
        <f t="shared" si="79"/>
        <v>20.52</v>
      </c>
      <c r="H376" s="131">
        <f t="shared" si="70"/>
        <v>2.29</v>
      </c>
      <c r="I376" s="131">
        <f t="shared" si="71"/>
        <v>77.709999999999994</v>
      </c>
      <c r="J376" s="128">
        <f t="shared" si="72"/>
        <v>194.03</v>
      </c>
      <c r="K376" s="130">
        <f t="shared" si="73"/>
        <v>138.66</v>
      </c>
      <c r="L376" s="133">
        <f t="shared" si="74"/>
        <v>473</v>
      </c>
      <c r="M376" s="134">
        <f t="shared" si="75"/>
        <v>417</v>
      </c>
      <c r="N376" s="135">
        <f t="shared" si="76"/>
        <v>473</v>
      </c>
      <c r="O376" s="136">
        <f t="shared" si="77"/>
        <v>417</v>
      </c>
      <c r="Q376" s="125"/>
      <c r="U376" s="125"/>
    </row>
    <row r="377" spans="1:21" ht="16" customHeight="1" x14ac:dyDescent="0.3">
      <c r="A377" s="110">
        <v>418</v>
      </c>
      <c r="B377" s="111">
        <v>474</v>
      </c>
      <c r="C377" s="112">
        <f t="shared" si="67"/>
        <v>24692.68</v>
      </c>
      <c r="D377" s="113">
        <f t="shared" si="68"/>
        <v>2057.7199999999998</v>
      </c>
      <c r="E377" s="114">
        <f t="shared" si="69"/>
        <v>228.4</v>
      </c>
      <c r="F377" s="115">
        <f t="shared" si="78"/>
        <v>61.73</v>
      </c>
      <c r="G377" s="116">
        <f t="shared" si="79"/>
        <v>20.57</v>
      </c>
      <c r="H377" s="115">
        <f t="shared" si="70"/>
        <v>2.29</v>
      </c>
      <c r="I377" s="115">
        <f t="shared" si="71"/>
        <v>77.709999999999994</v>
      </c>
      <c r="J377" s="112">
        <f t="shared" si="72"/>
        <v>194.03</v>
      </c>
      <c r="K377" s="114">
        <f t="shared" si="73"/>
        <v>138.66</v>
      </c>
      <c r="L377" s="117">
        <f t="shared" si="74"/>
        <v>474</v>
      </c>
      <c r="M377" s="118">
        <f t="shared" si="75"/>
        <v>418</v>
      </c>
      <c r="N377" s="119">
        <f t="shared" si="76"/>
        <v>474</v>
      </c>
      <c r="O377" s="120">
        <f t="shared" si="77"/>
        <v>418</v>
      </c>
      <c r="Q377" s="125"/>
      <c r="U377" s="125"/>
    </row>
    <row r="378" spans="1:21" ht="16" customHeight="1" x14ac:dyDescent="0.3">
      <c r="A378" s="126">
        <v>418</v>
      </c>
      <c r="B378" s="127">
        <v>475</v>
      </c>
      <c r="C378" s="128">
        <f t="shared" si="67"/>
        <v>24692.68</v>
      </c>
      <c r="D378" s="129">
        <f t="shared" si="68"/>
        <v>2057.7199999999998</v>
      </c>
      <c r="E378" s="130">
        <f t="shared" si="69"/>
        <v>228.4</v>
      </c>
      <c r="F378" s="131">
        <f t="shared" si="78"/>
        <v>61.73</v>
      </c>
      <c r="G378" s="132">
        <f t="shared" si="79"/>
        <v>20.57</v>
      </c>
      <c r="H378" s="131">
        <f t="shared" si="70"/>
        <v>2.29</v>
      </c>
      <c r="I378" s="131">
        <f t="shared" si="71"/>
        <v>77.709999999999994</v>
      </c>
      <c r="J378" s="128">
        <f t="shared" si="72"/>
        <v>194.03</v>
      </c>
      <c r="K378" s="130">
        <f t="shared" si="73"/>
        <v>138.66</v>
      </c>
      <c r="L378" s="133">
        <f t="shared" si="74"/>
        <v>475</v>
      </c>
      <c r="M378" s="134">
        <f t="shared" si="75"/>
        <v>418</v>
      </c>
      <c r="N378" s="135">
        <f t="shared" si="76"/>
        <v>475</v>
      </c>
      <c r="O378" s="136">
        <f t="shared" si="77"/>
        <v>418</v>
      </c>
      <c r="Q378" s="125"/>
      <c r="U378" s="125"/>
    </row>
    <row r="379" spans="1:21" ht="16" customHeight="1" x14ac:dyDescent="0.3">
      <c r="A379" s="110">
        <v>419</v>
      </c>
      <c r="B379" s="111">
        <v>476</v>
      </c>
      <c r="C379" s="112">
        <f t="shared" si="67"/>
        <v>24751.75</v>
      </c>
      <c r="D379" s="113">
        <f t="shared" si="68"/>
        <v>2062.64</v>
      </c>
      <c r="E379" s="114">
        <f t="shared" si="69"/>
        <v>228.95</v>
      </c>
      <c r="F379" s="115">
        <f t="shared" si="78"/>
        <v>61.87</v>
      </c>
      <c r="G379" s="116">
        <f t="shared" si="79"/>
        <v>20.62</v>
      </c>
      <c r="H379" s="115">
        <f t="shared" si="70"/>
        <v>2.29</v>
      </c>
      <c r="I379" s="115">
        <f t="shared" si="71"/>
        <v>77.709999999999994</v>
      </c>
      <c r="J379" s="112">
        <f t="shared" si="72"/>
        <v>194.03</v>
      </c>
      <c r="K379" s="114">
        <f t="shared" si="73"/>
        <v>138.66</v>
      </c>
      <c r="L379" s="117">
        <f t="shared" si="74"/>
        <v>476</v>
      </c>
      <c r="M379" s="118">
        <f t="shared" si="75"/>
        <v>419</v>
      </c>
      <c r="N379" s="119">
        <f t="shared" si="76"/>
        <v>476</v>
      </c>
      <c r="O379" s="120">
        <f t="shared" si="77"/>
        <v>419</v>
      </c>
      <c r="Q379" s="125"/>
      <c r="U379" s="125"/>
    </row>
    <row r="380" spans="1:21" ht="16" customHeight="1" x14ac:dyDescent="0.3">
      <c r="A380" s="126">
        <v>420</v>
      </c>
      <c r="B380" s="127">
        <v>477</v>
      </c>
      <c r="C380" s="128">
        <f t="shared" si="67"/>
        <v>24810.83</v>
      </c>
      <c r="D380" s="129">
        <f t="shared" si="68"/>
        <v>2067.56</v>
      </c>
      <c r="E380" s="130">
        <f t="shared" si="69"/>
        <v>229.49</v>
      </c>
      <c r="F380" s="131">
        <f t="shared" si="78"/>
        <v>62.02</v>
      </c>
      <c r="G380" s="132">
        <f t="shared" si="79"/>
        <v>20.67</v>
      </c>
      <c r="H380" s="131">
        <f t="shared" si="70"/>
        <v>2.29</v>
      </c>
      <c r="I380" s="131">
        <f t="shared" si="71"/>
        <v>77.709999999999994</v>
      </c>
      <c r="J380" s="128">
        <f t="shared" si="72"/>
        <v>194.03</v>
      </c>
      <c r="K380" s="130">
        <f t="shared" si="73"/>
        <v>138.66</v>
      </c>
      <c r="L380" s="133">
        <f t="shared" si="74"/>
        <v>477</v>
      </c>
      <c r="M380" s="134">
        <f t="shared" si="75"/>
        <v>420</v>
      </c>
      <c r="N380" s="135">
        <f t="shared" si="76"/>
        <v>477</v>
      </c>
      <c r="O380" s="136">
        <f t="shared" si="77"/>
        <v>420</v>
      </c>
      <c r="Q380" s="125"/>
      <c r="U380" s="125"/>
    </row>
    <row r="381" spans="1:21" ht="16" customHeight="1" x14ac:dyDescent="0.3">
      <c r="A381" s="110">
        <v>420</v>
      </c>
      <c r="B381" s="111">
        <v>478</v>
      </c>
      <c r="C381" s="112">
        <f t="shared" si="67"/>
        <v>24810.83</v>
      </c>
      <c r="D381" s="113">
        <f t="shared" si="68"/>
        <v>2067.56</v>
      </c>
      <c r="E381" s="114">
        <f t="shared" si="69"/>
        <v>229.49</v>
      </c>
      <c r="F381" s="115">
        <f t="shared" si="78"/>
        <v>62.02</v>
      </c>
      <c r="G381" s="116">
        <f t="shared" si="79"/>
        <v>20.67</v>
      </c>
      <c r="H381" s="115">
        <f t="shared" si="70"/>
        <v>2.29</v>
      </c>
      <c r="I381" s="115">
        <f t="shared" si="71"/>
        <v>77.709999999999994</v>
      </c>
      <c r="J381" s="112">
        <f t="shared" si="72"/>
        <v>194.03</v>
      </c>
      <c r="K381" s="114">
        <f t="shared" si="73"/>
        <v>138.66</v>
      </c>
      <c r="L381" s="117">
        <f t="shared" si="74"/>
        <v>478</v>
      </c>
      <c r="M381" s="118">
        <f t="shared" si="75"/>
        <v>420</v>
      </c>
      <c r="N381" s="119">
        <f t="shared" si="76"/>
        <v>478</v>
      </c>
      <c r="O381" s="120">
        <f t="shared" si="77"/>
        <v>420</v>
      </c>
      <c r="Q381" s="125"/>
      <c r="U381" s="125"/>
    </row>
    <row r="382" spans="1:21" ht="16" customHeight="1" x14ac:dyDescent="0.3">
      <c r="A382" s="126">
        <v>421</v>
      </c>
      <c r="B382" s="127">
        <v>479</v>
      </c>
      <c r="C382" s="128">
        <f t="shared" si="67"/>
        <v>24869.9</v>
      </c>
      <c r="D382" s="129">
        <f t="shared" si="68"/>
        <v>2072.4899999999998</v>
      </c>
      <c r="E382" s="130">
        <f t="shared" si="69"/>
        <v>230.04</v>
      </c>
      <c r="F382" s="131">
        <f t="shared" si="78"/>
        <v>62.17</v>
      </c>
      <c r="G382" s="132">
        <f t="shared" si="79"/>
        <v>20.72</v>
      </c>
      <c r="H382" s="131">
        <f t="shared" si="70"/>
        <v>2.29</v>
      </c>
      <c r="I382" s="131">
        <f t="shared" si="71"/>
        <v>77.709999999999994</v>
      </c>
      <c r="J382" s="128">
        <f t="shared" si="72"/>
        <v>194.03</v>
      </c>
      <c r="K382" s="130">
        <f t="shared" si="73"/>
        <v>138.66</v>
      </c>
      <c r="L382" s="133">
        <f t="shared" si="74"/>
        <v>479</v>
      </c>
      <c r="M382" s="134">
        <f t="shared" si="75"/>
        <v>421</v>
      </c>
      <c r="N382" s="135">
        <f t="shared" si="76"/>
        <v>479</v>
      </c>
      <c r="O382" s="136">
        <f t="shared" si="77"/>
        <v>421</v>
      </c>
      <c r="Q382" s="18"/>
      <c r="R382" s="142"/>
      <c r="U382" s="125"/>
    </row>
    <row r="383" spans="1:21" ht="16" customHeight="1" x14ac:dyDescent="0.3">
      <c r="A383" s="110">
        <v>421</v>
      </c>
      <c r="B383" s="111">
        <v>480</v>
      </c>
      <c r="C383" s="112">
        <f t="shared" si="67"/>
        <v>24869.9</v>
      </c>
      <c r="D383" s="113">
        <f t="shared" si="68"/>
        <v>2072.4899999999998</v>
      </c>
      <c r="E383" s="114">
        <f t="shared" si="69"/>
        <v>230.04</v>
      </c>
      <c r="F383" s="115">
        <f t="shared" si="78"/>
        <v>62.17</v>
      </c>
      <c r="G383" s="116">
        <f t="shared" si="79"/>
        <v>20.72</v>
      </c>
      <c r="H383" s="115">
        <f t="shared" si="70"/>
        <v>2.29</v>
      </c>
      <c r="I383" s="115">
        <f t="shared" si="71"/>
        <v>77.709999999999994</v>
      </c>
      <c r="J383" s="112">
        <f t="shared" si="72"/>
        <v>194.03</v>
      </c>
      <c r="K383" s="114">
        <f t="shared" si="73"/>
        <v>138.66</v>
      </c>
      <c r="L383" s="117">
        <f t="shared" si="74"/>
        <v>480</v>
      </c>
      <c r="M383" s="118">
        <f t="shared" si="75"/>
        <v>421</v>
      </c>
      <c r="N383" s="119">
        <f t="shared" si="76"/>
        <v>480</v>
      </c>
      <c r="O383" s="120">
        <f t="shared" si="77"/>
        <v>421</v>
      </c>
      <c r="P383" s="143"/>
      <c r="Q383" s="143"/>
      <c r="U383" s="125"/>
    </row>
    <row r="384" spans="1:21" ht="16" customHeight="1" x14ac:dyDescent="0.3">
      <c r="A384" s="126">
        <v>422</v>
      </c>
      <c r="B384" s="127">
        <v>481</v>
      </c>
      <c r="C384" s="128">
        <f t="shared" si="67"/>
        <v>24928.97</v>
      </c>
      <c r="D384" s="129">
        <f t="shared" si="68"/>
        <v>2077.41</v>
      </c>
      <c r="E384" s="130">
        <f t="shared" si="69"/>
        <v>230.59</v>
      </c>
      <c r="F384" s="131">
        <f t="shared" si="78"/>
        <v>62.32</v>
      </c>
      <c r="G384" s="132">
        <f t="shared" si="79"/>
        <v>20.77</v>
      </c>
      <c r="H384" s="131">
        <f t="shared" si="70"/>
        <v>2.29</v>
      </c>
      <c r="I384" s="131">
        <f t="shared" si="71"/>
        <v>77.709999999999994</v>
      </c>
      <c r="J384" s="128">
        <f t="shared" si="72"/>
        <v>194.03</v>
      </c>
      <c r="K384" s="130">
        <f t="shared" si="73"/>
        <v>138.66</v>
      </c>
      <c r="L384" s="133">
        <f t="shared" si="74"/>
        <v>481</v>
      </c>
      <c r="M384" s="134">
        <f t="shared" si="75"/>
        <v>422</v>
      </c>
      <c r="N384" s="135">
        <f t="shared" si="76"/>
        <v>481</v>
      </c>
      <c r="O384" s="136">
        <f t="shared" si="77"/>
        <v>422</v>
      </c>
      <c r="Q384" s="125"/>
      <c r="U384" s="125"/>
    </row>
    <row r="385" spans="1:21" ht="16" customHeight="1" x14ac:dyDescent="0.3">
      <c r="A385" s="110">
        <v>422</v>
      </c>
      <c r="B385" s="111">
        <v>482</v>
      </c>
      <c r="C385" s="112">
        <f t="shared" si="67"/>
        <v>24928.97</v>
      </c>
      <c r="D385" s="113">
        <f t="shared" si="68"/>
        <v>2077.41</v>
      </c>
      <c r="E385" s="114">
        <f t="shared" si="69"/>
        <v>230.59</v>
      </c>
      <c r="F385" s="115">
        <f t="shared" si="78"/>
        <v>62.32</v>
      </c>
      <c r="G385" s="116">
        <f t="shared" si="79"/>
        <v>20.77</v>
      </c>
      <c r="H385" s="115">
        <f t="shared" si="70"/>
        <v>2.29</v>
      </c>
      <c r="I385" s="115">
        <f t="shared" si="71"/>
        <v>77.709999999999994</v>
      </c>
      <c r="J385" s="112">
        <f t="shared" si="72"/>
        <v>194.03</v>
      </c>
      <c r="K385" s="114">
        <f t="shared" si="73"/>
        <v>138.66</v>
      </c>
      <c r="L385" s="117">
        <f t="shared" si="74"/>
        <v>482</v>
      </c>
      <c r="M385" s="118">
        <f t="shared" si="75"/>
        <v>422</v>
      </c>
      <c r="N385" s="119">
        <f t="shared" si="76"/>
        <v>482</v>
      </c>
      <c r="O385" s="120">
        <f t="shared" si="77"/>
        <v>422</v>
      </c>
      <c r="Q385" s="125"/>
      <c r="U385" s="125"/>
    </row>
    <row r="386" spans="1:21" ht="16" customHeight="1" x14ac:dyDescent="0.3">
      <c r="A386" s="126">
        <v>423</v>
      </c>
      <c r="B386" s="127">
        <v>483</v>
      </c>
      <c r="C386" s="128">
        <f t="shared" si="67"/>
        <v>24988.05</v>
      </c>
      <c r="D386" s="129">
        <f t="shared" si="68"/>
        <v>2082.33</v>
      </c>
      <c r="E386" s="130">
        <f t="shared" si="69"/>
        <v>231.13</v>
      </c>
      <c r="F386" s="131">
        <f t="shared" si="78"/>
        <v>62.46</v>
      </c>
      <c r="G386" s="132">
        <f t="shared" si="79"/>
        <v>20.82</v>
      </c>
      <c r="H386" s="131">
        <f t="shared" si="70"/>
        <v>2.29</v>
      </c>
      <c r="I386" s="131">
        <f t="shared" si="71"/>
        <v>77.709999999999994</v>
      </c>
      <c r="J386" s="128">
        <f t="shared" si="72"/>
        <v>194.03</v>
      </c>
      <c r="K386" s="130">
        <f t="shared" si="73"/>
        <v>138.66</v>
      </c>
      <c r="L386" s="133">
        <f t="shared" si="74"/>
        <v>483</v>
      </c>
      <c r="M386" s="134">
        <f t="shared" si="75"/>
        <v>423</v>
      </c>
      <c r="N386" s="135">
        <f t="shared" si="76"/>
        <v>483</v>
      </c>
      <c r="O386" s="136">
        <f t="shared" si="77"/>
        <v>423</v>
      </c>
      <c r="Q386" s="125"/>
      <c r="U386" s="125"/>
    </row>
    <row r="387" spans="1:21" ht="16" customHeight="1" x14ac:dyDescent="0.3">
      <c r="A387" s="110">
        <v>424</v>
      </c>
      <c r="B387" s="111">
        <v>484</v>
      </c>
      <c r="C387" s="112">
        <f t="shared" ref="C387:C450" si="80">ROUND($P$1*A387,2)</f>
        <v>25047.119999999999</v>
      </c>
      <c r="D387" s="113">
        <f t="shared" ref="D387:D450" si="81">TRUNC(C387/12,2)</f>
        <v>2087.2600000000002</v>
      </c>
      <c r="E387" s="114">
        <f t="shared" ref="E387:E450" si="82">TRUNC(D387*$P$3,2)</f>
        <v>231.68</v>
      </c>
      <c r="F387" s="115">
        <f t="shared" si="78"/>
        <v>62.61</v>
      </c>
      <c r="G387" s="116">
        <f t="shared" si="79"/>
        <v>20.87</v>
      </c>
      <c r="H387" s="115">
        <f t="shared" ref="H387:H450" si="83">TRUNC($P$9,2)</f>
        <v>2.29</v>
      </c>
      <c r="I387" s="115">
        <f t="shared" ref="I387:I450" si="84">TRUNC(IF(A387&lt;$A$427,$D$427*$R$10+$P$10,IF(A387&gt;$A$782,$D$782*$R$10+$P$10,D387*$R$10+$P$10)),2)</f>
        <v>77.709999999999994</v>
      </c>
      <c r="J387" s="112">
        <f t="shared" ref="J387:J450" si="85">TRUNC(IF(A387&lt;$A$427,($D$427*$R$11)+$P$11,IF(A387&gt;$A$782,$D$782*$R$11+$P$11,D387*$R$11+$P$11)),2)</f>
        <v>194.03</v>
      </c>
      <c r="K387" s="114">
        <f t="shared" ref="K387:K450" si="86">TRUNC(IF(A387&lt;$A$427,$D$427*$R$12+$P$12,IF(A387&gt;$A$782,$D$782*$R$12+$P$12,D387*$R$12+$P$12)),2)</f>
        <v>138.66</v>
      </c>
      <c r="L387" s="117">
        <f t="shared" ref="L387:L450" si="87">B387</f>
        <v>484</v>
      </c>
      <c r="M387" s="118">
        <f t="shared" ref="M387:M450" si="88">A387</f>
        <v>424</v>
      </c>
      <c r="N387" s="119">
        <f t="shared" ref="N387:N450" si="89">B387</f>
        <v>484</v>
      </c>
      <c r="O387" s="120">
        <f t="shared" ref="O387:O450" si="90">A387</f>
        <v>424</v>
      </c>
      <c r="Q387" s="125"/>
      <c r="U387" s="125"/>
    </row>
    <row r="388" spans="1:21" ht="16" customHeight="1" x14ac:dyDescent="0.3">
      <c r="A388" s="126">
        <v>425</v>
      </c>
      <c r="B388" s="127">
        <v>485</v>
      </c>
      <c r="C388" s="128">
        <f t="shared" si="80"/>
        <v>25106.2</v>
      </c>
      <c r="D388" s="129">
        <f t="shared" si="81"/>
        <v>2092.1799999999998</v>
      </c>
      <c r="E388" s="130">
        <f t="shared" si="82"/>
        <v>232.23</v>
      </c>
      <c r="F388" s="131">
        <f t="shared" si="78"/>
        <v>62.76</v>
      </c>
      <c r="G388" s="132">
        <f t="shared" si="79"/>
        <v>20.92</v>
      </c>
      <c r="H388" s="131">
        <f t="shared" si="83"/>
        <v>2.29</v>
      </c>
      <c r="I388" s="131">
        <f t="shared" si="84"/>
        <v>77.709999999999994</v>
      </c>
      <c r="J388" s="128">
        <f t="shared" si="85"/>
        <v>194.03</v>
      </c>
      <c r="K388" s="130">
        <f t="shared" si="86"/>
        <v>138.66</v>
      </c>
      <c r="L388" s="133">
        <f t="shared" si="87"/>
        <v>485</v>
      </c>
      <c r="M388" s="134">
        <f t="shared" si="88"/>
        <v>425</v>
      </c>
      <c r="N388" s="135">
        <f t="shared" si="89"/>
        <v>485</v>
      </c>
      <c r="O388" s="136">
        <f t="shared" si="90"/>
        <v>425</v>
      </c>
      <c r="Q388" s="125"/>
      <c r="U388" s="125"/>
    </row>
    <row r="389" spans="1:21" ht="16" customHeight="1" x14ac:dyDescent="0.3">
      <c r="A389" s="110">
        <v>425</v>
      </c>
      <c r="B389" s="111">
        <v>486</v>
      </c>
      <c r="C389" s="112">
        <f t="shared" si="80"/>
        <v>25106.2</v>
      </c>
      <c r="D389" s="113">
        <f t="shared" si="81"/>
        <v>2092.1799999999998</v>
      </c>
      <c r="E389" s="114">
        <f t="shared" si="82"/>
        <v>232.23</v>
      </c>
      <c r="F389" s="115">
        <f t="shared" si="78"/>
        <v>62.76</v>
      </c>
      <c r="G389" s="116">
        <f t="shared" si="79"/>
        <v>20.92</v>
      </c>
      <c r="H389" s="115">
        <f t="shared" si="83"/>
        <v>2.29</v>
      </c>
      <c r="I389" s="115">
        <f t="shared" si="84"/>
        <v>77.709999999999994</v>
      </c>
      <c r="J389" s="112">
        <f t="shared" si="85"/>
        <v>194.03</v>
      </c>
      <c r="K389" s="114">
        <f t="shared" si="86"/>
        <v>138.66</v>
      </c>
      <c r="L389" s="117">
        <f t="shared" si="87"/>
        <v>486</v>
      </c>
      <c r="M389" s="118">
        <f t="shared" si="88"/>
        <v>425</v>
      </c>
      <c r="N389" s="119">
        <f t="shared" si="89"/>
        <v>486</v>
      </c>
      <c r="O389" s="120">
        <f t="shared" si="90"/>
        <v>425</v>
      </c>
      <c r="Q389" s="125"/>
      <c r="U389" s="125"/>
    </row>
    <row r="390" spans="1:21" ht="16" customHeight="1" x14ac:dyDescent="0.3">
      <c r="A390" s="126">
        <v>426</v>
      </c>
      <c r="B390" s="127">
        <v>487</v>
      </c>
      <c r="C390" s="128">
        <f t="shared" si="80"/>
        <v>25165.27</v>
      </c>
      <c r="D390" s="129">
        <f t="shared" si="81"/>
        <v>2097.1</v>
      </c>
      <c r="E390" s="130">
        <f t="shared" si="82"/>
        <v>232.77</v>
      </c>
      <c r="F390" s="131">
        <f t="shared" ref="F390:F453" si="91">TRUNC(IF(A390&lt;=$A$270,$D$270*$P$5,D390*$P$5),2)</f>
        <v>62.91</v>
      </c>
      <c r="G390" s="132">
        <f t="shared" ref="G390:G453" si="92">TRUNC(IF(A390&lt;=$A$270,$D$270*$P$6,D390*$P$6),2)</f>
        <v>20.97</v>
      </c>
      <c r="H390" s="131">
        <f t="shared" si="83"/>
        <v>2.29</v>
      </c>
      <c r="I390" s="131">
        <f t="shared" si="84"/>
        <v>77.709999999999994</v>
      </c>
      <c r="J390" s="128">
        <f t="shared" si="85"/>
        <v>194.03</v>
      </c>
      <c r="K390" s="130">
        <f t="shared" si="86"/>
        <v>138.66</v>
      </c>
      <c r="L390" s="133">
        <f t="shared" si="87"/>
        <v>487</v>
      </c>
      <c r="M390" s="134">
        <f t="shared" si="88"/>
        <v>426</v>
      </c>
      <c r="N390" s="135">
        <f t="shared" si="89"/>
        <v>487</v>
      </c>
      <c r="O390" s="136">
        <f t="shared" si="90"/>
        <v>426</v>
      </c>
      <c r="Q390" s="125"/>
      <c r="U390" s="125"/>
    </row>
    <row r="391" spans="1:21" ht="16" customHeight="1" x14ac:dyDescent="0.3">
      <c r="A391" s="110">
        <v>427</v>
      </c>
      <c r="B391" s="111">
        <v>488</v>
      </c>
      <c r="C391" s="112">
        <f t="shared" si="80"/>
        <v>25224.34</v>
      </c>
      <c r="D391" s="113">
        <f t="shared" si="81"/>
        <v>2102.02</v>
      </c>
      <c r="E391" s="114">
        <f t="shared" si="82"/>
        <v>233.32</v>
      </c>
      <c r="F391" s="115">
        <f t="shared" si="91"/>
        <v>63.06</v>
      </c>
      <c r="G391" s="116">
        <f t="shared" si="92"/>
        <v>21.02</v>
      </c>
      <c r="H391" s="115">
        <f t="shared" si="83"/>
        <v>2.29</v>
      </c>
      <c r="I391" s="115">
        <f t="shared" si="84"/>
        <v>77.709999999999994</v>
      </c>
      <c r="J391" s="112">
        <f t="shared" si="85"/>
        <v>194.03</v>
      </c>
      <c r="K391" s="114">
        <f t="shared" si="86"/>
        <v>138.66</v>
      </c>
      <c r="L391" s="117">
        <f t="shared" si="87"/>
        <v>488</v>
      </c>
      <c r="M391" s="118">
        <f t="shared" si="88"/>
        <v>427</v>
      </c>
      <c r="N391" s="119">
        <f t="shared" si="89"/>
        <v>488</v>
      </c>
      <c r="O391" s="120">
        <f t="shared" si="90"/>
        <v>427</v>
      </c>
      <c r="Q391" s="125"/>
      <c r="U391" s="125"/>
    </row>
    <row r="392" spans="1:21" ht="16" customHeight="1" x14ac:dyDescent="0.3">
      <c r="A392" s="126">
        <v>427</v>
      </c>
      <c r="B392" s="127">
        <v>489</v>
      </c>
      <c r="C392" s="128">
        <f t="shared" si="80"/>
        <v>25224.34</v>
      </c>
      <c r="D392" s="129">
        <f t="shared" si="81"/>
        <v>2102.02</v>
      </c>
      <c r="E392" s="130">
        <f t="shared" si="82"/>
        <v>233.32</v>
      </c>
      <c r="F392" s="131">
        <f t="shared" si="91"/>
        <v>63.06</v>
      </c>
      <c r="G392" s="132">
        <f t="shared" si="92"/>
        <v>21.02</v>
      </c>
      <c r="H392" s="131">
        <f t="shared" si="83"/>
        <v>2.29</v>
      </c>
      <c r="I392" s="131">
        <f t="shared" si="84"/>
        <v>77.709999999999994</v>
      </c>
      <c r="J392" s="128">
        <f t="shared" si="85"/>
        <v>194.03</v>
      </c>
      <c r="K392" s="130">
        <f t="shared" si="86"/>
        <v>138.66</v>
      </c>
      <c r="L392" s="133">
        <f t="shared" si="87"/>
        <v>489</v>
      </c>
      <c r="M392" s="134">
        <f t="shared" si="88"/>
        <v>427</v>
      </c>
      <c r="N392" s="135">
        <f t="shared" si="89"/>
        <v>489</v>
      </c>
      <c r="O392" s="136">
        <f t="shared" si="90"/>
        <v>427</v>
      </c>
      <c r="Q392" s="125"/>
      <c r="U392" s="125"/>
    </row>
    <row r="393" spans="1:21" ht="16" customHeight="1" x14ac:dyDescent="0.3">
      <c r="A393" s="110">
        <v>428</v>
      </c>
      <c r="B393" s="111">
        <v>490</v>
      </c>
      <c r="C393" s="112">
        <f t="shared" si="80"/>
        <v>25283.42</v>
      </c>
      <c r="D393" s="113">
        <f t="shared" si="81"/>
        <v>2106.9499999999998</v>
      </c>
      <c r="E393" s="114">
        <f t="shared" si="82"/>
        <v>233.87</v>
      </c>
      <c r="F393" s="115">
        <f t="shared" si="91"/>
        <v>63.2</v>
      </c>
      <c r="G393" s="116">
        <f t="shared" si="92"/>
        <v>21.06</v>
      </c>
      <c r="H393" s="115">
        <f t="shared" si="83"/>
        <v>2.29</v>
      </c>
      <c r="I393" s="115">
        <f t="shared" si="84"/>
        <v>77.709999999999994</v>
      </c>
      <c r="J393" s="112">
        <f t="shared" si="85"/>
        <v>194.03</v>
      </c>
      <c r="K393" s="114">
        <f t="shared" si="86"/>
        <v>138.66</v>
      </c>
      <c r="L393" s="117">
        <f t="shared" si="87"/>
        <v>490</v>
      </c>
      <c r="M393" s="118">
        <f t="shared" si="88"/>
        <v>428</v>
      </c>
      <c r="N393" s="119">
        <f t="shared" si="89"/>
        <v>490</v>
      </c>
      <c r="O393" s="120">
        <f t="shared" si="90"/>
        <v>428</v>
      </c>
      <c r="Q393" s="125"/>
      <c r="U393" s="125"/>
    </row>
    <row r="394" spans="1:21" ht="16" customHeight="1" x14ac:dyDescent="0.3">
      <c r="A394" s="126">
        <v>429</v>
      </c>
      <c r="B394" s="127">
        <v>491</v>
      </c>
      <c r="C394" s="128">
        <f t="shared" si="80"/>
        <v>25342.49</v>
      </c>
      <c r="D394" s="129">
        <f t="shared" si="81"/>
        <v>2111.87</v>
      </c>
      <c r="E394" s="130">
        <f t="shared" si="82"/>
        <v>234.41</v>
      </c>
      <c r="F394" s="131">
        <f t="shared" si="91"/>
        <v>63.35</v>
      </c>
      <c r="G394" s="132">
        <f t="shared" si="92"/>
        <v>21.11</v>
      </c>
      <c r="H394" s="131">
        <f t="shared" si="83"/>
        <v>2.29</v>
      </c>
      <c r="I394" s="131">
        <f t="shared" si="84"/>
        <v>77.709999999999994</v>
      </c>
      <c r="J394" s="128">
        <f t="shared" si="85"/>
        <v>194.03</v>
      </c>
      <c r="K394" s="130">
        <f t="shared" si="86"/>
        <v>138.66</v>
      </c>
      <c r="L394" s="133">
        <f t="shared" si="87"/>
        <v>491</v>
      </c>
      <c r="M394" s="134">
        <f t="shared" si="88"/>
        <v>429</v>
      </c>
      <c r="N394" s="135">
        <f t="shared" si="89"/>
        <v>491</v>
      </c>
      <c r="O394" s="136">
        <f t="shared" si="90"/>
        <v>429</v>
      </c>
      <c r="Q394" s="125"/>
      <c r="U394" s="125"/>
    </row>
    <row r="395" spans="1:21" ht="16" customHeight="1" x14ac:dyDescent="0.3">
      <c r="A395" s="110">
        <v>430</v>
      </c>
      <c r="B395" s="111">
        <v>492</v>
      </c>
      <c r="C395" s="112">
        <f t="shared" si="80"/>
        <v>25401.56</v>
      </c>
      <c r="D395" s="113">
        <f t="shared" si="81"/>
        <v>2116.79</v>
      </c>
      <c r="E395" s="114">
        <f t="shared" si="82"/>
        <v>234.96</v>
      </c>
      <c r="F395" s="115">
        <f t="shared" si="91"/>
        <v>63.5</v>
      </c>
      <c r="G395" s="116">
        <f t="shared" si="92"/>
        <v>21.16</v>
      </c>
      <c r="H395" s="115">
        <f t="shared" si="83"/>
        <v>2.29</v>
      </c>
      <c r="I395" s="115">
        <f t="shared" si="84"/>
        <v>77.709999999999994</v>
      </c>
      <c r="J395" s="112">
        <f t="shared" si="85"/>
        <v>194.03</v>
      </c>
      <c r="K395" s="114">
        <f t="shared" si="86"/>
        <v>138.66</v>
      </c>
      <c r="L395" s="117">
        <f t="shared" si="87"/>
        <v>492</v>
      </c>
      <c r="M395" s="118">
        <f t="shared" si="88"/>
        <v>430</v>
      </c>
      <c r="N395" s="119">
        <f t="shared" si="89"/>
        <v>492</v>
      </c>
      <c r="O395" s="120">
        <f t="shared" si="90"/>
        <v>430</v>
      </c>
      <c r="Q395" s="125"/>
      <c r="U395" s="125"/>
    </row>
    <row r="396" spans="1:21" ht="16" customHeight="1" x14ac:dyDescent="0.3">
      <c r="A396" s="126">
        <v>430</v>
      </c>
      <c r="B396" s="127">
        <v>493</v>
      </c>
      <c r="C396" s="128">
        <f t="shared" si="80"/>
        <v>25401.56</v>
      </c>
      <c r="D396" s="129">
        <f t="shared" si="81"/>
        <v>2116.79</v>
      </c>
      <c r="E396" s="130">
        <f t="shared" si="82"/>
        <v>234.96</v>
      </c>
      <c r="F396" s="131">
        <f t="shared" si="91"/>
        <v>63.5</v>
      </c>
      <c r="G396" s="132">
        <f t="shared" si="92"/>
        <v>21.16</v>
      </c>
      <c r="H396" s="131">
        <f t="shared" si="83"/>
        <v>2.29</v>
      </c>
      <c r="I396" s="131">
        <f t="shared" si="84"/>
        <v>77.709999999999994</v>
      </c>
      <c r="J396" s="128">
        <f t="shared" si="85"/>
        <v>194.03</v>
      </c>
      <c r="K396" s="130">
        <f t="shared" si="86"/>
        <v>138.66</v>
      </c>
      <c r="L396" s="133">
        <f t="shared" si="87"/>
        <v>493</v>
      </c>
      <c r="M396" s="134">
        <f t="shared" si="88"/>
        <v>430</v>
      </c>
      <c r="N396" s="135">
        <f t="shared" si="89"/>
        <v>493</v>
      </c>
      <c r="O396" s="136">
        <f t="shared" si="90"/>
        <v>430</v>
      </c>
      <c r="Q396" s="125"/>
      <c r="U396" s="125"/>
    </row>
    <row r="397" spans="1:21" ht="16" customHeight="1" x14ac:dyDescent="0.3">
      <c r="A397" s="110">
        <v>431</v>
      </c>
      <c r="B397" s="111">
        <v>494</v>
      </c>
      <c r="C397" s="112">
        <f t="shared" si="80"/>
        <v>25460.639999999999</v>
      </c>
      <c r="D397" s="113">
        <f t="shared" si="81"/>
        <v>2121.7199999999998</v>
      </c>
      <c r="E397" s="114">
        <f t="shared" si="82"/>
        <v>235.51</v>
      </c>
      <c r="F397" s="115">
        <f t="shared" si="91"/>
        <v>63.65</v>
      </c>
      <c r="G397" s="116">
        <f t="shared" si="92"/>
        <v>21.21</v>
      </c>
      <c r="H397" s="115">
        <f t="shared" si="83"/>
        <v>2.29</v>
      </c>
      <c r="I397" s="115">
        <f t="shared" si="84"/>
        <v>77.709999999999994</v>
      </c>
      <c r="J397" s="112">
        <f t="shared" si="85"/>
        <v>194.03</v>
      </c>
      <c r="K397" s="114">
        <f t="shared" si="86"/>
        <v>138.66</v>
      </c>
      <c r="L397" s="117">
        <f t="shared" si="87"/>
        <v>494</v>
      </c>
      <c r="M397" s="118">
        <f t="shared" si="88"/>
        <v>431</v>
      </c>
      <c r="N397" s="119">
        <f t="shared" si="89"/>
        <v>494</v>
      </c>
      <c r="O397" s="120">
        <f t="shared" si="90"/>
        <v>431</v>
      </c>
      <c r="Q397" s="125"/>
      <c r="U397" s="125"/>
    </row>
    <row r="398" spans="1:21" ht="16" customHeight="1" x14ac:dyDescent="0.3">
      <c r="A398" s="126">
        <v>432</v>
      </c>
      <c r="B398" s="127">
        <v>495</v>
      </c>
      <c r="C398" s="128">
        <f t="shared" si="80"/>
        <v>25519.71</v>
      </c>
      <c r="D398" s="129">
        <f t="shared" si="81"/>
        <v>2126.64</v>
      </c>
      <c r="E398" s="130">
        <f t="shared" si="82"/>
        <v>236.05</v>
      </c>
      <c r="F398" s="131">
        <f t="shared" si="91"/>
        <v>63.79</v>
      </c>
      <c r="G398" s="132">
        <f t="shared" si="92"/>
        <v>21.26</v>
      </c>
      <c r="H398" s="131">
        <f t="shared" si="83"/>
        <v>2.29</v>
      </c>
      <c r="I398" s="131">
        <f t="shared" si="84"/>
        <v>77.709999999999994</v>
      </c>
      <c r="J398" s="128">
        <f t="shared" si="85"/>
        <v>194.03</v>
      </c>
      <c r="K398" s="130">
        <f t="shared" si="86"/>
        <v>138.66</v>
      </c>
      <c r="L398" s="133">
        <f t="shared" si="87"/>
        <v>495</v>
      </c>
      <c r="M398" s="134">
        <f t="shared" si="88"/>
        <v>432</v>
      </c>
      <c r="N398" s="135">
        <f t="shared" si="89"/>
        <v>495</v>
      </c>
      <c r="O398" s="136">
        <f t="shared" si="90"/>
        <v>432</v>
      </c>
      <c r="Q398" s="125"/>
      <c r="U398" s="125"/>
    </row>
    <row r="399" spans="1:21" ht="16" customHeight="1" x14ac:dyDescent="0.3">
      <c r="A399" s="110">
        <v>433</v>
      </c>
      <c r="B399" s="111">
        <v>496</v>
      </c>
      <c r="C399" s="112">
        <f t="shared" si="80"/>
        <v>25578.78</v>
      </c>
      <c r="D399" s="113">
        <f t="shared" si="81"/>
        <v>2131.56</v>
      </c>
      <c r="E399" s="114">
        <f t="shared" si="82"/>
        <v>236.6</v>
      </c>
      <c r="F399" s="115">
        <f t="shared" si="91"/>
        <v>63.94</v>
      </c>
      <c r="G399" s="116">
        <f t="shared" si="92"/>
        <v>21.31</v>
      </c>
      <c r="H399" s="115">
        <f t="shared" si="83"/>
        <v>2.29</v>
      </c>
      <c r="I399" s="115">
        <f t="shared" si="84"/>
        <v>77.709999999999994</v>
      </c>
      <c r="J399" s="112">
        <f t="shared" si="85"/>
        <v>194.03</v>
      </c>
      <c r="K399" s="114">
        <f t="shared" si="86"/>
        <v>138.66</v>
      </c>
      <c r="L399" s="117">
        <f t="shared" si="87"/>
        <v>496</v>
      </c>
      <c r="M399" s="118">
        <f t="shared" si="88"/>
        <v>433</v>
      </c>
      <c r="N399" s="119">
        <f t="shared" si="89"/>
        <v>496</v>
      </c>
      <c r="O399" s="120">
        <f t="shared" si="90"/>
        <v>433</v>
      </c>
      <c r="Q399" s="125"/>
      <c r="U399" s="125"/>
    </row>
    <row r="400" spans="1:21" ht="16" customHeight="1" x14ac:dyDescent="0.3">
      <c r="A400" s="126">
        <v>433</v>
      </c>
      <c r="B400" s="127">
        <v>497</v>
      </c>
      <c r="C400" s="128">
        <f t="shared" si="80"/>
        <v>25578.78</v>
      </c>
      <c r="D400" s="129">
        <f t="shared" si="81"/>
        <v>2131.56</v>
      </c>
      <c r="E400" s="130">
        <f t="shared" si="82"/>
        <v>236.6</v>
      </c>
      <c r="F400" s="131">
        <f t="shared" si="91"/>
        <v>63.94</v>
      </c>
      <c r="G400" s="132">
        <f t="shared" si="92"/>
        <v>21.31</v>
      </c>
      <c r="H400" s="131">
        <f t="shared" si="83"/>
        <v>2.29</v>
      </c>
      <c r="I400" s="131">
        <f t="shared" si="84"/>
        <v>77.709999999999994</v>
      </c>
      <c r="J400" s="128">
        <f t="shared" si="85"/>
        <v>194.03</v>
      </c>
      <c r="K400" s="130">
        <f t="shared" si="86"/>
        <v>138.66</v>
      </c>
      <c r="L400" s="133">
        <f t="shared" si="87"/>
        <v>497</v>
      </c>
      <c r="M400" s="134">
        <f t="shared" si="88"/>
        <v>433</v>
      </c>
      <c r="N400" s="135">
        <f t="shared" si="89"/>
        <v>497</v>
      </c>
      <c r="O400" s="136">
        <f t="shared" si="90"/>
        <v>433</v>
      </c>
      <c r="Q400" s="125"/>
      <c r="U400" s="125"/>
    </row>
    <row r="401" spans="1:21" ht="16" customHeight="1" x14ac:dyDescent="0.3">
      <c r="A401" s="110">
        <v>434</v>
      </c>
      <c r="B401" s="111">
        <v>498</v>
      </c>
      <c r="C401" s="112">
        <f t="shared" si="80"/>
        <v>25637.86</v>
      </c>
      <c r="D401" s="113">
        <f t="shared" si="81"/>
        <v>2136.48</v>
      </c>
      <c r="E401" s="114">
        <f t="shared" si="82"/>
        <v>237.14</v>
      </c>
      <c r="F401" s="115">
        <f t="shared" si="91"/>
        <v>64.09</v>
      </c>
      <c r="G401" s="116">
        <f t="shared" si="92"/>
        <v>21.36</v>
      </c>
      <c r="H401" s="115">
        <f t="shared" si="83"/>
        <v>2.29</v>
      </c>
      <c r="I401" s="115">
        <f t="shared" si="84"/>
        <v>77.709999999999994</v>
      </c>
      <c r="J401" s="112">
        <f t="shared" si="85"/>
        <v>194.03</v>
      </c>
      <c r="K401" s="114">
        <f t="shared" si="86"/>
        <v>138.66</v>
      </c>
      <c r="L401" s="117">
        <f t="shared" si="87"/>
        <v>498</v>
      </c>
      <c r="M401" s="118">
        <f t="shared" si="88"/>
        <v>434</v>
      </c>
      <c r="N401" s="119">
        <f t="shared" si="89"/>
        <v>498</v>
      </c>
      <c r="O401" s="120">
        <f t="shared" si="90"/>
        <v>434</v>
      </c>
      <c r="Q401" s="125"/>
      <c r="U401" s="125"/>
    </row>
    <row r="402" spans="1:21" ht="16" customHeight="1" x14ac:dyDescent="0.3">
      <c r="A402" s="126">
        <v>435</v>
      </c>
      <c r="B402" s="127">
        <v>499</v>
      </c>
      <c r="C402" s="128">
        <f t="shared" si="80"/>
        <v>25696.93</v>
      </c>
      <c r="D402" s="129">
        <f t="shared" si="81"/>
        <v>2141.41</v>
      </c>
      <c r="E402" s="130">
        <f t="shared" si="82"/>
        <v>237.69</v>
      </c>
      <c r="F402" s="131">
        <f t="shared" si="91"/>
        <v>64.239999999999995</v>
      </c>
      <c r="G402" s="132">
        <f t="shared" si="92"/>
        <v>21.41</v>
      </c>
      <c r="H402" s="131">
        <f t="shared" si="83"/>
        <v>2.29</v>
      </c>
      <c r="I402" s="131">
        <f t="shared" si="84"/>
        <v>77.709999999999994</v>
      </c>
      <c r="J402" s="128">
        <f t="shared" si="85"/>
        <v>194.03</v>
      </c>
      <c r="K402" s="130">
        <f t="shared" si="86"/>
        <v>138.66</v>
      </c>
      <c r="L402" s="133">
        <f t="shared" si="87"/>
        <v>499</v>
      </c>
      <c r="M402" s="134">
        <f t="shared" si="88"/>
        <v>435</v>
      </c>
      <c r="N402" s="135">
        <f t="shared" si="89"/>
        <v>499</v>
      </c>
      <c r="O402" s="136">
        <f t="shared" si="90"/>
        <v>435</v>
      </c>
      <c r="Q402" s="125"/>
      <c r="U402" s="125"/>
    </row>
    <row r="403" spans="1:21" ht="16" customHeight="1" x14ac:dyDescent="0.3">
      <c r="A403" s="110">
        <v>436</v>
      </c>
      <c r="B403" s="111">
        <v>500</v>
      </c>
      <c r="C403" s="112">
        <f t="shared" si="80"/>
        <v>25756</v>
      </c>
      <c r="D403" s="113">
        <f t="shared" si="81"/>
        <v>2146.33</v>
      </c>
      <c r="E403" s="114">
        <f t="shared" si="82"/>
        <v>238.24</v>
      </c>
      <c r="F403" s="115">
        <f t="shared" si="91"/>
        <v>64.38</v>
      </c>
      <c r="G403" s="116">
        <f t="shared" si="92"/>
        <v>21.46</v>
      </c>
      <c r="H403" s="115">
        <f t="shared" si="83"/>
        <v>2.29</v>
      </c>
      <c r="I403" s="115">
        <f t="shared" si="84"/>
        <v>77.709999999999994</v>
      </c>
      <c r="J403" s="112">
        <f t="shared" si="85"/>
        <v>194.03</v>
      </c>
      <c r="K403" s="114">
        <f t="shared" si="86"/>
        <v>138.66</v>
      </c>
      <c r="L403" s="117">
        <f t="shared" si="87"/>
        <v>500</v>
      </c>
      <c r="M403" s="118">
        <f t="shared" si="88"/>
        <v>436</v>
      </c>
      <c r="N403" s="119">
        <f t="shared" si="89"/>
        <v>500</v>
      </c>
      <c r="O403" s="120">
        <f t="shared" si="90"/>
        <v>436</v>
      </c>
      <c r="Q403" s="125"/>
      <c r="U403" s="125"/>
    </row>
    <row r="404" spans="1:21" ht="16" customHeight="1" x14ac:dyDescent="0.3">
      <c r="A404" s="126">
        <v>437</v>
      </c>
      <c r="B404" s="127">
        <v>501</v>
      </c>
      <c r="C404" s="128">
        <f t="shared" si="80"/>
        <v>25815.08</v>
      </c>
      <c r="D404" s="129">
        <f t="shared" si="81"/>
        <v>2151.25</v>
      </c>
      <c r="E404" s="130">
        <f t="shared" si="82"/>
        <v>238.78</v>
      </c>
      <c r="F404" s="131">
        <f t="shared" si="91"/>
        <v>64.53</v>
      </c>
      <c r="G404" s="132">
        <f t="shared" si="92"/>
        <v>21.51</v>
      </c>
      <c r="H404" s="131">
        <f t="shared" si="83"/>
        <v>2.29</v>
      </c>
      <c r="I404" s="131">
        <f t="shared" si="84"/>
        <v>77.709999999999994</v>
      </c>
      <c r="J404" s="128">
        <f t="shared" si="85"/>
        <v>194.03</v>
      </c>
      <c r="K404" s="130">
        <f t="shared" si="86"/>
        <v>138.66</v>
      </c>
      <c r="L404" s="133">
        <f t="shared" si="87"/>
        <v>501</v>
      </c>
      <c r="M404" s="134">
        <f t="shared" si="88"/>
        <v>437</v>
      </c>
      <c r="N404" s="135">
        <f t="shared" si="89"/>
        <v>501</v>
      </c>
      <c r="O404" s="136">
        <f t="shared" si="90"/>
        <v>437</v>
      </c>
      <c r="Q404" s="125"/>
      <c r="U404" s="125"/>
    </row>
    <row r="405" spans="1:21" ht="16" customHeight="1" x14ac:dyDescent="0.3">
      <c r="A405" s="110">
        <v>438</v>
      </c>
      <c r="B405" s="111">
        <v>502</v>
      </c>
      <c r="C405" s="112">
        <f t="shared" si="80"/>
        <v>25874.15</v>
      </c>
      <c r="D405" s="113">
        <f t="shared" si="81"/>
        <v>2156.17</v>
      </c>
      <c r="E405" s="114">
        <f t="shared" si="82"/>
        <v>239.33</v>
      </c>
      <c r="F405" s="115">
        <f t="shared" si="91"/>
        <v>64.680000000000007</v>
      </c>
      <c r="G405" s="116">
        <f t="shared" si="92"/>
        <v>21.56</v>
      </c>
      <c r="H405" s="115">
        <f t="shared" si="83"/>
        <v>2.29</v>
      </c>
      <c r="I405" s="115">
        <f t="shared" si="84"/>
        <v>77.709999999999994</v>
      </c>
      <c r="J405" s="112">
        <f t="shared" si="85"/>
        <v>194.03</v>
      </c>
      <c r="K405" s="114">
        <f t="shared" si="86"/>
        <v>138.66</v>
      </c>
      <c r="L405" s="117">
        <f t="shared" si="87"/>
        <v>502</v>
      </c>
      <c r="M405" s="118">
        <f t="shared" si="88"/>
        <v>438</v>
      </c>
      <c r="N405" s="119">
        <f t="shared" si="89"/>
        <v>502</v>
      </c>
      <c r="O405" s="120">
        <f t="shared" si="90"/>
        <v>438</v>
      </c>
      <c r="Q405" s="125"/>
      <c r="U405" s="125"/>
    </row>
    <row r="406" spans="1:21" ht="16" customHeight="1" x14ac:dyDescent="0.3">
      <c r="A406" s="126">
        <v>439</v>
      </c>
      <c r="B406" s="127">
        <v>503</v>
      </c>
      <c r="C406" s="128">
        <f t="shared" si="80"/>
        <v>25933.22</v>
      </c>
      <c r="D406" s="129">
        <f t="shared" si="81"/>
        <v>2161.1</v>
      </c>
      <c r="E406" s="130">
        <f t="shared" si="82"/>
        <v>239.88</v>
      </c>
      <c r="F406" s="131">
        <f t="shared" si="91"/>
        <v>64.83</v>
      </c>
      <c r="G406" s="132">
        <f t="shared" si="92"/>
        <v>21.61</v>
      </c>
      <c r="H406" s="131">
        <f t="shared" si="83"/>
        <v>2.29</v>
      </c>
      <c r="I406" s="131">
        <f t="shared" si="84"/>
        <v>77.709999999999994</v>
      </c>
      <c r="J406" s="128">
        <f t="shared" si="85"/>
        <v>194.03</v>
      </c>
      <c r="K406" s="130">
        <f t="shared" si="86"/>
        <v>138.66</v>
      </c>
      <c r="L406" s="133">
        <f t="shared" si="87"/>
        <v>503</v>
      </c>
      <c r="M406" s="134">
        <f t="shared" si="88"/>
        <v>439</v>
      </c>
      <c r="N406" s="135">
        <f t="shared" si="89"/>
        <v>503</v>
      </c>
      <c r="O406" s="136">
        <f t="shared" si="90"/>
        <v>439</v>
      </c>
      <c r="Q406" s="125"/>
      <c r="U406" s="125"/>
    </row>
    <row r="407" spans="1:21" ht="16" customHeight="1" x14ac:dyDescent="0.3">
      <c r="A407" s="110">
        <v>439</v>
      </c>
      <c r="B407" s="111">
        <v>504</v>
      </c>
      <c r="C407" s="112">
        <f t="shared" si="80"/>
        <v>25933.22</v>
      </c>
      <c r="D407" s="113">
        <f t="shared" si="81"/>
        <v>2161.1</v>
      </c>
      <c r="E407" s="114">
        <f t="shared" si="82"/>
        <v>239.88</v>
      </c>
      <c r="F407" s="115">
        <f t="shared" si="91"/>
        <v>64.83</v>
      </c>
      <c r="G407" s="116">
        <f t="shared" si="92"/>
        <v>21.61</v>
      </c>
      <c r="H407" s="115">
        <f t="shared" si="83"/>
        <v>2.29</v>
      </c>
      <c r="I407" s="115">
        <f t="shared" si="84"/>
        <v>77.709999999999994</v>
      </c>
      <c r="J407" s="112">
        <f t="shared" si="85"/>
        <v>194.03</v>
      </c>
      <c r="K407" s="114">
        <f t="shared" si="86"/>
        <v>138.66</v>
      </c>
      <c r="L407" s="117">
        <f t="shared" si="87"/>
        <v>504</v>
      </c>
      <c r="M407" s="118">
        <f t="shared" si="88"/>
        <v>439</v>
      </c>
      <c r="N407" s="119">
        <f t="shared" si="89"/>
        <v>504</v>
      </c>
      <c r="O407" s="120">
        <f t="shared" si="90"/>
        <v>439</v>
      </c>
      <c r="Q407" s="125"/>
      <c r="U407" s="125"/>
    </row>
    <row r="408" spans="1:21" ht="16" customHeight="1" x14ac:dyDescent="0.3">
      <c r="A408" s="126">
        <v>440</v>
      </c>
      <c r="B408" s="127">
        <v>505</v>
      </c>
      <c r="C408" s="128">
        <f t="shared" si="80"/>
        <v>25992.3</v>
      </c>
      <c r="D408" s="129">
        <f t="shared" si="81"/>
        <v>2166.02</v>
      </c>
      <c r="E408" s="130">
        <f t="shared" si="82"/>
        <v>240.42</v>
      </c>
      <c r="F408" s="131">
        <f t="shared" si="91"/>
        <v>64.98</v>
      </c>
      <c r="G408" s="132">
        <f t="shared" si="92"/>
        <v>21.66</v>
      </c>
      <c r="H408" s="131">
        <f t="shared" si="83"/>
        <v>2.29</v>
      </c>
      <c r="I408" s="131">
        <f t="shared" si="84"/>
        <v>77.709999999999994</v>
      </c>
      <c r="J408" s="128">
        <f t="shared" si="85"/>
        <v>194.03</v>
      </c>
      <c r="K408" s="130">
        <f t="shared" si="86"/>
        <v>138.66</v>
      </c>
      <c r="L408" s="133">
        <f t="shared" si="87"/>
        <v>505</v>
      </c>
      <c r="M408" s="134">
        <f t="shared" si="88"/>
        <v>440</v>
      </c>
      <c r="N408" s="135">
        <f t="shared" si="89"/>
        <v>505</v>
      </c>
      <c r="O408" s="136">
        <f t="shared" si="90"/>
        <v>440</v>
      </c>
      <c r="Q408" s="125"/>
      <c r="U408" s="125"/>
    </row>
    <row r="409" spans="1:21" ht="16" customHeight="1" x14ac:dyDescent="0.3">
      <c r="A409" s="110">
        <v>441</v>
      </c>
      <c r="B409" s="111">
        <v>506</v>
      </c>
      <c r="C409" s="112">
        <f t="shared" si="80"/>
        <v>26051.37</v>
      </c>
      <c r="D409" s="113">
        <f t="shared" si="81"/>
        <v>2170.94</v>
      </c>
      <c r="E409" s="114">
        <f t="shared" si="82"/>
        <v>240.97</v>
      </c>
      <c r="F409" s="115">
        <f t="shared" si="91"/>
        <v>65.12</v>
      </c>
      <c r="G409" s="116">
        <f t="shared" si="92"/>
        <v>21.7</v>
      </c>
      <c r="H409" s="115">
        <f t="shared" si="83"/>
        <v>2.29</v>
      </c>
      <c r="I409" s="115">
        <f t="shared" si="84"/>
        <v>77.709999999999994</v>
      </c>
      <c r="J409" s="112">
        <f t="shared" si="85"/>
        <v>194.03</v>
      </c>
      <c r="K409" s="114">
        <f t="shared" si="86"/>
        <v>138.66</v>
      </c>
      <c r="L409" s="117">
        <f t="shared" si="87"/>
        <v>506</v>
      </c>
      <c r="M409" s="118">
        <f t="shared" si="88"/>
        <v>441</v>
      </c>
      <c r="N409" s="119">
        <f t="shared" si="89"/>
        <v>506</v>
      </c>
      <c r="O409" s="120">
        <f t="shared" si="90"/>
        <v>441</v>
      </c>
      <c r="Q409" s="18"/>
      <c r="R409" s="142"/>
      <c r="U409" s="125"/>
    </row>
    <row r="410" spans="1:21" ht="16" customHeight="1" x14ac:dyDescent="0.3">
      <c r="A410" s="126">
        <v>442</v>
      </c>
      <c r="B410" s="127">
        <v>507</v>
      </c>
      <c r="C410" s="128">
        <f t="shared" si="80"/>
        <v>26110.44</v>
      </c>
      <c r="D410" s="129">
        <f t="shared" si="81"/>
        <v>2175.87</v>
      </c>
      <c r="E410" s="130">
        <f t="shared" si="82"/>
        <v>241.52</v>
      </c>
      <c r="F410" s="131">
        <f t="shared" si="91"/>
        <v>65.27</v>
      </c>
      <c r="G410" s="132">
        <f t="shared" si="92"/>
        <v>21.75</v>
      </c>
      <c r="H410" s="131">
        <f t="shared" si="83"/>
        <v>2.29</v>
      </c>
      <c r="I410" s="131">
        <f t="shared" si="84"/>
        <v>77.709999999999994</v>
      </c>
      <c r="J410" s="128">
        <f t="shared" si="85"/>
        <v>194.03</v>
      </c>
      <c r="K410" s="130">
        <f t="shared" si="86"/>
        <v>138.66</v>
      </c>
      <c r="L410" s="133">
        <f t="shared" si="87"/>
        <v>507</v>
      </c>
      <c r="M410" s="134">
        <f t="shared" si="88"/>
        <v>442</v>
      </c>
      <c r="N410" s="135">
        <f t="shared" si="89"/>
        <v>507</v>
      </c>
      <c r="O410" s="136">
        <f t="shared" si="90"/>
        <v>442</v>
      </c>
      <c r="P410" s="143"/>
      <c r="Q410" s="143"/>
      <c r="U410" s="125"/>
    </row>
    <row r="411" spans="1:21" ht="16" customHeight="1" x14ac:dyDescent="0.3">
      <c r="A411" s="110">
        <v>442</v>
      </c>
      <c r="B411" s="111">
        <v>508</v>
      </c>
      <c r="C411" s="112">
        <f t="shared" si="80"/>
        <v>26110.44</v>
      </c>
      <c r="D411" s="113">
        <f t="shared" si="81"/>
        <v>2175.87</v>
      </c>
      <c r="E411" s="114">
        <f t="shared" si="82"/>
        <v>241.52</v>
      </c>
      <c r="F411" s="115">
        <f t="shared" si="91"/>
        <v>65.27</v>
      </c>
      <c r="G411" s="116">
        <f t="shared" si="92"/>
        <v>21.75</v>
      </c>
      <c r="H411" s="115">
        <f t="shared" si="83"/>
        <v>2.29</v>
      </c>
      <c r="I411" s="115">
        <f t="shared" si="84"/>
        <v>77.709999999999994</v>
      </c>
      <c r="J411" s="112">
        <f t="shared" si="85"/>
        <v>194.03</v>
      </c>
      <c r="K411" s="114">
        <f t="shared" si="86"/>
        <v>138.66</v>
      </c>
      <c r="L411" s="117">
        <f t="shared" si="87"/>
        <v>508</v>
      </c>
      <c r="M411" s="118">
        <f t="shared" si="88"/>
        <v>442</v>
      </c>
      <c r="N411" s="119">
        <f t="shared" si="89"/>
        <v>508</v>
      </c>
      <c r="O411" s="120">
        <f t="shared" si="90"/>
        <v>442</v>
      </c>
      <c r="Q411" s="125"/>
      <c r="U411" s="125"/>
    </row>
    <row r="412" spans="1:21" ht="16" customHeight="1" x14ac:dyDescent="0.3">
      <c r="A412" s="126">
        <v>443</v>
      </c>
      <c r="B412" s="127">
        <v>509</v>
      </c>
      <c r="C412" s="128">
        <f t="shared" si="80"/>
        <v>26169.52</v>
      </c>
      <c r="D412" s="129">
        <f t="shared" si="81"/>
        <v>2180.79</v>
      </c>
      <c r="E412" s="130">
        <f t="shared" si="82"/>
        <v>242.06</v>
      </c>
      <c r="F412" s="131">
        <f t="shared" si="91"/>
        <v>65.42</v>
      </c>
      <c r="G412" s="132">
        <f t="shared" si="92"/>
        <v>21.8</v>
      </c>
      <c r="H412" s="131">
        <f t="shared" si="83"/>
        <v>2.29</v>
      </c>
      <c r="I412" s="131">
        <f t="shared" si="84"/>
        <v>77.709999999999994</v>
      </c>
      <c r="J412" s="128">
        <f t="shared" si="85"/>
        <v>194.03</v>
      </c>
      <c r="K412" s="130">
        <f t="shared" si="86"/>
        <v>138.66</v>
      </c>
      <c r="L412" s="133">
        <f t="shared" si="87"/>
        <v>509</v>
      </c>
      <c r="M412" s="134">
        <f t="shared" si="88"/>
        <v>443</v>
      </c>
      <c r="N412" s="135">
        <f t="shared" si="89"/>
        <v>509</v>
      </c>
      <c r="O412" s="136">
        <f t="shared" si="90"/>
        <v>443</v>
      </c>
      <c r="Q412" s="125"/>
      <c r="U412" s="125"/>
    </row>
    <row r="413" spans="1:21" ht="16" customHeight="1" x14ac:dyDescent="0.3">
      <c r="A413" s="110">
        <v>444</v>
      </c>
      <c r="B413" s="111">
        <v>510</v>
      </c>
      <c r="C413" s="112">
        <f t="shared" si="80"/>
        <v>26228.59</v>
      </c>
      <c r="D413" s="113">
        <f t="shared" si="81"/>
        <v>2185.71</v>
      </c>
      <c r="E413" s="114">
        <f t="shared" si="82"/>
        <v>242.61</v>
      </c>
      <c r="F413" s="115">
        <f t="shared" si="91"/>
        <v>65.569999999999993</v>
      </c>
      <c r="G413" s="116">
        <f t="shared" si="92"/>
        <v>21.85</v>
      </c>
      <c r="H413" s="115">
        <f t="shared" si="83"/>
        <v>2.29</v>
      </c>
      <c r="I413" s="115">
        <f t="shared" si="84"/>
        <v>77.709999999999994</v>
      </c>
      <c r="J413" s="112">
        <f t="shared" si="85"/>
        <v>194.03</v>
      </c>
      <c r="K413" s="114">
        <f t="shared" si="86"/>
        <v>138.66</v>
      </c>
      <c r="L413" s="117">
        <f t="shared" si="87"/>
        <v>510</v>
      </c>
      <c r="M413" s="118">
        <f t="shared" si="88"/>
        <v>444</v>
      </c>
      <c r="N413" s="119">
        <f t="shared" si="89"/>
        <v>510</v>
      </c>
      <c r="O413" s="120">
        <f t="shared" si="90"/>
        <v>444</v>
      </c>
      <c r="Q413" s="125"/>
      <c r="U413" s="125"/>
    </row>
    <row r="414" spans="1:21" ht="16" customHeight="1" x14ac:dyDescent="0.3">
      <c r="A414" s="126">
        <v>445</v>
      </c>
      <c r="B414" s="127">
        <v>511</v>
      </c>
      <c r="C414" s="128">
        <f t="shared" si="80"/>
        <v>26287.66</v>
      </c>
      <c r="D414" s="129">
        <f t="shared" si="81"/>
        <v>2190.63</v>
      </c>
      <c r="E414" s="130">
        <f t="shared" si="82"/>
        <v>243.15</v>
      </c>
      <c r="F414" s="131">
        <f t="shared" si="91"/>
        <v>65.709999999999994</v>
      </c>
      <c r="G414" s="132">
        <f t="shared" si="92"/>
        <v>21.9</v>
      </c>
      <c r="H414" s="131">
        <f t="shared" si="83"/>
        <v>2.29</v>
      </c>
      <c r="I414" s="131">
        <f t="shared" si="84"/>
        <v>77.709999999999994</v>
      </c>
      <c r="J414" s="128">
        <f t="shared" si="85"/>
        <v>194.03</v>
      </c>
      <c r="K414" s="130">
        <f t="shared" si="86"/>
        <v>138.66</v>
      </c>
      <c r="L414" s="133">
        <f t="shared" si="87"/>
        <v>511</v>
      </c>
      <c r="M414" s="134">
        <f t="shared" si="88"/>
        <v>445</v>
      </c>
      <c r="N414" s="135">
        <f t="shared" si="89"/>
        <v>511</v>
      </c>
      <c r="O414" s="136">
        <f t="shared" si="90"/>
        <v>445</v>
      </c>
      <c r="Q414" s="125"/>
      <c r="U414" s="125"/>
    </row>
    <row r="415" spans="1:21" ht="16" customHeight="1" x14ac:dyDescent="0.3">
      <c r="A415" s="110">
        <v>445</v>
      </c>
      <c r="B415" s="111">
        <v>512</v>
      </c>
      <c r="C415" s="112">
        <f t="shared" si="80"/>
        <v>26287.66</v>
      </c>
      <c r="D415" s="113">
        <f t="shared" si="81"/>
        <v>2190.63</v>
      </c>
      <c r="E415" s="114">
        <f t="shared" si="82"/>
        <v>243.15</v>
      </c>
      <c r="F415" s="115">
        <f t="shared" si="91"/>
        <v>65.709999999999994</v>
      </c>
      <c r="G415" s="116">
        <f t="shared" si="92"/>
        <v>21.9</v>
      </c>
      <c r="H415" s="115">
        <f t="shared" si="83"/>
        <v>2.29</v>
      </c>
      <c r="I415" s="115">
        <f t="shared" si="84"/>
        <v>77.709999999999994</v>
      </c>
      <c r="J415" s="112">
        <f t="shared" si="85"/>
        <v>194.03</v>
      </c>
      <c r="K415" s="114">
        <f t="shared" si="86"/>
        <v>138.66</v>
      </c>
      <c r="L415" s="117">
        <f t="shared" si="87"/>
        <v>512</v>
      </c>
      <c r="M415" s="118">
        <f t="shared" si="88"/>
        <v>445</v>
      </c>
      <c r="N415" s="119">
        <f t="shared" si="89"/>
        <v>512</v>
      </c>
      <c r="O415" s="120">
        <f t="shared" si="90"/>
        <v>445</v>
      </c>
      <c r="Q415" s="125"/>
      <c r="U415" s="125"/>
    </row>
    <row r="416" spans="1:21" ht="16" customHeight="1" x14ac:dyDescent="0.3">
      <c r="A416" s="126">
        <v>446</v>
      </c>
      <c r="B416" s="127">
        <v>513</v>
      </c>
      <c r="C416" s="128">
        <f t="shared" si="80"/>
        <v>26346.74</v>
      </c>
      <c r="D416" s="129">
        <f t="shared" si="81"/>
        <v>2195.56</v>
      </c>
      <c r="E416" s="130">
        <f t="shared" si="82"/>
        <v>243.7</v>
      </c>
      <c r="F416" s="131">
        <f t="shared" si="91"/>
        <v>65.86</v>
      </c>
      <c r="G416" s="132">
        <f t="shared" si="92"/>
        <v>21.95</v>
      </c>
      <c r="H416" s="131">
        <f t="shared" si="83"/>
        <v>2.29</v>
      </c>
      <c r="I416" s="131">
        <f t="shared" si="84"/>
        <v>77.709999999999994</v>
      </c>
      <c r="J416" s="128">
        <f t="shared" si="85"/>
        <v>194.03</v>
      </c>
      <c r="K416" s="130">
        <f t="shared" si="86"/>
        <v>138.66</v>
      </c>
      <c r="L416" s="133">
        <f t="shared" si="87"/>
        <v>513</v>
      </c>
      <c r="M416" s="134">
        <f t="shared" si="88"/>
        <v>446</v>
      </c>
      <c r="N416" s="135">
        <f t="shared" si="89"/>
        <v>513</v>
      </c>
      <c r="O416" s="136">
        <f t="shared" si="90"/>
        <v>446</v>
      </c>
      <c r="Q416" s="125"/>
      <c r="U416" s="125"/>
    </row>
    <row r="417" spans="1:21" ht="16" customHeight="1" x14ac:dyDescent="0.3">
      <c r="A417" s="110">
        <v>447</v>
      </c>
      <c r="B417" s="111">
        <v>514</v>
      </c>
      <c r="C417" s="112">
        <f t="shared" si="80"/>
        <v>26405.81</v>
      </c>
      <c r="D417" s="113">
        <f t="shared" si="81"/>
        <v>2200.48</v>
      </c>
      <c r="E417" s="114">
        <f t="shared" si="82"/>
        <v>244.25</v>
      </c>
      <c r="F417" s="115">
        <f t="shared" si="91"/>
        <v>66.010000000000005</v>
      </c>
      <c r="G417" s="116">
        <f t="shared" si="92"/>
        <v>22</v>
      </c>
      <c r="H417" s="115">
        <f t="shared" si="83"/>
        <v>2.29</v>
      </c>
      <c r="I417" s="115">
        <f t="shared" si="84"/>
        <v>77.709999999999994</v>
      </c>
      <c r="J417" s="112">
        <f t="shared" si="85"/>
        <v>194.03</v>
      </c>
      <c r="K417" s="114">
        <f t="shared" si="86"/>
        <v>138.66</v>
      </c>
      <c r="L417" s="117">
        <f t="shared" si="87"/>
        <v>514</v>
      </c>
      <c r="M417" s="118">
        <f t="shared" si="88"/>
        <v>447</v>
      </c>
      <c r="N417" s="119">
        <f t="shared" si="89"/>
        <v>514</v>
      </c>
      <c r="O417" s="120">
        <f t="shared" si="90"/>
        <v>447</v>
      </c>
      <c r="Q417" s="125"/>
      <c r="U417" s="125"/>
    </row>
    <row r="418" spans="1:21" ht="16" customHeight="1" x14ac:dyDescent="0.3">
      <c r="A418" s="126">
        <v>448</v>
      </c>
      <c r="B418" s="127">
        <v>515</v>
      </c>
      <c r="C418" s="128">
        <f t="shared" si="80"/>
        <v>26464.880000000001</v>
      </c>
      <c r="D418" s="129">
        <f t="shared" si="81"/>
        <v>2205.4</v>
      </c>
      <c r="E418" s="130">
        <f t="shared" si="82"/>
        <v>244.79</v>
      </c>
      <c r="F418" s="131">
        <f t="shared" si="91"/>
        <v>66.16</v>
      </c>
      <c r="G418" s="132">
        <f t="shared" si="92"/>
        <v>22.05</v>
      </c>
      <c r="H418" s="131">
        <f t="shared" si="83"/>
        <v>2.29</v>
      </c>
      <c r="I418" s="131">
        <f t="shared" si="84"/>
        <v>77.709999999999994</v>
      </c>
      <c r="J418" s="128">
        <f t="shared" si="85"/>
        <v>194.03</v>
      </c>
      <c r="K418" s="130">
        <f t="shared" si="86"/>
        <v>138.66</v>
      </c>
      <c r="L418" s="133">
        <f t="shared" si="87"/>
        <v>515</v>
      </c>
      <c r="M418" s="134">
        <f t="shared" si="88"/>
        <v>448</v>
      </c>
      <c r="N418" s="135">
        <f t="shared" si="89"/>
        <v>515</v>
      </c>
      <c r="O418" s="136">
        <f t="shared" si="90"/>
        <v>448</v>
      </c>
      <c r="Q418" s="125"/>
      <c r="U418" s="125"/>
    </row>
    <row r="419" spans="1:21" ht="16" customHeight="1" x14ac:dyDescent="0.3">
      <c r="A419" s="110">
        <v>448</v>
      </c>
      <c r="B419" s="111">
        <v>516</v>
      </c>
      <c r="C419" s="112">
        <f t="shared" si="80"/>
        <v>26464.880000000001</v>
      </c>
      <c r="D419" s="113">
        <f t="shared" si="81"/>
        <v>2205.4</v>
      </c>
      <c r="E419" s="114">
        <f t="shared" si="82"/>
        <v>244.79</v>
      </c>
      <c r="F419" s="115">
        <f t="shared" si="91"/>
        <v>66.16</v>
      </c>
      <c r="G419" s="116">
        <f t="shared" si="92"/>
        <v>22.05</v>
      </c>
      <c r="H419" s="115">
        <f t="shared" si="83"/>
        <v>2.29</v>
      </c>
      <c r="I419" s="115">
        <f t="shared" si="84"/>
        <v>77.709999999999994</v>
      </c>
      <c r="J419" s="112">
        <f t="shared" si="85"/>
        <v>194.03</v>
      </c>
      <c r="K419" s="114">
        <f t="shared" si="86"/>
        <v>138.66</v>
      </c>
      <c r="L419" s="117">
        <f t="shared" si="87"/>
        <v>516</v>
      </c>
      <c r="M419" s="118">
        <f t="shared" si="88"/>
        <v>448</v>
      </c>
      <c r="N419" s="119">
        <f t="shared" si="89"/>
        <v>516</v>
      </c>
      <c r="O419" s="120">
        <f t="shared" si="90"/>
        <v>448</v>
      </c>
      <c r="Q419" s="125"/>
      <c r="U419" s="125"/>
    </row>
    <row r="420" spans="1:21" ht="16" customHeight="1" x14ac:dyDescent="0.3">
      <c r="A420" s="126">
        <v>449</v>
      </c>
      <c r="B420" s="127">
        <v>517</v>
      </c>
      <c r="C420" s="128">
        <f t="shared" si="80"/>
        <v>26523.96</v>
      </c>
      <c r="D420" s="129">
        <f t="shared" si="81"/>
        <v>2210.33</v>
      </c>
      <c r="E420" s="130">
        <f t="shared" si="82"/>
        <v>245.34</v>
      </c>
      <c r="F420" s="131">
        <f t="shared" si="91"/>
        <v>66.3</v>
      </c>
      <c r="G420" s="132">
        <f t="shared" si="92"/>
        <v>22.1</v>
      </c>
      <c r="H420" s="131">
        <f t="shared" si="83"/>
        <v>2.29</v>
      </c>
      <c r="I420" s="131">
        <f t="shared" si="84"/>
        <v>77.709999999999994</v>
      </c>
      <c r="J420" s="128">
        <f t="shared" si="85"/>
        <v>194.03</v>
      </c>
      <c r="K420" s="130">
        <f t="shared" si="86"/>
        <v>138.66</v>
      </c>
      <c r="L420" s="133">
        <f t="shared" si="87"/>
        <v>517</v>
      </c>
      <c r="M420" s="134">
        <f t="shared" si="88"/>
        <v>449</v>
      </c>
      <c r="N420" s="135">
        <f t="shared" si="89"/>
        <v>517</v>
      </c>
      <c r="O420" s="136">
        <f t="shared" si="90"/>
        <v>449</v>
      </c>
      <c r="Q420" s="125"/>
      <c r="U420" s="125"/>
    </row>
    <row r="421" spans="1:21" ht="16" customHeight="1" x14ac:dyDescent="0.3">
      <c r="A421" s="110">
        <v>450</v>
      </c>
      <c r="B421" s="111">
        <v>518</v>
      </c>
      <c r="C421" s="112">
        <f t="shared" si="80"/>
        <v>26583.03</v>
      </c>
      <c r="D421" s="113">
        <f t="shared" si="81"/>
        <v>2215.25</v>
      </c>
      <c r="E421" s="114">
        <f t="shared" si="82"/>
        <v>245.89</v>
      </c>
      <c r="F421" s="115">
        <f t="shared" si="91"/>
        <v>66.45</v>
      </c>
      <c r="G421" s="116">
        <f t="shared" si="92"/>
        <v>22.15</v>
      </c>
      <c r="H421" s="115">
        <f t="shared" si="83"/>
        <v>2.29</v>
      </c>
      <c r="I421" s="115">
        <f t="shared" si="84"/>
        <v>77.709999999999994</v>
      </c>
      <c r="J421" s="112">
        <f t="shared" si="85"/>
        <v>194.03</v>
      </c>
      <c r="K421" s="114">
        <f t="shared" si="86"/>
        <v>138.66</v>
      </c>
      <c r="L421" s="117">
        <f t="shared" si="87"/>
        <v>518</v>
      </c>
      <c r="M421" s="118">
        <f t="shared" si="88"/>
        <v>450</v>
      </c>
      <c r="N421" s="119">
        <f t="shared" si="89"/>
        <v>518</v>
      </c>
      <c r="O421" s="120">
        <f t="shared" si="90"/>
        <v>450</v>
      </c>
      <c r="Q421" s="125"/>
      <c r="U421" s="125"/>
    </row>
    <row r="422" spans="1:21" ht="16" customHeight="1" x14ac:dyDescent="0.3">
      <c r="A422" s="126">
        <v>451</v>
      </c>
      <c r="B422" s="127">
        <v>519</v>
      </c>
      <c r="C422" s="128">
        <f t="shared" si="80"/>
        <v>26642.1</v>
      </c>
      <c r="D422" s="129">
        <f t="shared" si="81"/>
        <v>2220.17</v>
      </c>
      <c r="E422" s="130">
        <f t="shared" si="82"/>
        <v>246.43</v>
      </c>
      <c r="F422" s="131">
        <f t="shared" si="91"/>
        <v>66.599999999999994</v>
      </c>
      <c r="G422" s="132">
        <f t="shared" si="92"/>
        <v>22.2</v>
      </c>
      <c r="H422" s="131">
        <f t="shared" si="83"/>
        <v>2.29</v>
      </c>
      <c r="I422" s="131">
        <f t="shared" si="84"/>
        <v>77.709999999999994</v>
      </c>
      <c r="J422" s="128">
        <f t="shared" si="85"/>
        <v>194.03</v>
      </c>
      <c r="K422" s="130">
        <f t="shared" si="86"/>
        <v>138.66</v>
      </c>
      <c r="L422" s="133">
        <f t="shared" si="87"/>
        <v>519</v>
      </c>
      <c r="M422" s="134">
        <f t="shared" si="88"/>
        <v>451</v>
      </c>
      <c r="N422" s="135">
        <f t="shared" si="89"/>
        <v>519</v>
      </c>
      <c r="O422" s="136">
        <f t="shared" si="90"/>
        <v>451</v>
      </c>
      <c r="Q422" s="125"/>
      <c r="U422" s="125"/>
    </row>
    <row r="423" spans="1:21" ht="16" customHeight="1" x14ac:dyDescent="0.3">
      <c r="A423" s="110">
        <v>451</v>
      </c>
      <c r="B423" s="111">
        <v>520</v>
      </c>
      <c r="C423" s="112">
        <f t="shared" si="80"/>
        <v>26642.1</v>
      </c>
      <c r="D423" s="113">
        <f t="shared" si="81"/>
        <v>2220.17</v>
      </c>
      <c r="E423" s="114">
        <f t="shared" si="82"/>
        <v>246.43</v>
      </c>
      <c r="F423" s="115">
        <f t="shared" si="91"/>
        <v>66.599999999999994</v>
      </c>
      <c r="G423" s="116">
        <f t="shared" si="92"/>
        <v>22.2</v>
      </c>
      <c r="H423" s="115">
        <f t="shared" si="83"/>
        <v>2.29</v>
      </c>
      <c r="I423" s="115">
        <f t="shared" si="84"/>
        <v>77.709999999999994</v>
      </c>
      <c r="J423" s="112">
        <f t="shared" si="85"/>
        <v>194.03</v>
      </c>
      <c r="K423" s="114">
        <f t="shared" si="86"/>
        <v>138.66</v>
      </c>
      <c r="L423" s="117">
        <f t="shared" si="87"/>
        <v>520</v>
      </c>
      <c r="M423" s="118">
        <f t="shared" si="88"/>
        <v>451</v>
      </c>
      <c r="N423" s="119">
        <f t="shared" si="89"/>
        <v>520</v>
      </c>
      <c r="O423" s="120">
        <f t="shared" si="90"/>
        <v>451</v>
      </c>
      <c r="Q423" s="125"/>
      <c r="U423" s="125"/>
    </row>
    <row r="424" spans="1:21" ht="16" customHeight="1" x14ac:dyDescent="0.3">
      <c r="A424" s="126">
        <v>452</v>
      </c>
      <c r="B424" s="127">
        <v>521</v>
      </c>
      <c r="C424" s="128">
        <f t="shared" si="80"/>
        <v>26701.18</v>
      </c>
      <c r="D424" s="129">
        <f t="shared" si="81"/>
        <v>2225.09</v>
      </c>
      <c r="E424" s="130">
        <f t="shared" si="82"/>
        <v>246.98</v>
      </c>
      <c r="F424" s="131">
        <f t="shared" si="91"/>
        <v>66.75</v>
      </c>
      <c r="G424" s="132">
        <f t="shared" si="92"/>
        <v>22.25</v>
      </c>
      <c r="H424" s="131">
        <f t="shared" si="83"/>
        <v>2.29</v>
      </c>
      <c r="I424" s="131">
        <f t="shared" si="84"/>
        <v>77.709999999999994</v>
      </c>
      <c r="J424" s="128">
        <f t="shared" si="85"/>
        <v>194.03</v>
      </c>
      <c r="K424" s="130">
        <f t="shared" si="86"/>
        <v>138.66</v>
      </c>
      <c r="L424" s="133">
        <f t="shared" si="87"/>
        <v>521</v>
      </c>
      <c r="M424" s="134">
        <f t="shared" si="88"/>
        <v>452</v>
      </c>
      <c r="N424" s="135">
        <f t="shared" si="89"/>
        <v>521</v>
      </c>
      <c r="O424" s="136">
        <f t="shared" si="90"/>
        <v>452</v>
      </c>
      <c r="Q424" s="125"/>
      <c r="U424" s="125"/>
    </row>
    <row r="425" spans="1:21" ht="16" customHeight="1" x14ac:dyDescent="0.3">
      <c r="A425" s="110">
        <v>453</v>
      </c>
      <c r="B425" s="111">
        <v>522</v>
      </c>
      <c r="C425" s="112">
        <f t="shared" si="80"/>
        <v>26760.25</v>
      </c>
      <c r="D425" s="113">
        <f t="shared" si="81"/>
        <v>2230.02</v>
      </c>
      <c r="E425" s="114">
        <f t="shared" si="82"/>
        <v>247.53</v>
      </c>
      <c r="F425" s="115">
        <f t="shared" si="91"/>
        <v>66.900000000000006</v>
      </c>
      <c r="G425" s="116">
        <f t="shared" si="92"/>
        <v>22.3</v>
      </c>
      <c r="H425" s="115">
        <f t="shared" si="83"/>
        <v>2.29</v>
      </c>
      <c r="I425" s="115">
        <f t="shared" si="84"/>
        <v>77.709999999999994</v>
      </c>
      <c r="J425" s="112">
        <f t="shared" si="85"/>
        <v>194.03</v>
      </c>
      <c r="K425" s="114">
        <f t="shared" si="86"/>
        <v>138.66</v>
      </c>
      <c r="L425" s="117">
        <f t="shared" si="87"/>
        <v>522</v>
      </c>
      <c r="M425" s="118">
        <f t="shared" si="88"/>
        <v>453</v>
      </c>
      <c r="N425" s="119">
        <f t="shared" si="89"/>
        <v>522</v>
      </c>
      <c r="O425" s="120">
        <f t="shared" si="90"/>
        <v>453</v>
      </c>
      <c r="Q425" s="125"/>
      <c r="U425" s="125"/>
    </row>
    <row r="426" spans="1:21" ht="16" customHeight="1" x14ac:dyDescent="0.3">
      <c r="A426" s="126">
        <v>453</v>
      </c>
      <c r="B426" s="127">
        <v>523</v>
      </c>
      <c r="C426" s="128">
        <f t="shared" si="80"/>
        <v>26760.25</v>
      </c>
      <c r="D426" s="129">
        <f t="shared" si="81"/>
        <v>2230.02</v>
      </c>
      <c r="E426" s="130">
        <f t="shared" si="82"/>
        <v>247.53</v>
      </c>
      <c r="F426" s="131">
        <f t="shared" si="91"/>
        <v>66.900000000000006</v>
      </c>
      <c r="G426" s="132">
        <f t="shared" si="92"/>
        <v>22.3</v>
      </c>
      <c r="H426" s="131">
        <f t="shared" si="83"/>
        <v>2.29</v>
      </c>
      <c r="I426" s="131">
        <f t="shared" si="84"/>
        <v>77.709999999999994</v>
      </c>
      <c r="J426" s="128">
        <f t="shared" si="85"/>
        <v>194.03</v>
      </c>
      <c r="K426" s="130">
        <f t="shared" si="86"/>
        <v>138.66</v>
      </c>
      <c r="L426" s="133">
        <f t="shared" si="87"/>
        <v>523</v>
      </c>
      <c r="M426" s="134">
        <f t="shared" si="88"/>
        <v>453</v>
      </c>
      <c r="N426" s="135">
        <f t="shared" si="89"/>
        <v>523</v>
      </c>
      <c r="O426" s="136">
        <f t="shared" si="90"/>
        <v>453</v>
      </c>
      <c r="Q426" s="125"/>
      <c r="U426" s="125"/>
    </row>
    <row r="427" spans="1:21" ht="16" customHeight="1" x14ac:dyDescent="0.3">
      <c r="A427" s="110">
        <v>454</v>
      </c>
      <c r="B427" s="111">
        <v>524</v>
      </c>
      <c r="C427" s="112">
        <f t="shared" si="80"/>
        <v>26819.32</v>
      </c>
      <c r="D427" s="113">
        <f t="shared" si="81"/>
        <v>2234.94</v>
      </c>
      <c r="E427" s="114">
        <f t="shared" si="82"/>
        <v>248.07</v>
      </c>
      <c r="F427" s="115">
        <f t="shared" si="91"/>
        <v>67.040000000000006</v>
      </c>
      <c r="G427" s="116">
        <f t="shared" si="92"/>
        <v>22.34</v>
      </c>
      <c r="H427" s="115">
        <f t="shared" si="83"/>
        <v>2.29</v>
      </c>
      <c r="I427" s="115">
        <f t="shared" si="84"/>
        <v>77.709999999999994</v>
      </c>
      <c r="J427" s="112">
        <f t="shared" si="85"/>
        <v>194.03</v>
      </c>
      <c r="K427" s="114">
        <f t="shared" si="86"/>
        <v>138.66</v>
      </c>
      <c r="L427" s="117">
        <f t="shared" si="87"/>
        <v>524</v>
      </c>
      <c r="M427" s="118">
        <f t="shared" si="88"/>
        <v>454</v>
      </c>
      <c r="N427" s="119">
        <f t="shared" si="89"/>
        <v>524</v>
      </c>
      <c r="O427" s="120">
        <f t="shared" si="90"/>
        <v>454</v>
      </c>
      <c r="Q427" s="125"/>
      <c r="U427" s="125"/>
    </row>
    <row r="428" spans="1:21" ht="16" customHeight="1" x14ac:dyDescent="0.3">
      <c r="A428" s="126">
        <v>455</v>
      </c>
      <c r="B428" s="127">
        <v>525</v>
      </c>
      <c r="C428" s="128">
        <f t="shared" si="80"/>
        <v>26878.400000000001</v>
      </c>
      <c r="D428" s="129">
        <f t="shared" si="81"/>
        <v>2239.86</v>
      </c>
      <c r="E428" s="130">
        <f t="shared" si="82"/>
        <v>248.62</v>
      </c>
      <c r="F428" s="131">
        <f t="shared" si="91"/>
        <v>67.19</v>
      </c>
      <c r="G428" s="132">
        <f t="shared" si="92"/>
        <v>22.39</v>
      </c>
      <c r="H428" s="131">
        <f t="shared" si="83"/>
        <v>2.29</v>
      </c>
      <c r="I428" s="131">
        <f t="shared" si="84"/>
        <v>77.86</v>
      </c>
      <c r="J428" s="128">
        <f t="shared" si="85"/>
        <v>194.42</v>
      </c>
      <c r="K428" s="130">
        <f t="shared" si="86"/>
        <v>138.96</v>
      </c>
      <c r="L428" s="133">
        <f t="shared" si="87"/>
        <v>525</v>
      </c>
      <c r="M428" s="134">
        <f t="shared" si="88"/>
        <v>455</v>
      </c>
      <c r="N428" s="135">
        <f t="shared" si="89"/>
        <v>525</v>
      </c>
      <c r="O428" s="136">
        <f t="shared" si="90"/>
        <v>455</v>
      </c>
      <c r="Q428" s="125"/>
      <c r="U428" s="125"/>
    </row>
    <row r="429" spans="1:21" ht="16" customHeight="1" x14ac:dyDescent="0.3">
      <c r="A429" s="110">
        <v>456</v>
      </c>
      <c r="B429" s="111">
        <v>526</v>
      </c>
      <c r="C429" s="112">
        <f t="shared" si="80"/>
        <v>26937.47</v>
      </c>
      <c r="D429" s="113">
        <f t="shared" si="81"/>
        <v>2244.7800000000002</v>
      </c>
      <c r="E429" s="114">
        <f t="shared" si="82"/>
        <v>249.17</v>
      </c>
      <c r="F429" s="115">
        <f t="shared" si="91"/>
        <v>67.34</v>
      </c>
      <c r="G429" s="116">
        <f t="shared" si="92"/>
        <v>22.44</v>
      </c>
      <c r="H429" s="115">
        <f t="shared" si="83"/>
        <v>2.29</v>
      </c>
      <c r="I429" s="115">
        <f t="shared" si="84"/>
        <v>78.010000000000005</v>
      </c>
      <c r="J429" s="112">
        <f t="shared" si="85"/>
        <v>194.82</v>
      </c>
      <c r="K429" s="114">
        <f t="shared" si="86"/>
        <v>139.25</v>
      </c>
      <c r="L429" s="117">
        <f t="shared" si="87"/>
        <v>526</v>
      </c>
      <c r="M429" s="118">
        <f t="shared" si="88"/>
        <v>456</v>
      </c>
      <c r="N429" s="119">
        <f t="shared" si="89"/>
        <v>526</v>
      </c>
      <c r="O429" s="120">
        <f t="shared" si="90"/>
        <v>456</v>
      </c>
      <c r="Q429" s="125"/>
      <c r="U429" s="125"/>
    </row>
    <row r="430" spans="1:21" ht="16" customHeight="1" x14ac:dyDescent="0.3">
      <c r="A430" s="126">
        <v>456</v>
      </c>
      <c r="B430" s="127">
        <v>527</v>
      </c>
      <c r="C430" s="128">
        <f t="shared" si="80"/>
        <v>26937.47</v>
      </c>
      <c r="D430" s="129">
        <f t="shared" si="81"/>
        <v>2244.7800000000002</v>
      </c>
      <c r="E430" s="130">
        <f t="shared" si="82"/>
        <v>249.17</v>
      </c>
      <c r="F430" s="131">
        <f t="shared" si="91"/>
        <v>67.34</v>
      </c>
      <c r="G430" s="132">
        <f t="shared" si="92"/>
        <v>22.44</v>
      </c>
      <c r="H430" s="131">
        <f t="shared" si="83"/>
        <v>2.29</v>
      </c>
      <c r="I430" s="131">
        <f t="shared" si="84"/>
        <v>78.010000000000005</v>
      </c>
      <c r="J430" s="128">
        <f t="shared" si="85"/>
        <v>194.82</v>
      </c>
      <c r="K430" s="130">
        <f t="shared" si="86"/>
        <v>139.25</v>
      </c>
      <c r="L430" s="133">
        <f t="shared" si="87"/>
        <v>527</v>
      </c>
      <c r="M430" s="134">
        <f t="shared" si="88"/>
        <v>456</v>
      </c>
      <c r="N430" s="135">
        <f t="shared" si="89"/>
        <v>527</v>
      </c>
      <c r="O430" s="136">
        <f t="shared" si="90"/>
        <v>456</v>
      </c>
      <c r="Q430" s="125"/>
      <c r="U430" s="125"/>
    </row>
    <row r="431" spans="1:21" ht="16" customHeight="1" x14ac:dyDescent="0.3">
      <c r="A431" s="110">
        <v>457</v>
      </c>
      <c r="B431" s="111">
        <v>528</v>
      </c>
      <c r="C431" s="112">
        <f t="shared" si="80"/>
        <v>26996.54</v>
      </c>
      <c r="D431" s="113">
        <f t="shared" si="81"/>
        <v>2249.71</v>
      </c>
      <c r="E431" s="114">
        <f t="shared" si="82"/>
        <v>249.71</v>
      </c>
      <c r="F431" s="115">
        <f t="shared" si="91"/>
        <v>67.489999999999995</v>
      </c>
      <c r="G431" s="116">
        <f t="shared" si="92"/>
        <v>22.49</v>
      </c>
      <c r="H431" s="115">
        <f t="shared" si="83"/>
        <v>2.29</v>
      </c>
      <c r="I431" s="115">
        <f t="shared" si="84"/>
        <v>78.16</v>
      </c>
      <c r="J431" s="112">
        <f t="shared" si="85"/>
        <v>195.21</v>
      </c>
      <c r="K431" s="114">
        <f t="shared" si="86"/>
        <v>139.55000000000001</v>
      </c>
      <c r="L431" s="117">
        <f t="shared" si="87"/>
        <v>528</v>
      </c>
      <c r="M431" s="118">
        <f t="shared" si="88"/>
        <v>457</v>
      </c>
      <c r="N431" s="119">
        <f t="shared" si="89"/>
        <v>528</v>
      </c>
      <c r="O431" s="120">
        <f t="shared" si="90"/>
        <v>457</v>
      </c>
      <c r="Q431" s="125"/>
      <c r="U431" s="125"/>
    </row>
    <row r="432" spans="1:21" ht="16" customHeight="1" x14ac:dyDescent="0.3">
      <c r="A432" s="126">
        <v>458</v>
      </c>
      <c r="B432" s="127">
        <v>529</v>
      </c>
      <c r="C432" s="128">
        <f t="shared" si="80"/>
        <v>27055.62</v>
      </c>
      <c r="D432" s="129">
        <f t="shared" si="81"/>
        <v>2254.63</v>
      </c>
      <c r="E432" s="130">
        <f t="shared" si="82"/>
        <v>250.26</v>
      </c>
      <c r="F432" s="131">
        <f t="shared" si="91"/>
        <v>67.63</v>
      </c>
      <c r="G432" s="132">
        <f t="shared" si="92"/>
        <v>22.54</v>
      </c>
      <c r="H432" s="131">
        <f t="shared" si="83"/>
        <v>2.29</v>
      </c>
      <c r="I432" s="131">
        <f t="shared" si="84"/>
        <v>78.3</v>
      </c>
      <c r="J432" s="128">
        <f t="shared" si="85"/>
        <v>195.61</v>
      </c>
      <c r="K432" s="130">
        <f t="shared" si="86"/>
        <v>139.84</v>
      </c>
      <c r="L432" s="133">
        <f t="shared" si="87"/>
        <v>529</v>
      </c>
      <c r="M432" s="134">
        <f t="shared" si="88"/>
        <v>458</v>
      </c>
      <c r="N432" s="135">
        <f t="shared" si="89"/>
        <v>529</v>
      </c>
      <c r="O432" s="136">
        <f t="shared" si="90"/>
        <v>458</v>
      </c>
      <c r="Q432" s="125"/>
      <c r="U432" s="125"/>
    </row>
    <row r="433" spans="1:21" ht="16" customHeight="1" x14ac:dyDescent="0.3">
      <c r="A433" s="110">
        <v>459</v>
      </c>
      <c r="B433" s="111">
        <v>530</v>
      </c>
      <c r="C433" s="112">
        <f t="shared" si="80"/>
        <v>27114.69</v>
      </c>
      <c r="D433" s="113">
        <f t="shared" si="81"/>
        <v>2259.5500000000002</v>
      </c>
      <c r="E433" s="114">
        <f t="shared" si="82"/>
        <v>250.81</v>
      </c>
      <c r="F433" s="115">
        <f t="shared" si="91"/>
        <v>67.78</v>
      </c>
      <c r="G433" s="116">
        <f t="shared" si="92"/>
        <v>22.59</v>
      </c>
      <c r="H433" s="115">
        <f t="shared" si="83"/>
        <v>2.29</v>
      </c>
      <c r="I433" s="115">
        <f t="shared" si="84"/>
        <v>78.45</v>
      </c>
      <c r="J433" s="112">
        <f t="shared" si="85"/>
        <v>196</v>
      </c>
      <c r="K433" s="114">
        <f t="shared" si="86"/>
        <v>140.13999999999999</v>
      </c>
      <c r="L433" s="117">
        <f t="shared" si="87"/>
        <v>530</v>
      </c>
      <c r="M433" s="118">
        <f t="shared" si="88"/>
        <v>459</v>
      </c>
      <c r="N433" s="119">
        <f t="shared" si="89"/>
        <v>530</v>
      </c>
      <c r="O433" s="120">
        <f t="shared" si="90"/>
        <v>459</v>
      </c>
      <c r="Q433" s="125"/>
      <c r="U433" s="125"/>
    </row>
    <row r="434" spans="1:21" ht="16" customHeight="1" x14ac:dyDescent="0.3">
      <c r="A434" s="126">
        <v>459</v>
      </c>
      <c r="B434" s="127">
        <v>531</v>
      </c>
      <c r="C434" s="128">
        <f t="shared" si="80"/>
        <v>27114.69</v>
      </c>
      <c r="D434" s="129">
        <f t="shared" si="81"/>
        <v>2259.5500000000002</v>
      </c>
      <c r="E434" s="130">
        <f t="shared" si="82"/>
        <v>250.81</v>
      </c>
      <c r="F434" s="131">
        <f t="shared" si="91"/>
        <v>67.78</v>
      </c>
      <c r="G434" s="132">
        <f t="shared" si="92"/>
        <v>22.59</v>
      </c>
      <c r="H434" s="131">
        <f t="shared" si="83"/>
        <v>2.29</v>
      </c>
      <c r="I434" s="131">
        <f t="shared" si="84"/>
        <v>78.45</v>
      </c>
      <c r="J434" s="128">
        <f t="shared" si="85"/>
        <v>196</v>
      </c>
      <c r="K434" s="130">
        <f t="shared" si="86"/>
        <v>140.13999999999999</v>
      </c>
      <c r="L434" s="133">
        <f t="shared" si="87"/>
        <v>531</v>
      </c>
      <c r="M434" s="134">
        <f t="shared" si="88"/>
        <v>459</v>
      </c>
      <c r="N434" s="135">
        <f t="shared" si="89"/>
        <v>531</v>
      </c>
      <c r="O434" s="136">
        <f t="shared" si="90"/>
        <v>459</v>
      </c>
      <c r="Q434" s="125"/>
      <c r="U434" s="125"/>
    </row>
    <row r="435" spans="1:21" ht="16" customHeight="1" x14ac:dyDescent="0.3">
      <c r="A435" s="110">
        <v>460</v>
      </c>
      <c r="B435" s="111">
        <v>532</v>
      </c>
      <c r="C435" s="112">
        <f t="shared" si="80"/>
        <v>27173.759999999998</v>
      </c>
      <c r="D435" s="113">
        <f t="shared" si="81"/>
        <v>2264.48</v>
      </c>
      <c r="E435" s="114">
        <f t="shared" si="82"/>
        <v>251.35</v>
      </c>
      <c r="F435" s="115">
        <f t="shared" si="91"/>
        <v>67.930000000000007</v>
      </c>
      <c r="G435" s="116">
        <f t="shared" si="92"/>
        <v>22.64</v>
      </c>
      <c r="H435" s="115">
        <f t="shared" si="83"/>
        <v>2.29</v>
      </c>
      <c r="I435" s="115">
        <f t="shared" si="84"/>
        <v>78.599999999999994</v>
      </c>
      <c r="J435" s="112">
        <f t="shared" si="85"/>
        <v>196.39</v>
      </c>
      <c r="K435" s="114">
        <f t="shared" si="86"/>
        <v>140.43</v>
      </c>
      <c r="L435" s="117">
        <f t="shared" si="87"/>
        <v>532</v>
      </c>
      <c r="M435" s="118">
        <f t="shared" si="88"/>
        <v>460</v>
      </c>
      <c r="N435" s="119">
        <f t="shared" si="89"/>
        <v>532</v>
      </c>
      <c r="O435" s="120">
        <f t="shared" si="90"/>
        <v>460</v>
      </c>
      <c r="Q435" s="125"/>
      <c r="U435" s="125"/>
    </row>
    <row r="436" spans="1:21" ht="16" customHeight="1" x14ac:dyDescent="0.3">
      <c r="A436" s="126">
        <v>461</v>
      </c>
      <c r="B436" s="127">
        <v>533</v>
      </c>
      <c r="C436" s="128">
        <f t="shared" si="80"/>
        <v>27232.84</v>
      </c>
      <c r="D436" s="129">
        <f t="shared" si="81"/>
        <v>2269.4</v>
      </c>
      <c r="E436" s="130">
        <f t="shared" si="82"/>
        <v>251.9</v>
      </c>
      <c r="F436" s="131">
        <f t="shared" si="91"/>
        <v>68.08</v>
      </c>
      <c r="G436" s="132">
        <f t="shared" si="92"/>
        <v>22.69</v>
      </c>
      <c r="H436" s="131">
        <f t="shared" si="83"/>
        <v>2.29</v>
      </c>
      <c r="I436" s="131">
        <f t="shared" si="84"/>
        <v>78.75</v>
      </c>
      <c r="J436" s="128">
        <f t="shared" si="85"/>
        <v>196.79</v>
      </c>
      <c r="K436" s="130">
        <f t="shared" si="86"/>
        <v>140.72999999999999</v>
      </c>
      <c r="L436" s="133">
        <f t="shared" si="87"/>
        <v>533</v>
      </c>
      <c r="M436" s="134">
        <f t="shared" si="88"/>
        <v>461</v>
      </c>
      <c r="N436" s="135">
        <f t="shared" si="89"/>
        <v>533</v>
      </c>
      <c r="O436" s="136">
        <f t="shared" si="90"/>
        <v>461</v>
      </c>
      <c r="Q436" s="18"/>
      <c r="R436" s="142"/>
      <c r="U436" s="125"/>
    </row>
    <row r="437" spans="1:21" ht="16" customHeight="1" x14ac:dyDescent="0.3">
      <c r="A437" s="110">
        <v>461</v>
      </c>
      <c r="B437" s="111">
        <v>534</v>
      </c>
      <c r="C437" s="112">
        <f t="shared" si="80"/>
        <v>27232.84</v>
      </c>
      <c r="D437" s="113">
        <f t="shared" si="81"/>
        <v>2269.4</v>
      </c>
      <c r="E437" s="114">
        <f t="shared" si="82"/>
        <v>251.9</v>
      </c>
      <c r="F437" s="115">
        <f t="shared" si="91"/>
        <v>68.08</v>
      </c>
      <c r="G437" s="116">
        <f t="shared" si="92"/>
        <v>22.69</v>
      </c>
      <c r="H437" s="115">
        <f t="shared" si="83"/>
        <v>2.29</v>
      </c>
      <c r="I437" s="115">
        <f t="shared" si="84"/>
        <v>78.75</v>
      </c>
      <c r="J437" s="112">
        <f t="shared" si="85"/>
        <v>196.79</v>
      </c>
      <c r="K437" s="114">
        <f t="shared" si="86"/>
        <v>140.72999999999999</v>
      </c>
      <c r="L437" s="117">
        <f t="shared" si="87"/>
        <v>534</v>
      </c>
      <c r="M437" s="118">
        <f t="shared" si="88"/>
        <v>461</v>
      </c>
      <c r="N437" s="119">
        <f t="shared" si="89"/>
        <v>534</v>
      </c>
      <c r="O437" s="120">
        <f t="shared" si="90"/>
        <v>461</v>
      </c>
      <c r="P437" s="143"/>
      <c r="Q437" s="143"/>
      <c r="U437" s="125"/>
    </row>
    <row r="438" spans="1:21" ht="16" customHeight="1" x14ac:dyDescent="0.3">
      <c r="A438" s="126">
        <v>461</v>
      </c>
      <c r="B438" s="127">
        <v>535</v>
      </c>
      <c r="C438" s="128">
        <f t="shared" si="80"/>
        <v>27232.84</v>
      </c>
      <c r="D438" s="129">
        <f t="shared" si="81"/>
        <v>2269.4</v>
      </c>
      <c r="E438" s="130">
        <f t="shared" si="82"/>
        <v>251.9</v>
      </c>
      <c r="F438" s="131">
        <f t="shared" si="91"/>
        <v>68.08</v>
      </c>
      <c r="G438" s="132">
        <f t="shared" si="92"/>
        <v>22.69</v>
      </c>
      <c r="H438" s="131">
        <f t="shared" si="83"/>
        <v>2.29</v>
      </c>
      <c r="I438" s="131">
        <f t="shared" si="84"/>
        <v>78.75</v>
      </c>
      <c r="J438" s="128">
        <f t="shared" si="85"/>
        <v>196.79</v>
      </c>
      <c r="K438" s="130">
        <f t="shared" si="86"/>
        <v>140.72999999999999</v>
      </c>
      <c r="L438" s="133">
        <f t="shared" si="87"/>
        <v>535</v>
      </c>
      <c r="M438" s="134">
        <f t="shared" si="88"/>
        <v>461</v>
      </c>
      <c r="N438" s="135">
        <f t="shared" si="89"/>
        <v>535</v>
      </c>
      <c r="O438" s="136">
        <f t="shared" si="90"/>
        <v>461</v>
      </c>
      <c r="Q438" s="125"/>
      <c r="U438" s="125"/>
    </row>
    <row r="439" spans="1:21" ht="16" customHeight="1" x14ac:dyDescent="0.3">
      <c r="A439" s="110">
        <v>462</v>
      </c>
      <c r="B439" s="111">
        <v>536</v>
      </c>
      <c r="C439" s="112">
        <f t="shared" si="80"/>
        <v>27291.91</v>
      </c>
      <c r="D439" s="113">
        <f t="shared" si="81"/>
        <v>2274.3200000000002</v>
      </c>
      <c r="E439" s="114">
        <f t="shared" si="82"/>
        <v>252.44</v>
      </c>
      <c r="F439" s="115">
        <f t="shared" si="91"/>
        <v>68.22</v>
      </c>
      <c r="G439" s="116">
        <f t="shared" si="92"/>
        <v>22.74</v>
      </c>
      <c r="H439" s="115">
        <f t="shared" si="83"/>
        <v>2.29</v>
      </c>
      <c r="I439" s="115">
        <f t="shared" si="84"/>
        <v>78.89</v>
      </c>
      <c r="J439" s="112">
        <f t="shared" si="85"/>
        <v>197.18</v>
      </c>
      <c r="K439" s="114">
        <f t="shared" si="86"/>
        <v>141.02000000000001</v>
      </c>
      <c r="L439" s="117">
        <f t="shared" si="87"/>
        <v>536</v>
      </c>
      <c r="M439" s="118">
        <f t="shared" si="88"/>
        <v>462</v>
      </c>
      <c r="N439" s="119">
        <f t="shared" si="89"/>
        <v>536</v>
      </c>
      <c r="O439" s="120">
        <f t="shared" si="90"/>
        <v>462</v>
      </c>
      <c r="Q439" s="125"/>
      <c r="U439" s="125"/>
    </row>
    <row r="440" spans="1:21" ht="16" customHeight="1" x14ac:dyDescent="0.3">
      <c r="A440" s="126">
        <v>462</v>
      </c>
      <c r="B440" s="127">
        <v>537</v>
      </c>
      <c r="C440" s="128">
        <f t="shared" si="80"/>
        <v>27291.91</v>
      </c>
      <c r="D440" s="129">
        <f t="shared" si="81"/>
        <v>2274.3200000000002</v>
      </c>
      <c r="E440" s="130">
        <f t="shared" si="82"/>
        <v>252.44</v>
      </c>
      <c r="F440" s="131">
        <f t="shared" si="91"/>
        <v>68.22</v>
      </c>
      <c r="G440" s="132">
        <f t="shared" si="92"/>
        <v>22.74</v>
      </c>
      <c r="H440" s="131">
        <f t="shared" si="83"/>
        <v>2.29</v>
      </c>
      <c r="I440" s="131">
        <f t="shared" si="84"/>
        <v>78.89</v>
      </c>
      <c r="J440" s="128">
        <f t="shared" si="85"/>
        <v>197.18</v>
      </c>
      <c r="K440" s="130">
        <f t="shared" si="86"/>
        <v>141.02000000000001</v>
      </c>
      <c r="L440" s="133">
        <f t="shared" si="87"/>
        <v>537</v>
      </c>
      <c r="M440" s="134">
        <f t="shared" si="88"/>
        <v>462</v>
      </c>
      <c r="N440" s="135">
        <f t="shared" si="89"/>
        <v>537</v>
      </c>
      <c r="O440" s="136">
        <f t="shared" si="90"/>
        <v>462</v>
      </c>
      <c r="Q440" s="125"/>
      <c r="U440" s="125"/>
    </row>
    <row r="441" spans="1:21" ht="16" customHeight="1" x14ac:dyDescent="0.3">
      <c r="A441" s="110">
        <v>462</v>
      </c>
      <c r="B441" s="111">
        <v>538</v>
      </c>
      <c r="C441" s="112">
        <f t="shared" si="80"/>
        <v>27291.91</v>
      </c>
      <c r="D441" s="113">
        <f t="shared" si="81"/>
        <v>2274.3200000000002</v>
      </c>
      <c r="E441" s="114">
        <f t="shared" si="82"/>
        <v>252.44</v>
      </c>
      <c r="F441" s="115">
        <f t="shared" si="91"/>
        <v>68.22</v>
      </c>
      <c r="G441" s="116">
        <f t="shared" si="92"/>
        <v>22.74</v>
      </c>
      <c r="H441" s="115">
        <f t="shared" si="83"/>
        <v>2.29</v>
      </c>
      <c r="I441" s="115">
        <f t="shared" si="84"/>
        <v>78.89</v>
      </c>
      <c r="J441" s="112">
        <f t="shared" si="85"/>
        <v>197.18</v>
      </c>
      <c r="K441" s="114">
        <f t="shared" si="86"/>
        <v>141.02000000000001</v>
      </c>
      <c r="L441" s="117">
        <f t="shared" si="87"/>
        <v>538</v>
      </c>
      <c r="M441" s="118">
        <f t="shared" si="88"/>
        <v>462</v>
      </c>
      <c r="N441" s="119">
        <f t="shared" si="89"/>
        <v>538</v>
      </c>
      <c r="O441" s="120">
        <f t="shared" si="90"/>
        <v>462</v>
      </c>
      <c r="Q441" s="125"/>
      <c r="U441" s="125"/>
    </row>
    <row r="442" spans="1:21" ht="16" customHeight="1" x14ac:dyDescent="0.3">
      <c r="A442" s="126">
        <v>463</v>
      </c>
      <c r="B442" s="127">
        <v>539</v>
      </c>
      <c r="C442" s="128">
        <f t="shared" si="80"/>
        <v>27350.98</v>
      </c>
      <c r="D442" s="129">
        <f t="shared" si="81"/>
        <v>2279.2399999999998</v>
      </c>
      <c r="E442" s="130">
        <f t="shared" si="82"/>
        <v>252.99</v>
      </c>
      <c r="F442" s="131">
        <f t="shared" si="91"/>
        <v>68.37</v>
      </c>
      <c r="G442" s="132">
        <f t="shared" si="92"/>
        <v>22.79</v>
      </c>
      <c r="H442" s="131">
        <f t="shared" si="83"/>
        <v>2.29</v>
      </c>
      <c r="I442" s="131">
        <f t="shared" si="84"/>
        <v>79.040000000000006</v>
      </c>
      <c r="J442" s="128">
        <f t="shared" si="85"/>
        <v>197.57</v>
      </c>
      <c r="K442" s="130">
        <f t="shared" si="86"/>
        <v>141.32</v>
      </c>
      <c r="L442" s="133">
        <f t="shared" si="87"/>
        <v>539</v>
      </c>
      <c r="M442" s="134">
        <f t="shared" si="88"/>
        <v>463</v>
      </c>
      <c r="N442" s="135">
        <f t="shared" si="89"/>
        <v>539</v>
      </c>
      <c r="O442" s="136">
        <f t="shared" si="90"/>
        <v>463</v>
      </c>
      <c r="Q442" s="125"/>
      <c r="U442" s="125"/>
    </row>
    <row r="443" spans="1:21" ht="16" customHeight="1" x14ac:dyDescent="0.3">
      <c r="A443" s="110">
        <v>464</v>
      </c>
      <c r="B443" s="111">
        <v>540</v>
      </c>
      <c r="C443" s="112">
        <f t="shared" si="80"/>
        <v>27410.06</v>
      </c>
      <c r="D443" s="113">
        <f t="shared" si="81"/>
        <v>2284.17</v>
      </c>
      <c r="E443" s="114">
        <f t="shared" si="82"/>
        <v>253.54</v>
      </c>
      <c r="F443" s="115">
        <f t="shared" si="91"/>
        <v>68.52</v>
      </c>
      <c r="G443" s="116">
        <f t="shared" si="92"/>
        <v>22.84</v>
      </c>
      <c r="H443" s="115">
        <f t="shared" si="83"/>
        <v>2.29</v>
      </c>
      <c r="I443" s="115">
        <f t="shared" si="84"/>
        <v>79.19</v>
      </c>
      <c r="J443" s="112">
        <f t="shared" si="85"/>
        <v>197.97</v>
      </c>
      <c r="K443" s="114">
        <f t="shared" si="86"/>
        <v>141.62</v>
      </c>
      <c r="L443" s="117">
        <f t="shared" si="87"/>
        <v>540</v>
      </c>
      <c r="M443" s="118">
        <f t="shared" si="88"/>
        <v>464</v>
      </c>
      <c r="N443" s="119">
        <f t="shared" si="89"/>
        <v>540</v>
      </c>
      <c r="O443" s="120">
        <f t="shared" si="90"/>
        <v>464</v>
      </c>
      <c r="Q443" s="125"/>
      <c r="U443" s="125"/>
    </row>
    <row r="444" spans="1:21" ht="16" customHeight="1" x14ac:dyDescent="0.3">
      <c r="A444" s="126">
        <v>465</v>
      </c>
      <c r="B444" s="127">
        <v>541</v>
      </c>
      <c r="C444" s="128">
        <f t="shared" si="80"/>
        <v>27469.13</v>
      </c>
      <c r="D444" s="129">
        <f t="shared" si="81"/>
        <v>2289.09</v>
      </c>
      <c r="E444" s="130">
        <f t="shared" si="82"/>
        <v>254.08</v>
      </c>
      <c r="F444" s="131">
        <f t="shared" si="91"/>
        <v>68.67</v>
      </c>
      <c r="G444" s="132">
        <f t="shared" si="92"/>
        <v>22.89</v>
      </c>
      <c r="H444" s="131">
        <f t="shared" si="83"/>
        <v>2.29</v>
      </c>
      <c r="I444" s="131">
        <f t="shared" si="84"/>
        <v>79.34</v>
      </c>
      <c r="J444" s="128">
        <f t="shared" si="85"/>
        <v>198.36</v>
      </c>
      <c r="K444" s="130">
        <f t="shared" si="86"/>
        <v>141.91</v>
      </c>
      <c r="L444" s="133">
        <f t="shared" si="87"/>
        <v>541</v>
      </c>
      <c r="M444" s="134">
        <f t="shared" si="88"/>
        <v>465</v>
      </c>
      <c r="N444" s="135">
        <f t="shared" si="89"/>
        <v>541</v>
      </c>
      <c r="O444" s="136">
        <f t="shared" si="90"/>
        <v>465</v>
      </c>
      <c r="Q444" s="125"/>
      <c r="U444" s="125"/>
    </row>
    <row r="445" spans="1:21" ht="16" customHeight="1" x14ac:dyDescent="0.3">
      <c r="A445" s="110">
        <v>466</v>
      </c>
      <c r="B445" s="111">
        <v>542</v>
      </c>
      <c r="C445" s="112">
        <f t="shared" si="80"/>
        <v>27528.2</v>
      </c>
      <c r="D445" s="113">
        <f t="shared" si="81"/>
        <v>2294.0100000000002</v>
      </c>
      <c r="E445" s="114">
        <f t="shared" si="82"/>
        <v>254.63</v>
      </c>
      <c r="F445" s="115">
        <f t="shared" si="91"/>
        <v>68.819999999999993</v>
      </c>
      <c r="G445" s="116">
        <f t="shared" si="92"/>
        <v>22.94</v>
      </c>
      <c r="H445" s="115">
        <f t="shared" si="83"/>
        <v>2.29</v>
      </c>
      <c r="I445" s="115">
        <f t="shared" si="84"/>
        <v>79.489999999999995</v>
      </c>
      <c r="J445" s="112">
        <f t="shared" si="85"/>
        <v>198.76</v>
      </c>
      <c r="K445" s="114">
        <f t="shared" si="86"/>
        <v>142.21</v>
      </c>
      <c r="L445" s="117">
        <f t="shared" si="87"/>
        <v>542</v>
      </c>
      <c r="M445" s="118">
        <f t="shared" si="88"/>
        <v>466</v>
      </c>
      <c r="N445" s="119">
        <f t="shared" si="89"/>
        <v>542</v>
      </c>
      <c r="O445" s="120">
        <f t="shared" si="90"/>
        <v>466</v>
      </c>
      <c r="Q445" s="125"/>
      <c r="U445" s="125"/>
    </row>
    <row r="446" spans="1:21" ht="16" customHeight="1" x14ac:dyDescent="0.3">
      <c r="A446" s="126">
        <v>467</v>
      </c>
      <c r="B446" s="127">
        <v>543</v>
      </c>
      <c r="C446" s="128">
        <f t="shared" si="80"/>
        <v>27587.279999999999</v>
      </c>
      <c r="D446" s="129">
        <f t="shared" si="81"/>
        <v>2298.94</v>
      </c>
      <c r="E446" s="130">
        <f t="shared" si="82"/>
        <v>255.18</v>
      </c>
      <c r="F446" s="131">
        <f t="shared" si="91"/>
        <v>68.959999999999994</v>
      </c>
      <c r="G446" s="132">
        <f t="shared" si="92"/>
        <v>22.98</v>
      </c>
      <c r="H446" s="131">
        <f t="shared" si="83"/>
        <v>2.29</v>
      </c>
      <c r="I446" s="131">
        <f t="shared" si="84"/>
        <v>79.63</v>
      </c>
      <c r="J446" s="128">
        <f t="shared" si="85"/>
        <v>199.15</v>
      </c>
      <c r="K446" s="130">
        <f t="shared" si="86"/>
        <v>142.5</v>
      </c>
      <c r="L446" s="133">
        <f t="shared" si="87"/>
        <v>543</v>
      </c>
      <c r="M446" s="134">
        <f t="shared" si="88"/>
        <v>467</v>
      </c>
      <c r="N446" s="135">
        <f t="shared" si="89"/>
        <v>543</v>
      </c>
      <c r="O446" s="136">
        <f t="shared" si="90"/>
        <v>467</v>
      </c>
      <c r="Q446" s="125"/>
      <c r="U446" s="125"/>
    </row>
    <row r="447" spans="1:21" ht="16" customHeight="1" x14ac:dyDescent="0.3">
      <c r="A447" s="110">
        <v>468</v>
      </c>
      <c r="B447" s="111">
        <v>544</v>
      </c>
      <c r="C447" s="112">
        <f t="shared" si="80"/>
        <v>27646.35</v>
      </c>
      <c r="D447" s="113">
        <f t="shared" si="81"/>
        <v>2303.86</v>
      </c>
      <c r="E447" s="114">
        <f t="shared" si="82"/>
        <v>255.72</v>
      </c>
      <c r="F447" s="115">
        <f t="shared" si="91"/>
        <v>69.11</v>
      </c>
      <c r="G447" s="116">
        <f t="shared" si="92"/>
        <v>23.03</v>
      </c>
      <c r="H447" s="115">
        <f t="shared" si="83"/>
        <v>2.29</v>
      </c>
      <c r="I447" s="115">
        <f t="shared" si="84"/>
        <v>79.78</v>
      </c>
      <c r="J447" s="112">
        <f t="shared" si="85"/>
        <v>199.54</v>
      </c>
      <c r="K447" s="114">
        <f t="shared" si="86"/>
        <v>142.80000000000001</v>
      </c>
      <c r="L447" s="117">
        <f t="shared" si="87"/>
        <v>544</v>
      </c>
      <c r="M447" s="118">
        <f t="shared" si="88"/>
        <v>468</v>
      </c>
      <c r="N447" s="119">
        <f t="shared" si="89"/>
        <v>544</v>
      </c>
      <c r="O447" s="120">
        <f t="shared" si="90"/>
        <v>468</v>
      </c>
      <c r="Q447" s="125"/>
      <c r="U447" s="125"/>
    </row>
    <row r="448" spans="1:21" ht="16" customHeight="1" x14ac:dyDescent="0.3">
      <c r="A448" s="126">
        <v>469</v>
      </c>
      <c r="B448" s="127">
        <v>545</v>
      </c>
      <c r="C448" s="128">
        <f t="shared" si="80"/>
        <v>27705.42</v>
      </c>
      <c r="D448" s="129">
        <f t="shared" si="81"/>
        <v>2308.7800000000002</v>
      </c>
      <c r="E448" s="130">
        <f t="shared" si="82"/>
        <v>256.27</v>
      </c>
      <c r="F448" s="131">
        <f t="shared" si="91"/>
        <v>69.260000000000005</v>
      </c>
      <c r="G448" s="132">
        <f t="shared" si="92"/>
        <v>23.08</v>
      </c>
      <c r="H448" s="131">
        <f t="shared" si="83"/>
        <v>2.29</v>
      </c>
      <c r="I448" s="131">
        <f t="shared" si="84"/>
        <v>79.930000000000007</v>
      </c>
      <c r="J448" s="128">
        <f t="shared" si="85"/>
        <v>199.94</v>
      </c>
      <c r="K448" s="130">
        <f t="shared" si="86"/>
        <v>143.09</v>
      </c>
      <c r="L448" s="133">
        <f t="shared" si="87"/>
        <v>545</v>
      </c>
      <c r="M448" s="134">
        <f t="shared" si="88"/>
        <v>469</v>
      </c>
      <c r="N448" s="135">
        <f t="shared" si="89"/>
        <v>545</v>
      </c>
      <c r="O448" s="136">
        <f t="shared" si="90"/>
        <v>469</v>
      </c>
      <c r="Q448" s="125"/>
      <c r="U448" s="125"/>
    </row>
    <row r="449" spans="1:21" ht="16" customHeight="1" x14ac:dyDescent="0.3">
      <c r="A449" s="110">
        <v>469</v>
      </c>
      <c r="B449" s="111">
        <v>546</v>
      </c>
      <c r="C449" s="112">
        <f t="shared" si="80"/>
        <v>27705.42</v>
      </c>
      <c r="D449" s="113">
        <f t="shared" si="81"/>
        <v>2308.7800000000002</v>
      </c>
      <c r="E449" s="114">
        <f t="shared" si="82"/>
        <v>256.27</v>
      </c>
      <c r="F449" s="115">
        <f t="shared" si="91"/>
        <v>69.260000000000005</v>
      </c>
      <c r="G449" s="116">
        <f t="shared" si="92"/>
        <v>23.08</v>
      </c>
      <c r="H449" s="115">
        <f t="shared" si="83"/>
        <v>2.29</v>
      </c>
      <c r="I449" s="115">
        <f t="shared" si="84"/>
        <v>79.930000000000007</v>
      </c>
      <c r="J449" s="112">
        <f t="shared" si="85"/>
        <v>199.94</v>
      </c>
      <c r="K449" s="114">
        <f t="shared" si="86"/>
        <v>143.09</v>
      </c>
      <c r="L449" s="117">
        <f t="shared" si="87"/>
        <v>546</v>
      </c>
      <c r="M449" s="118">
        <f t="shared" si="88"/>
        <v>469</v>
      </c>
      <c r="N449" s="119">
        <f t="shared" si="89"/>
        <v>546</v>
      </c>
      <c r="O449" s="120">
        <f t="shared" si="90"/>
        <v>469</v>
      </c>
      <c r="Q449" s="125"/>
      <c r="U449" s="125"/>
    </row>
    <row r="450" spans="1:21" ht="16" customHeight="1" x14ac:dyDescent="0.3">
      <c r="A450" s="126">
        <v>470</v>
      </c>
      <c r="B450" s="127">
        <v>547</v>
      </c>
      <c r="C450" s="128">
        <f t="shared" si="80"/>
        <v>27764.5</v>
      </c>
      <c r="D450" s="129">
        <f t="shared" si="81"/>
        <v>2313.6999999999998</v>
      </c>
      <c r="E450" s="130">
        <f t="shared" si="82"/>
        <v>256.82</v>
      </c>
      <c r="F450" s="131">
        <f t="shared" si="91"/>
        <v>69.41</v>
      </c>
      <c r="G450" s="132">
        <f t="shared" si="92"/>
        <v>23.13</v>
      </c>
      <c r="H450" s="131">
        <f t="shared" si="83"/>
        <v>2.29</v>
      </c>
      <c r="I450" s="131">
        <f t="shared" si="84"/>
        <v>80.08</v>
      </c>
      <c r="J450" s="128">
        <f t="shared" si="85"/>
        <v>200.33</v>
      </c>
      <c r="K450" s="130">
        <f t="shared" si="86"/>
        <v>143.38999999999999</v>
      </c>
      <c r="L450" s="133">
        <f t="shared" si="87"/>
        <v>547</v>
      </c>
      <c r="M450" s="134">
        <f t="shared" si="88"/>
        <v>470</v>
      </c>
      <c r="N450" s="135">
        <f t="shared" si="89"/>
        <v>547</v>
      </c>
      <c r="O450" s="136">
        <f t="shared" si="90"/>
        <v>470</v>
      </c>
      <c r="Q450" s="125"/>
      <c r="U450" s="125"/>
    </row>
    <row r="451" spans="1:21" ht="16" customHeight="1" x14ac:dyDescent="0.3">
      <c r="A451" s="110">
        <v>471</v>
      </c>
      <c r="B451" s="111">
        <v>548</v>
      </c>
      <c r="C451" s="112">
        <f t="shared" ref="C451:C514" si="93">ROUND($P$1*A451,2)</f>
        <v>27823.57</v>
      </c>
      <c r="D451" s="113">
        <f t="shared" ref="D451:D514" si="94">TRUNC(C451/12,2)</f>
        <v>2318.63</v>
      </c>
      <c r="E451" s="114">
        <f t="shared" ref="E451:E514" si="95">TRUNC(D451*$P$3,2)</f>
        <v>257.36</v>
      </c>
      <c r="F451" s="115">
        <f t="shared" si="91"/>
        <v>69.55</v>
      </c>
      <c r="G451" s="116">
        <f t="shared" si="92"/>
        <v>23.18</v>
      </c>
      <c r="H451" s="115">
        <f t="shared" ref="H451:H514" si="96">TRUNC($P$9,2)</f>
        <v>2.29</v>
      </c>
      <c r="I451" s="115">
        <f t="shared" ref="I451:I514" si="97">TRUNC(IF(A451&lt;$A$427,$D$427*$R$10+$P$10,IF(A451&gt;$A$782,$D$782*$R$10+$P$10,D451*$R$10+$P$10)),2)</f>
        <v>80.22</v>
      </c>
      <c r="J451" s="112">
        <f t="shared" ref="J451:J514" si="98">TRUNC(IF(A451&lt;$A$427,($D$427*$R$11)+$P$11,IF(A451&gt;$A$782,$D$782*$R$11+$P$11,D451*$R$11+$P$11)),2)</f>
        <v>200.73</v>
      </c>
      <c r="K451" s="114">
        <f t="shared" ref="K451:K514" si="99">TRUNC(IF(A451&lt;$A$427,$D$427*$R$12+$P$12,IF(A451&gt;$A$782,$D$782*$R$12+$P$12,D451*$R$12+$P$12)),2)</f>
        <v>143.68</v>
      </c>
      <c r="L451" s="117">
        <f t="shared" ref="L451:L514" si="100">B451</f>
        <v>548</v>
      </c>
      <c r="M451" s="118">
        <f t="shared" ref="M451:M514" si="101">A451</f>
        <v>471</v>
      </c>
      <c r="N451" s="119">
        <f t="shared" ref="N451:N514" si="102">B451</f>
        <v>548</v>
      </c>
      <c r="O451" s="120">
        <f t="shared" ref="O451:O514" si="103">A451</f>
        <v>471</v>
      </c>
      <c r="Q451" s="125"/>
      <c r="U451" s="125"/>
    </row>
    <row r="452" spans="1:21" ht="16" customHeight="1" x14ac:dyDescent="0.3">
      <c r="A452" s="126">
        <v>472</v>
      </c>
      <c r="B452" s="127">
        <v>549</v>
      </c>
      <c r="C452" s="128">
        <f t="shared" si="93"/>
        <v>27882.639999999999</v>
      </c>
      <c r="D452" s="129">
        <f t="shared" si="94"/>
        <v>2323.5500000000002</v>
      </c>
      <c r="E452" s="130">
        <f t="shared" si="95"/>
        <v>257.91000000000003</v>
      </c>
      <c r="F452" s="131">
        <f t="shared" si="91"/>
        <v>69.7</v>
      </c>
      <c r="G452" s="132">
        <f t="shared" si="92"/>
        <v>23.23</v>
      </c>
      <c r="H452" s="131">
        <f t="shared" si="96"/>
        <v>2.29</v>
      </c>
      <c r="I452" s="131">
        <f t="shared" si="97"/>
        <v>80.37</v>
      </c>
      <c r="J452" s="128">
        <f t="shared" si="98"/>
        <v>201.12</v>
      </c>
      <c r="K452" s="130">
        <f t="shared" si="99"/>
        <v>143.97999999999999</v>
      </c>
      <c r="L452" s="133">
        <f t="shared" si="100"/>
        <v>549</v>
      </c>
      <c r="M452" s="134">
        <f t="shared" si="101"/>
        <v>472</v>
      </c>
      <c r="N452" s="135">
        <f t="shared" si="102"/>
        <v>549</v>
      </c>
      <c r="O452" s="136">
        <f t="shared" si="103"/>
        <v>472</v>
      </c>
      <c r="Q452" s="125"/>
      <c r="U452" s="125"/>
    </row>
    <row r="453" spans="1:21" ht="16" customHeight="1" x14ac:dyDescent="0.3">
      <c r="A453" s="110">
        <v>472</v>
      </c>
      <c r="B453" s="111">
        <v>550</v>
      </c>
      <c r="C453" s="112">
        <f t="shared" si="93"/>
        <v>27882.639999999999</v>
      </c>
      <c r="D453" s="113">
        <f t="shared" si="94"/>
        <v>2323.5500000000002</v>
      </c>
      <c r="E453" s="114">
        <f t="shared" si="95"/>
        <v>257.91000000000003</v>
      </c>
      <c r="F453" s="115">
        <f t="shared" si="91"/>
        <v>69.7</v>
      </c>
      <c r="G453" s="116">
        <f t="shared" si="92"/>
        <v>23.23</v>
      </c>
      <c r="H453" s="115">
        <f t="shared" si="96"/>
        <v>2.29</v>
      </c>
      <c r="I453" s="115">
        <f t="shared" si="97"/>
        <v>80.37</v>
      </c>
      <c r="J453" s="112">
        <f t="shared" si="98"/>
        <v>201.12</v>
      </c>
      <c r="K453" s="114">
        <f t="shared" si="99"/>
        <v>143.97999999999999</v>
      </c>
      <c r="L453" s="117">
        <f t="shared" si="100"/>
        <v>550</v>
      </c>
      <c r="M453" s="118">
        <f t="shared" si="101"/>
        <v>472</v>
      </c>
      <c r="N453" s="119">
        <f t="shared" si="102"/>
        <v>550</v>
      </c>
      <c r="O453" s="120">
        <f t="shared" si="103"/>
        <v>472</v>
      </c>
      <c r="Q453" s="125"/>
      <c r="U453" s="125"/>
    </row>
    <row r="454" spans="1:21" ht="16" customHeight="1" x14ac:dyDescent="0.3">
      <c r="A454" s="126">
        <v>473</v>
      </c>
      <c r="B454" s="127">
        <v>551</v>
      </c>
      <c r="C454" s="128">
        <f t="shared" si="93"/>
        <v>27941.72</v>
      </c>
      <c r="D454" s="129">
        <f t="shared" si="94"/>
        <v>2328.4699999999998</v>
      </c>
      <c r="E454" s="130">
        <f t="shared" si="95"/>
        <v>258.45999999999998</v>
      </c>
      <c r="F454" s="131">
        <f t="shared" ref="F454:F517" si="104">TRUNC(IF(A454&lt;=$A$270,$D$270*$P$5,D454*$P$5),2)</f>
        <v>69.849999999999994</v>
      </c>
      <c r="G454" s="132">
        <f t="shared" ref="G454:G517" si="105">TRUNC(IF(A454&lt;=$A$270,$D$270*$P$6,D454*$P$6),2)</f>
        <v>23.28</v>
      </c>
      <c r="H454" s="131">
        <f t="shared" si="96"/>
        <v>2.29</v>
      </c>
      <c r="I454" s="131">
        <f t="shared" si="97"/>
        <v>80.52</v>
      </c>
      <c r="J454" s="128">
        <f t="shared" si="98"/>
        <v>201.51</v>
      </c>
      <c r="K454" s="130">
        <f t="shared" si="99"/>
        <v>144.27000000000001</v>
      </c>
      <c r="L454" s="133">
        <f t="shared" si="100"/>
        <v>551</v>
      </c>
      <c r="M454" s="134">
        <f t="shared" si="101"/>
        <v>473</v>
      </c>
      <c r="N454" s="135">
        <f t="shared" si="102"/>
        <v>551</v>
      </c>
      <c r="O454" s="136">
        <f t="shared" si="103"/>
        <v>473</v>
      </c>
      <c r="Q454" s="125"/>
      <c r="U454" s="125"/>
    </row>
    <row r="455" spans="1:21" ht="16" customHeight="1" x14ac:dyDescent="0.3">
      <c r="A455" s="110">
        <v>474</v>
      </c>
      <c r="B455" s="111">
        <v>552</v>
      </c>
      <c r="C455" s="112">
        <f t="shared" si="93"/>
        <v>28000.79</v>
      </c>
      <c r="D455" s="113">
        <f t="shared" si="94"/>
        <v>2333.39</v>
      </c>
      <c r="E455" s="114">
        <f t="shared" si="95"/>
        <v>259</v>
      </c>
      <c r="F455" s="115">
        <f t="shared" si="104"/>
        <v>70</v>
      </c>
      <c r="G455" s="116">
        <f t="shared" si="105"/>
        <v>23.33</v>
      </c>
      <c r="H455" s="115">
        <f t="shared" si="96"/>
        <v>2.29</v>
      </c>
      <c r="I455" s="115">
        <f t="shared" si="97"/>
        <v>80.67</v>
      </c>
      <c r="J455" s="112">
        <f t="shared" si="98"/>
        <v>201.91</v>
      </c>
      <c r="K455" s="114">
        <f t="shared" si="99"/>
        <v>144.57</v>
      </c>
      <c r="L455" s="117">
        <f t="shared" si="100"/>
        <v>552</v>
      </c>
      <c r="M455" s="118">
        <f t="shared" si="101"/>
        <v>474</v>
      </c>
      <c r="N455" s="119">
        <f t="shared" si="102"/>
        <v>552</v>
      </c>
      <c r="O455" s="120">
        <f t="shared" si="103"/>
        <v>474</v>
      </c>
      <c r="Q455" s="125"/>
      <c r="U455" s="125"/>
    </row>
    <row r="456" spans="1:21" ht="16" customHeight="1" x14ac:dyDescent="0.3">
      <c r="A456" s="126">
        <v>474</v>
      </c>
      <c r="B456" s="127">
        <v>553</v>
      </c>
      <c r="C456" s="128">
        <f t="shared" si="93"/>
        <v>28000.79</v>
      </c>
      <c r="D456" s="129">
        <f t="shared" si="94"/>
        <v>2333.39</v>
      </c>
      <c r="E456" s="130">
        <f t="shared" si="95"/>
        <v>259</v>
      </c>
      <c r="F456" s="131">
        <f t="shared" si="104"/>
        <v>70</v>
      </c>
      <c r="G456" s="132">
        <f t="shared" si="105"/>
        <v>23.33</v>
      </c>
      <c r="H456" s="131">
        <f t="shared" si="96"/>
        <v>2.29</v>
      </c>
      <c r="I456" s="131">
        <f t="shared" si="97"/>
        <v>80.67</v>
      </c>
      <c r="J456" s="128">
        <f t="shared" si="98"/>
        <v>201.91</v>
      </c>
      <c r="K456" s="130">
        <f t="shared" si="99"/>
        <v>144.57</v>
      </c>
      <c r="L456" s="133">
        <f t="shared" si="100"/>
        <v>553</v>
      </c>
      <c r="M456" s="134">
        <f t="shared" si="101"/>
        <v>474</v>
      </c>
      <c r="N456" s="135">
        <f t="shared" si="102"/>
        <v>553</v>
      </c>
      <c r="O456" s="136">
        <f t="shared" si="103"/>
        <v>474</v>
      </c>
      <c r="Q456" s="125"/>
      <c r="U456" s="125"/>
    </row>
    <row r="457" spans="1:21" ht="16" customHeight="1" x14ac:dyDescent="0.3">
      <c r="A457" s="110">
        <v>475</v>
      </c>
      <c r="B457" s="111">
        <v>554</v>
      </c>
      <c r="C457" s="112">
        <f t="shared" si="93"/>
        <v>28059.87</v>
      </c>
      <c r="D457" s="113">
        <f t="shared" si="94"/>
        <v>2338.3200000000002</v>
      </c>
      <c r="E457" s="114">
        <f t="shared" si="95"/>
        <v>259.55</v>
      </c>
      <c r="F457" s="115">
        <f t="shared" si="104"/>
        <v>70.14</v>
      </c>
      <c r="G457" s="116">
        <f t="shared" si="105"/>
        <v>23.38</v>
      </c>
      <c r="H457" s="115">
        <f t="shared" si="96"/>
        <v>2.29</v>
      </c>
      <c r="I457" s="115">
        <f t="shared" si="97"/>
        <v>80.81</v>
      </c>
      <c r="J457" s="112">
        <f t="shared" si="98"/>
        <v>202.3</v>
      </c>
      <c r="K457" s="114">
        <f t="shared" si="99"/>
        <v>144.86000000000001</v>
      </c>
      <c r="L457" s="117">
        <f t="shared" si="100"/>
        <v>554</v>
      </c>
      <c r="M457" s="118">
        <f t="shared" si="101"/>
        <v>475</v>
      </c>
      <c r="N457" s="119">
        <f t="shared" si="102"/>
        <v>554</v>
      </c>
      <c r="O457" s="120">
        <f t="shared" si="103"/>
        <v>475</v>
      </c>
      <c r="Q457" s="125"/>
      <c r="U457" s="125"/>
    </row>
    <row r="458" spans="1:21" ht="16" customHeight="1" x14ac:dyDescent="0.3">
      <c r="A458" s="126">
        <v>476</v>
      </c>
      <c r="B458" s="127">
        <v>555</v>
      </c>
      <c r="C458" s="128">
        <f t="shared" si="93"/>
        <v>28118.94</v>
      </c>
      <c r="D458" s="129">
        <f t="shared" si="94"/>
        <v>2343.2399999999998</v>
      </c>
      <c r="E458" s="130">
        <f t="shared" si="95"/>
        <v>260.08999999999997</v>
      </c>
      <c r="F458" s="131">
        <f t="shared" si="104"/>
        <v>70.290000000000006</v>
      </c>
      <c r="G458" s="132">
        <f t="shared" si="105"/>
        <v>23.43</v>
      </c>
      <c r="H458" s="131">
        <f t="shared" si="96"/>
        <v>2.29</v>
      </c>
      <c r="I458" s="131">
        <f t="shared" si="97"/>
        <v>80.959999999999994</v>
      </c>
      <c r="J458" s="128">
        <f t="shared" si="98"/>
        <v>202.69</v>
      </c>
      <c r="K458" s="130">
        <f t="shared" si="99"/>
        <v>145.16</v>
      </c>
      <c r="L458" s="133">
        <f t="shared" si="100"/>
        <v>555</v>
      </c>
      <c r="M458" s="134">
        <f t="shared" si="101"/>
        <v>476</v>
      </c>
      <c r="N458" s="135">
        <f t="shared" si="102"/>
        <v>555</v>
      </c>
      <c r="O458" s="136">
        <f t="shared" si="103"/>
        <v>476</v>
      </c>
      <c r="Q458" s="125"/>
      <c r="U458" s="125"/>
    </row>
    <row r="459" spans="1:21" ht="16" customHeight="1" x14ac:dyDescent="0.3">
      <c r="A459" s="110">
        <v>477</v>
      </c>
      <c r="B459" s="111">
        <v>556</v>
      </c>
      <c r="C459" s="112">
        <f t="shared" si="93"/>
        <v>28178.01</v>
      </c>
      <c r="D459" s="113">
        <f t="shared" si="94"/>
        <v>2348.16</v>
      </c>
      <c r="E459" s="114">
        <f t="shared" si="95"/>
        <v>260.64</v>
      </c>
      <c r="F459" s="115">
        <f t="shared" si="104"/>
        <v>70.44</v>
      </c>
      <c r="G459" s="116">
        <f t="shared" si="105"/>
        <v>23.48</v>
      </c>
      <c r="H459" s="115">
        <f t="shared" si="96"/>
        <v>2.29</v>
      </c>
      <c r="I459" s="115">
        <f t="shared" si="97"/>
        <v>81.11</v>
      </c>
      <c r="J459" s="112">
        <f t="shared" si="98"/>
        <v>203.09</v>
      </c>
      <c r="K459" s="114">
        <f t="shared" si="99"/>
        <v>145.44999999999999</v>
      </c>
      <c r="L459" s="117">
        <f t="shared" si="100"/>
        <v>556</v>
      </c>
      <c r="M459" s="118">
        <f t="shared" si="101"/>
        <v>477</v>
      </c>
      <c r="N459" s="119">
        <f t="shared" si="102"/>
        <v>556</v>
      </c>
      <c r="O459" s="120">
        <f t="shared" si="103"/>
        <v>477</v>
      </c>
      <c r="Q459" s="125"/>
      <c r="U459" s="125"/>
    </row>
    <row r="460" spans="1:21" ht="16" customHeight="1" x14ac:dyDescent="0.3">
      <c r="A460" s="126">
        <v>477</v>
      </c>
      <c r="B460" s="127">
        <v>557</v>
      </c>
      <c r="C460" s="128">
        <f t="shared" si="93"/>
        <v>28178.01</v>
      </c>
      <c r="D460" s="129">
        <f t="shared" si="94"/>
        <v>2348.16</v>
      </c>
      <c r="E460" s="130">
        <f t="shared" si="95"/>
        <v>260.64</v>
      </c>
      <c r="F460" s="131">
        <f t="shared" si="104"/>
        <v>70.44</v>
      </c>
      <c r="G460" s="132">
        <f t="shared" si="105"/>
        <v>23.48</v>
      </c>
      <c r="H460" s="131">
        <f t="shared" si="96"/>
        <v>2.29</v>
      </c>
      <c r="I460" s="131">
        <f t="shared" si="97"/>
        <v>81.11</v>
      </c>
      <c r="J460" s="128">
        <f t="shared" si="98"/>
        <v>203.09</v>
      </c>
      <c r="K460" s="130">
        <f t="shared" si="99"/>
        <v>145.44999999999999</v>
      </c>
      <c r="L460" s="133">
        <f t="shared" si="100"/>
        <v>557</v>
      </c>
      <c r="M460" s="134">
        <f t="shared" si="101"/>
        <v>477</v>
      </c>
      <c r="N460" s="135">
        <f t="shared" si="102"/>
        <v>557</v>
      </c>
      <c r="O460" s="136">
        <f t="shared" si="103"/>
        <v>477</v>
      </c>
      <c r="Q460" s="125"/>
      <c r="U460" s="125"/>
    </row>
    <row r="461" spans="1:21" ht="16" customHeight="1" x14ac:dyDescent="0.3">
      <c r="A461" s="110">
        <v>478</v>
      </c>
      <c r="B461" s="111">
        <v>558</v>
      </c>
      <c r="C461" s="112">
        <f t="shared" si="93"/>
        <v>28237.09</v>
      </c>
      <c r="D461" s="113">
        <f t="shared" si="94"/>
        <v>2353.09</v>
      </c>
      <c r="E461" s="114">
        <f t="shared" si="95"/>
        <v>261.19</v>
      </c>
      <c r="F461" s="115">
        <f t="shared" si="104"/>
        <v>70.59</v>
      </c>
      <c r="G461" s="116">
        <f t="shared" si="105"/>
        <v>23.53</v>
      </c>
      <c r="H461" s="115">
        <f t="shared" si="96"/>
        <v>2.29</v>
      </c>
      <c r="I461" s="115">
        <f t="shared" si="97"/>
        <v>81.260000000000005</v>
      </c>
      <c r="J461" s="112">
        <f t="shared" si="98"/>
        <v>203.48</v>
      </c>
      <c r="K461" s="114">
        <f t="shared" si="99"/>
        <v>145.75</v>
      </c>
      <c r="L461" s="117">
        <f t="shared" si="100"/>
        <v>558</v>
      </c>
      <c r="M461" s="118">
        <f t="shared" si="101"/>
        <v>478</v>
      </c>
      <c r="N461" s="119">
        <f t="shared" si="102"/>
        <v>558</v>
      </c>
      <c r="O461" s="120">
        <f t="shared" si="103"/>
        <v>478</v>
      </c>
      <c r="Q461" s="125"/>
      <c r="U461" s="125"/>
    </row>
    <row r="462" spans="1:21" ht="16" customHeight="1" x14ac:dyDescent="0.3">
      <c r="A462" s="126">
        <v>479</v>
      </c>
      <c r="B462" s="127">
        <v>559</v>
      </c>
      <c r="C462" s="128">
        <f t="shared" si="93"/>
        <v>28296.16</v>
      </c>
      <c r="D462" s="129">
        <f t="shared" si="94"/>
        <v>2358.0100000000002</v>
      </c>
      <c r="E462" s="130">
        <f t="shared" si="95"/>
        <v>261.73</v>
      </c>
      <c r="F462" s="131">
        <f t="shared" si="104"/>
        <v>70.739999999999995</v>
      </c>
      <c r="G462" s="132">
        <f t="shared" si="105"/>
        <v>23.58</v>
      </c>
      <c r="H462" s="131">
        <f t="shared" si="96"/>
        <v>2.29</v>
      </c>
      <c r="I462" s="131">
        <f t="shared" si="97"/>
        <v>81.41</v>
      </c>
      <c r="J462" s="128">
        <f t="shared" si="98"/>
        <v>203.88</v>
      </c>
      <c r="K462" s="130">
        <f t="shared" si="99"/>
        <v>146.05000000000001</v>
      </c>
      <c r="L462" s="133">
        <f t="shared" si="100"/>
        <v>559</v>
      </c>
      <c r="M462" s="134">
        <f t="shared" si="101"/>
        <v>479</v>
      </c>
      <c r="N462" s="135">
        <f t="shared" si="102"/>
        <v>559</v>
      </c>
      <c r="O462" s="136">
        <f t="shared" si="103"/>
        <v>479</v>
      </c>
      <c r="Q462" s="125"/>
      <c r="U462" s="125"/>
    </row>
    <row r="463" spans="1:21" ht="16" customHeight="1" x14ac:dyDescent="0.3">
      <c r="A463" s="110">
        <v>480</v>
      </c>
      <c r="B463" s="111">
        <v>560</v>
      </c>
      <c r="C463" s="112">
        <f t="shared" si="93"/>
        <v>28355.23</v>
      </c>
      <c r="D463" s="113">
        <f t="shared" si="94"/>
        <v>2362.9299999999998</v>
      </c>
      <c r="E463" s="114">
        <f t="shared" si="95"/>
        <v>262.27999999999997</v>
      </c>
      <c r="F463" s="115">
        <f t="shared" si="104"/>
        <v>70.88</v>
      </c>
      <c r="G463" s="116">
        <f t="shared" si="105"/>
        <v>23.62</v>
      </c>
      <c r="H463" s="115">
        <f t="shared" si="96"/>
        <v>2.29</v>
      </c>
      <c r="I463" s="115">
        <f t="shared" si="97"/>
        <v>81.55</v>
      </c>
      <c r="J463" s="112">
        <f t="shared" si="98"/>
        <v>204.27</v>
      </c>
      <c r="K463" s="114">
        <f t="shared" si="99"/>
        <v>146.34</v>
      </c>
      <c r="L463" s="117">
        <f t="shared" si="100"/>
        <v>560</v>
      </c>
      <c r="M463" s="118">
        <f t="shared" si="101"/>
        <v>480</v>
      </c>
      <c r="N463" s="119">
        <f t="shared" si="102"/>
        <v>560</v>
      </c>
      <c r="O463" s="120">
        <f t="shared" si="103"/>
        <v>480</v>
      </c>
      <c r="Q463" s="18"/>
      <c r="R463" s="142"/>
      <c r="U463" s="125"/>
    </row>
    <row r="464" spans="1:21" ht="16" customHeight="1" x14ac:dyDescent="0.3">
      <c r="A464" s="126">
        <v>480</v>
      </c>
      <c r="B464" s="127">
        <v>561</v>
      </c>
      <c r="C464" s="128">
        <f t="shared" si="93"/>
        <v>28355.23</v>
      </c>
      <c r="D464" s="129">
        <f t="shared" si="94"/>
        <v>2362.9299999999998</v>
      </c>
      <c r="E464" s="130">
        <f t="shared" si="95"/>
        <v>262.27999999999997</v>
      </c>
      <c r="F464" s="131">
        <f t="shared" si="104"/>
        <v>70.88</v>
      </c>
      <c r="G464" s="132">
        <f t="shared" si="105"/>
        <v>23.62</v>
      </c>
      <c r="H464" s="131">
        <f t="shared" si="96"/>
        <v>2.29</v>
      </c>
      <c r="I464" s="131">
        <f t="shared" si="97"/>
        <v>81.55</v>
      </c>
      <c r="J464" s="128">
        <f t="shared" si="98"/>
        <v>204.27</v>
      </c>
      <c r="K464" s="130">
        <f t="shared" si="99"/>
        <v>146.34</v>
      </c>
      <c r="L464" s="133">
        <f t="shared" si="100"/>
        <v>561</v>
      </c>
      <c r="M464" s="134">
        <f t="shared" si="101"/>
        <v>480</v>
      </c>
      <c r="N464" s="135">
        <f t="shared" si="102"/>
        <v>561</v>
      </c>
      <c r="O464" s="136">
        <f t="shared" si="103"/>
        <v>480</v>
      </c>
      <c r="P464" s="143"/>
      <c r="Q464" s="143"/>
      <c r="U464" s="125"/>
    </row>
    <row r="465" spans="1:21" ht="16" customHeight="1" x14ac:dyDescent="0.3">
      <c r="A465" s="110">
        <v>481</v>
      </c>
      <c r="B465" s="111">
        <v>562</v>
      </c>
      <c r="C465" s="112">
        <f t="shared" si="93"/>
        <v>28414.31</v>
      </c>
      <c r="D465" s="113">
        <f t="shared" si="94"/>
        <v>2367.85</v>
      </c>
      <c r="E465" s="114">
        <f t="shared" si="95"/>
        <v>262.83</v>
      </c>
      <c r="F465" s="115">
        <f t="shared" si="104"/>
        <v>71.03</v>
      </c>
      <c r="G465" s="116">
        <f t="shared" si="105"/>
        <v>23.67</v>
      </c>
      <c r="H465" s="115">
        <f t="shared" si="96"/>
        <v>2.29</v>
      </c>
      <c r="I465" s="115">
        <f t="shared" si="97"/>
        <v>81.7</v>
      </c>
      <c r="J465" s="112">
        <f t="shared" si="98"/>
        <v>204.66</v>
      </c>
      <c r="K465" s="114">
        <f t="shared" si="99"/>
        <v>146.63999999999999</v>
      </c>
      <c r="L465" s="117">
        <f t="shared" si="100"/>
        <v>562</v>
      </c>
      <c r="M465" s="118">
        <f t="shared" si="101"/>
        <v>481</v>
      </c>
      <c r="N465" s="119">
        <f t="shared" si="102"/>
        <v>562</v>
      </c>
      <c r="O465" s="120">
        <f t="shared" si="103"/>
        <v>481</v>
      </c>
      <c r="Q465" s="125"/>
      <c r="U465" s="125"/>
    </row>
    <row r="466" spans="1:21" ht="16" customHeight="1" x14ac:dyDescent="0.3">
      <c r="A466" s="126">
        <v>482</v>
      </c>
      <c r="B466" s="127">
        <v>563</v>
      </c>
      <c r="C466" s="128">
        <f t="shared" si="93"/>
        <v>28473.38</v>
      </c>
      <c r="D466" s="129">
        <f t="shared" si="94"/>
        <v>2372.7800000000002</v>
      </c>
      <c r="E466" s="130">
        <f t="shared" si="95"/>
        <v>263.37</v>
      </c>
      <c r="F466" s="131">
        <f t="shared" si="104"/>
        <v>71.180000000000007</v>
      </c>
      <c r="G466" s="132">
        <f t="shared" si="105"/>
        <v>23.72</v>
      </c>
      <c r="H466" s="131">
        <f t="shared" si="96"/>
        <v>2.29</v>
      </c>
      <c r="I466" s="131">
        <f t="shared" si="97"/>
        <v>81.849999999999994</v>
      </c>
      <c r="J466" s="128">
        <f t="shared" si="98"/>
        <v>205.06</v>
      </c>
      <c r="K466" s="130">
        <f t="shared" si="99"/>
        <v>146.93</v>
      </c>
      <c r="L466" s="133">
        <f t="shared" si="100"/>
        <v>563</v>
      </c>
      <c r="M466" s="134">
        <f t="shared" si="101"/>
        <v>482</v>
      </c>
      <c r="N466" s="135">
        <f t="shared" si="102"/>
        <v>563</v>
      </c>
      <c r="O466" s="136">
        <f t="shared" si="103"/>
        <v>482</v>
      </c>
      <c r="Q466" s="125"/>
      <c r="U466" s="125"/>
    </row>
    <row r="467" spans="1:21" ht="16" customHeight="1" x14ac:dyDescent="0.3">
      <c r="A467" s="110">
        <v>483</v>
      </c>
      <c r="B467" s="111">
        <v>564</v>
      </c>
      <c r="C467" s="112">
        <f t="shared" si="93"/>
        <v>28532.45</v>
      </c>
      <c r="D467" s="113">
        <f t="shared" si="94"/>
        <v>2377.6999999999998</v>
      </c>
      <c r="E467" s="114">
        <f t="shared" si="95"/>
        <v>263.92</v>
      </c>
      <c r="F467" s="115">
        <f t="shared" si="104"/>
        <v>71.33</v>
      </c>
      <c r="G467" s="116">
        <f t="shared" si="105"/>
        <v>23.77</v>
      </c>
      <c r="H467" s="115">
        <f t="shared" si="96"/>
        <v>2.29</v>
      </c>
      <c r="I467" s="115">
        <f t="shared" si="97"/>
        <v>82</v>
      </c>
      <c r="J467" s="112">
        <f t="shared" si="98"/>
        <v>205.45</v>
      </c>
      <c r="K467" s="114">
        <f t="shared" si="99"/>
        <v>147.22999999999999</v>
      </c>
      <c r="L467" s="117">
        <f t="shared" si="100"/>
        <v>564</v>
      </c>
      <c r="M467" s="118">
        <f t="shared" si="101"/>
        <v>483</v>
      </c>
      <c r="N467" s="119">
        <f t="shared" si="102"/>
        <v>564</v>
      </c>
      <c r="O467" s="120">
        <f t="shared" si="103"/>
        <v>483</v>
      </c>
      <c r="Q467" s="125"/>
      <c r="U467" s="125"/>
    </row>
    <row r="468" spans="1:21" ht="16" customHeight="1" x14ac:dyDescent="0.3">
      <c r="A468" s="126">
        <v>483</v>
      </c>
      <c r="B468" s="127">
        <v>565</v>
      </c>
      <c r="C468" s="128">
        <f t="shared" si="93"/>
        <v>28532.45</v>
      </c>
      <c r="D468" s="129">
        <f t="shared" si="94"/>
        <v>2377.6999999999998</v>
      </c>
      <c r="E468" s="130">
        <f t="shared" si="95"/>
        <v>263.92</v>
      </c>
      <c r="F468" s="131">
        <f t="shared" si="104"/>
        <v>71.33</v>
      </c>
      <c r="G468" s="132">
        <f t="shared" si="105"/>
        <v>23.77</v>
      </c>
      <c r="H468" s="131">
        <f t="shared" si="96"/>
        <v>2.29</v>
      </c>
      <c r="I468" s="131">
        <f t="shared" si="97"/>
        <v>82</v>
      </c>
      <c r="J468" s="128">
        <f t="shared" si="98"/>
        <v>205.45</v>
      </c>
      <c r="K468" s="130">
        <f t="shared" si="99"/>
        <v>147.22999999999999</v>
      </c>
      <c r="L468" s="133">
        <f t="shared" si="100"/>
        <v>565</v>
      </c>
      <c r="M468" s="134">
        <f t="shared" si="101"/>
        <v>483</v>
      </c>
      <c r="N468" s="135">
        <f t="shared" si="102"/>
        <v>565</v>
      </c>
      <c r="O468" s="136">
        <f t="shared" si="103"/>
        <v>483</v>
      </c>
      <c r="Q468" s="125"/>
      <c r="U468" s="125"/>
    </row>
    <row r="469" spans="1:21" ht="16" customHeight="1" x14ac:dyDescent="0.3">
      <c r="A469" s="110">
        <v>484</v>
      </c>
      <c r="B469" s="111">
        <v>566</v>
      </c>
      <c r="C469" s="112">
        <f t="shared" si="93"/>
        <v>28591.53</v>
      </c>
      <c r="D469" s="113">
        <f t="shared" si="94"/>
        <v>2382.62</v>
      </c>
      <c r="E469" s="114">
        <f t="shared" si="95"/>
        <v>264.47000000000003</v>
      </c>
      <c r="F469" s="115">
        <f t="shared" si="104"/>
        <v>71.47</v>
      </c>
      <c r="G469" s="116">
        <f t="shared" si="105"/>
        <v>23.82</v>
      </c>
      <c r="H469" s="115">
        <f t="shared" si="96"/>
        <v>2.29</v>
      </c>
      <c r="I469" s="115">
        <f t="shared" si="97"/>
        <v>82.14</v>
      </c>
      <c r="J469" s="112">
        <f t="shared" si="98"/>
        <v>205.84</v>
      </c>
      <c r="K469" s="114">
        <f t="shared" si="99"/>
        <v>147.52000000000001</v>
      </c>
      <c r="L469" s="117">
        <f t="shared" si="100"/>
        <v>566</v>
      </c>
      <c r="M469" s="118">
        <f t="shared" si="101"/>
        <v>484</v>
      </c>
      <c r="N469" s="119">
        <f t="shared" si="102"/>
        <v>566</v>
      </c>
      <c r="O469" s="120">
        <f t="shared" si="103"/>
        <v>484</v>
      </c>
      <c r="Q469" s="125"/>
      <c r="U469" s="125"/>
    </row>
    <row r="470" spans="1:21" ht="16" customHeight="1" x14ac:dyDescent="0.3">
      <c r="A470" s="126">
        <v>485</v>
      </c>
      <c r="B470" s="127">
        <v>567</v>
      </c>
      <c r="C470" s="128">
        <f t="shared" si="93"/>
        <v>28650.6</v>
      </c>
      <c r="D470" s="129">
        <f t="shared" si="94"/>
        <v>2387.5500000000002</v>
      </c>
      <c r="E470" s="130">
        <f t="shared" si="95"/>
        <v>265.01</v>
      </c>
      <c r="F470" s="131">
        <f t="shared" si="104"/>
        <v>71.62</v>
      </c>
      <c r="G470" s="132">
        <f t="shared" si="105"/>
        <v>23.87</v>
      </c>
      <c r="H470" s="131">
        <f t="shared" si="96"/>
        <v>2.29</v>
      </c>
      <c r="I470" s="131">
        <f t="shared" si="97"/>
        <v>82.29</v>
      </c>
      <c r="J470" s="128">
        <f t="shared" si="98"/>
        <v>206.24</v>
      </c>
      <c r="K470" s="130">
        <f t="shared" si="99"/>
        <v>147.82</v>
      </c>
      <c r="L470" s="133">
        <f t="shared" si="100"/>
        <v>567</v>
      </c>
      <c r="M470" s="134">
        <f t="shared" si="101"/>
        <v>485</v>
      </c>
      <c r="N470" s="135">
        <f t="shared" si="102"/>
        <v>567</v>
      </c>
      <c r="O470" s="136">
        <f t="shared" si="103"/>
        <v>485</v>
      </c>
      <c r="Q470" s="125"/>
      <c r="U470" s="125"/>
    </row>
    <row r="471" spans="1:21" ht="16" customHeight="1" x14ac:dyDescent="0.3">
      <c r="A471" s="110">
        <v>486</v>
      </c>
      <c r="B471" s="111">
        <v>568</v>
      </c>
      <c r="C471" s="112">
        <f t="shared" si="93"/>
        <v>28709.67</v>
      </c>
      <c r="D471" s="113">
        <f t="shared" si="94"/>
        <v>2392.4699999999998</v>
      </c>
      <c r="E471" s="114">
        <f t="shared" si="95"/>
        <v>265.56</v>
      </c>
      <c r="F471" s="115">
        <f t="shared" si="104"/>
        <v>71.77</v>
      </c>
      <c r="G471" s="116">
        <f t="shared" si="105"/>
        <v>23.92</v>
      </c>
      <c r="H471" s="115">
        <f t="shared" si="96"/>
        <v>2.29</v>
      </c>
      <c r="I471" s="115">
        <f t="shared" si="97"/>
        <v>82.44</v>
      </c>
      <c r="J471" s="112">
        <f t="shared" si="98"/>
        <v>206.63</v>
      </c>
      <c r="K471" s="114">
        <f t="shared" si="99"/>
        <v>148.11000000000001</v>
      </c>
      <c r="L471" s="117">
        <f t="shared" si="100"/>
        <v>568</v>
      </c>
      <c r="M471" s="118">
        <f t="shared" si="101"/>
        <v>486</v>
      </c>
      <c r="N471" s="119">
        <f t="shared" si="102"/>
        <v>568</v>
      </c>
      <c r="O471" s="120">
        <f t="shared" si="103"/>
        <v>486</v>
      </c>
      <c r="Q471" s="125"/>
      <c r="U471" s="125"/>
    </row>
    <row r="472" spans="1:21" ht="16" customHeight="1" x14ac:dyDescent="0.3">
      <c r="A472" s="126">
        <v>486</v>
      </c>
      <c r="B472" s="127">
        <v>569</v>
      </c>
      <c r="C472" s="128">
        <f t="shared" si="93"/>
        <v>28709.67</v>
      </c>
      <c r="D472" s="129">
        <f t="shared" si="94"/>
        <v>2392.4699999999998</v>
      </c>
      <c r="E472" s="130">
        <f t="shared" si="95"/>
        <v>265.56</v>
      </c>
      <c r="F472" s="131">
        <f t="shared" si="104"/>
        <v>71.77</v>
      </c>
      <c r="G472" s="132">
        <f t="shared" si="105"/>
        <v>23.92</v>
      </c>
      <c r="H472" s="131">
        <f t="shared" si="96"/>
        <v>2.29</v>
      </c>
      <c r="I472" s="131">
        <f t="shared" si="97"/>
        <v>82.44</v>
      </c>
      <c r="J472" s="128">
        <f t="shared" si="98"/>
        <v>206.63</v>
      </c>
      <c r="K472" s="130">
        <f t="shared" si="99"/>
        <v>148.11000000000001</v>
      </c>
      <c r="L472" s="133">
        <f t="shared" si="100"/>
        <v>569</v>
      </c>
      <c r="M472" s="134">
        <f t="shared" si="101"/>
        <v>486</v>
      </c>
      <c r="N472" s="135">
        <f t="shared" si="102"/>
        <v>569</v>
      </c>
      <c r="O472" s="136">
        <f t="shared" si="103"/>
        <v>486</v>
      </c>
      <c r="Q472" s="125"/>
      <c r="U472" s="125"/>
    </row>
    <row r="473" spans="1:21" ht="16" customHeight="1" x14ac:dyDescent="0.3">
      <c r="A473" s="110">
        <v>487</v>
      </c>
      <c r="B473" s="111">
        <v>570</v>
      </c>
      <c r="C473" s="112">
        <f t="shared" si="93"/>
        <v>28768.75</v>
      </c>
      <c r="D473" s="113">
        <f t="shared" si="94"/>
        <v>2397.39</v>
      </c>
      <c r="E473" s="114">
        <f t="shared" si="95"/>
        <v>266.11</v>
      </c>
      <c r="F473" s="115">
        <f t="shared" si="104"/>
        <v>71.92</v>
      </c>
      <c r="G473" s="116">
        <f t="shared" si="105"/>
        <v>23.97</v>
      </c>
      <c r="H473" s="115">
        <f t="shared" si="96"/>
        <v>2.29</v>
      </c>
      <c r="I473" s="115">
        <f t="shared" si="97"/>
        <v>82.59</v>
      </c>
      <c r="J473" s="112">
        <f t="shared" si="98"/>
        <v>207.03</v>
      </c>
      <c r="K473" s="114">
        <f t="shared" si="99"/>
        <v>148.41</v>
      </c>
      <c r="L473" s="117">
        <f t="shared" si="100"/>
        <v>570</v>
      </c>
      <c r="M473" s="118">
        <f t="shared" si="101"/>
        <v>487</v>
      </c>
      <c r="N473" s="119">
        <f t="shared" si="102"/>
        <v>570</v>
      </c>
      <c r="O473" s="120">
        <f t="shared" si="103"/>
        <v>487</v>
      </c>
      <c r="Q473" s="125"/>
      <c r="U473" s="125"/>
    </row>
    <row r="474" spans="1:21" ht="16" customHeight="1" x14ac:dyDescent="0.3">
      <c r="A474" s="126">
        <v>488</v>
      </c>
      <c r="B474" s="127">
        <v>571</v>
      </c>
      <c r="C474" s="128">
        <f t="shared" si="93"/>
        <v>28827.82</v>
      </c>
      <c r="D474" s="129">
        <f t="shared" si="94"/>
        <v>2402.31</v>
      </c>
      <c r="E474" s="130">
        <f t="shared" si="95"/>
        <v>266.64999999999998</v>
      </c>
      <c r="F474" s="131">
        <f t="shared" si="104"/>
        <v>72.06</v>
      </c>
      <c r="G474" s="132">
        <f t="shared" si="105"/>
        <v>24.02</v>
      </c>
      <c r="H474" s="131">
        <f t="shared" si="96"/>
        <v>2.29</v>
      </c>
      <c r="I474" s="131">
        <f t="shared" si="97"/>
        <v>82.73</v>
      </c>
      <c r="J474" s="128">
        <f t="shared" si="98"/>
        <v>207.42</v>
      </c>
      <c r="K474" s="130">
        <f t="shared" si="99"/>
        <v>148.69999999999999</v>
      </c>
      <c r="L474" s="133">
        <f t="shared" si="100"/>
        <v>571</v>
      </c>
      <c r="M474" s="134">
        <f t="shared" si="101"/>
        <v>488</v>
      </c>
      <c r="N474" s="135">
        <f t="shared" si="102"/>
        <v>571</v>
      </c>
      <c r="O474" s="136">
        <f t="shared" si="103"/>
        <v>488</v>
      </c>
      <c r="Q474" s="125"/>
      <c r="U474" s="125"/>
    </row>
    <row r="475" spans="1:21" ht="16" customHeight="1" x14ac:dyDescent="0.3">
      <c r="A475" s="110">
        <v>488</v>
      </c>
      <c r="B475" s="111">
        <v>572</v>
      </c>
      <c r="C475" s="112">
        <f t="shared" si="93"/>
        <v>28827.82</v>
      </c>
      <c r="D475" s="113">
        <f t="shared" si="94"/>
        <v>2402.31</v>
      </c>
      <c r="E475" s="114">
        <f t="shared" si="95"/>
        <v>266.64999999999998</v>
      </c>
      <c r="F475" s="115">
        <f t="shared" si="104"/>
        <v>72.06</v>
      </c>
      <c r="G475" s="116">
        <f t="shared" si="105"/>
        <v>24.02</v>
      </c>
      <c r="H475" s="115">
        <f t="shared" si="96"/>
        <v>2.29</v>
      </c>
      <c r="I475" s="115">
        <f t="shared" si="97"/>
        <v>82.73</v>
      </c>
      <c r="J475" s="112">
        <f t="shared" si="98"/>
        <v>207.42</v>
      </c>
      <c r="K475" s="114">
        <f t="shared" si="99"/>
        <v>148.69999999999999</v>
      </c>
      <c r="L475" s="117">
        <f t="shared" si="100"/>
        <v>572</v>
      </c>
      <c r="M475" s="118">
        <f t="shared" si="101"/>
        <v>488</v>
      </c>
      <c r="N475" s="119">
        <f t="shared" si="102"/>
        <v>572</v>
      </c>
      <c r="O475" s="120">
        <f t="shared" si="103"/>
        <v>488</v>
      </c>
      <c r="Q475" s="125"/>
      <c r="U475" s="125"/>
    </row>
    <row r="476" spans="1:21" ht="16" customHeight="1" x14ac:dyDescent="0.3">
      <c r="A476" s="126">
        <v>489</v>
      </c>
      <c r="B476" s="127">
        <v>573</v>
      </c>
      <c r="C476" s="128">
        <f t="shared" si="93"/>
        <v>28886.89</v>
      </c>
      <c r="D476" s="129">
        <f t="shared" si="94"/>
        <v>2407.2399999999998</v>
      </c>
      <c r="E476" s="130">
        <f t="shared" si="95"/>
        <v>267.2</v>
      </c>
      <c r="F476" s="131">
        <f t="shared" si="104"/>
        <v>72.209999999999994</v>
      </c>
      <c r="G476" s="132">
        <f t="shared" si="105"/>
        <v>24.07</v>
      </c>
      <c r="H476" s="131">
        <f t="shared" si="96"/>
        <v>2.29</v>
      </c>
      <c r="I476" s="131">
        <f t="shared" si="97"/>
        <v>82.88</v>
      </c>
      <c r="J476" s="128">
        <f t="shared" si="98"/>
        <v>207.81</v>
      </c>
      <c r="K476" s="130">
        <f t="shared" si="99"/>
        <v>149</v>
      </c>
      <c r="L476" s="133">
        <f t="shared" si="100"/>
        <v>573</v>
      </c>
      <c r="M476" s="134">
        <f t="shared" si="101"/>
        <v>489</v>
      </c>
      <c r="N476" s="135">
        <f t="shared" si="102"/>
        <v>573</v>
      </c>
      <c r="O476" s="136">
        <f t="shared" si="103"/>
        <v>489</v>
      </c>
      <c r="Q476" s="125"/>
      <c r="U476" s="125"/>
    </row>
    <row r="477" spans="1:21" ht="16" customHeight="1" x14ac:dyDescent="0.3">
      <c r="A477" s="110">
        <v>490</v>
      </c>
      <c r="B477" s="111">
        <v>574</v>
      </c>
      <c r="C477" s="112">
        <f t="shared" si="93"/>
        <v>28945.97</v>
      </c>
      <c r="D477" s="113">
        <f t="shared" si="94"/>
        <v>2412.16</v>
      </c>
      <c r="E477" s="114">
        <f t="shared" si="95"/>
        <v>267.74</v>
      </c>
      <c r="F477" s="115">
        <f t="shared" si="104"/>
        <v>72.36</v>
      </c>
      <c r="G477" s="116">
        <f t="shared" si="105"/>
        <v>24.12</v>
      </c>
      <c r="H477" s="115">
        <f t="shared" si="96"/>
        <v>2.29</v>
      </c>
      <c r="I477" s="115">
        <f t="shared" si="97"/>
        <v>83.03</v>
      </c>
      <c r="J477" s="112">
        <f t="shared" si="98"/>
        <v>208.21</v>
      </c>
      <c r="K477" s="114">
        <f t="shared" si="99"/>
        <v>149.29</v>
      </c>
      <c r="L477" s="117">
        <f t="shared" si="100"/>
        <v>574</v>
      </c>
      <c r="M477" s="118">
        <f t="shared" si="101"/>
        <v>490</v>
      </c>
      <c r="N477" s="119">
        <f t="shared" si="102"/>
        <v>574</v>
      </c>
      <c r="O477" s="120">
        <f t="shared" si="103"/>
        <v>490</v>
      </c>
      <c r="Q477" s="125"/>
      <c r="U477" s="125"/>
    </row>
    <row r="478" spans="1:21" ht="16" customHeight="1" x14ac:dyDescent="0.3">
      <c r="A478" s="126">
        <v>491</v>
      </c>
      <c r="B478" s="127">
        <v>575</v>
      </c>
      <c r="C478" s="128">
        <f t="shared" si="93"/>
        <v>29005.040000000001</v>
      </c>
      <c r="D478" s="129">
        <f t="shared" si="94"/>
        <v>2417.08</v>
      </c>
      <c r="E478" s="130">
        <f t="shared" si="95"/>
        <v>268.29000000000002</v>
      </c>
      <c r="F478" s="131">
        <f t="shared" si="104"/>
        <v>72.510000000000005</v>
      </c>
      <c r="G478" s="132">
        <f t="shared" si="105"/>
        <v>24.17</v>
      </c>
      <c r="H478" s="131">
        <f t="shared" si="96"/>
        <v>2.29</v>
      </c>
      <c r="I478" s="131">
        <f t="shared" si="97"/>
        <v>83.18</v>
      </c>
      <c r="J478" s="128">
        <f t="shared" si="98"/>
        <v>208.6</v>
      </c>
      <c r="K478" s="130">
        <f t="shared" si="99"/>
        <v>149.59</v>
      </c>
      <c r="L478" s="133">
        <f t="shared" si="100"/>
        <v>575</v>
      </c>
      <c r="M478" s="134">
        <f t="shared" si="101"/>
        <v>491</v>
      </c>
      <c r="N478" s="135">
        <f t="shared" si="102"/>
        <v>575</v>
      </c>
      <c r="O478" s="136">
        <f t="shared" si="103"/>
        <v>491</v>
      </c>
      <c r="Q478" s="125"/>
      <c r="U478" s="125"/>
    </row>
    <row r="479" spans="1:21" ht="16" customHeight="1" x14ac:dyDescent="0.3">
      <c r="A479" s="110">
        <v>491</v>
      </c>
      <c r="B479" s="111">
        <v>576</v>
      </c>
      <c r="C479" s="112">
        <f t="shared" si="93"/>
        <v>29005.040000000001</v>
      </c>
      <c r="D479" s="113">
        <f t="shared" si="94"/>
        <v>2417.08</v>
      </c>
      <c r="E479" s="114">
        <f t="shared" si="95"/>
        <v>268.29000000000002</v>
      </c>
      <c r="F479" s="115">
        <f t="shared" si="104"/>
        <v>72.510000000000005</v>
      </c>
      <c r="G479" s="116">
        <f t="shared" si="105"/>
        <v>24.17</v>
      </c>
      <c r="H479" s="115">
        <f t="shared" si="96"/>
        <v>2.29</v>
      </c>
      <c r="I479" s="115">
        <f t="shared" si="97"/>
        <v>83.18</v>
      </c>
      <c r="J479" s="112">
        <f t="shared" si="98"/>
        <v>208.6</v>
      </c>
      <c r="K479" s="114">
        <f t="shared" si="99"/>
        <v>149.59</v>
      </c>
      <c r="L479" s="117">
        <f t="shared" si="100"/>
        <v>576</v>
      </c>
      <c r="M479" s="118">
        <f t="shared" si="101"/>
        <v>491</v>
      </c>
      <c r="N479" s="119">
        <f t="shared" si="102"/>
        <v>576</v>
      </c>
      <c r="O479" s="120">
        <f t="shared" si="103"/>
        <v>491</v>
      </c>
      <c r="Q479" s="125"/>
      <c r="U479" s="125"/>
    </row>
    <row r="480" spans="1:21" ht="16" customHeight="1" x14ac:dyDescent="0.3">
      <c r="A480" s="126">
        <v>492</v>
      </c>
      <c r="B480" s="127">
        <v>577</v>
      </c>
      <c r="C480" s="128">
        <f t="shared" si="93"/>
        <v>29064.11</v>
      </c>
      <c r="D480" s="129">
        <f t="shared" si="94"/>
        <v>2422</v>
      </c>
      <c r="E480" s="130">
        <f t="shared" si="95"/>
        <v>268.83999999999997</v>
      </c>
      <c r="F480" s="131">
        <f t="shared" si="104"/>
        <v>72.66</v>
      </c>
      <c r="G480" s="132">
        <f t="shared" si="105"/>
        <v>24.22</v>
      </c>
      <c r="H480" s="131">
        <f t="shared" si="96"/>
        <v>2.29</v>
      </c>
      <c r="I480" s="131">
        <f t="shared" si="97"/>
        <v>83.33</v>
      </c>
      <c r="J480" s="128">
        <f t="shared" si="98"/>
        <v>209</v>
      </c>
      <c r="K480" s="130">
        <f t="shared" si="99"/>
        <v>149.88999999999999</v>
      </c>
      <c r="L480" s="133">
        <f t="shared" si="100"/>
        <v>577</v>
      </c>
      <c r="M480" s="134">
        <f t="shared" si="101"/>
        <v>492</v>
      </c>
      <c r="N480" s="135">
        <f t="shared" si="102"/>
        <v>577</v>
      </c>
      <c r="O480" s="136">
        <f t="shared" si="103"/>
        <v>492</v>
      </c>
      <c r="Q480" s="125"/>
      <c r="U480" s="125"/>
    </row>
    <row r="481" spans="1:21" ht="16" customHeight="1" x14ac:dyDescent="0.3">
      <c r="A481" s="110">
        <v>493</v>
      </c>
      <c r="B481" s="111">
        <v>578</v>
      </c>
      <c r="C481" s="112">
        <f t="shared" si="93"/>
        <v>29123.19</v>
      </c>
      <c r="D481" s="113">
        <f t="shared" si="94"/>
        <v>2426.9299999999998</v>
      </c>
      <c r="E481" s="114">
        <f t="shared" si="95"/>
        <v>269.38</v>
      </c>
      <c r="F481" s="115">
        <f t="shared" si="104"/>
        <v>72.8</v>
      </c>
      <c r="G481" s="116">
        <f t="shared" si="105"/>
        <v>24.26</v>
      </c>
      <c r="H481" s="115">
        <f t="shared" si="96"/>
        <v>2.29</v>
      </c>
      <c r="I481" s="115">
        <f t="shared" si="97"/>
        <v>83.47</v>
      </c>
      <c r="J481" s="112">
        <f t="shared" si="98"/>
        <v>209.39</v>
      </c>
      <c r="K481" s="114">
        <f t="shared" si="99"/>
        <v>150.18</v>
      </c>
      <c r="L481" s="117">
        <f t="shared" si="100"/>
        <v>578</v>
      </c>
      <c r="M481" s="118">
        <f t="shared" si="101"/>
        <v>493</v>
      </c>
      <c r="N481" s="119">
        <f t="shared" si="102"/>
        <v>578</v>
      </c>
      <c r="O481" s="120">
        <f t="shared" si="103"/>
        <v>493</v>
      </c>
      <c r="Q481" s="125"/>
      <c r="U481" s="125"/>
    </row>
    <row r="482" spans="1:21" ht="16" customHeight="1" x14ac:dyDescent="0.3">
      <c r="A482" s="126">
        <v>494</v>
      </c>
      <c r="B482" s="127">
        <v>579</v>
      </c>
      <c r="C482" s="128">
        <f t="shared" si="93"/>
        <v>29182.26</v>
      </c>
      <c r="D482" s="129">
        <f t="shared" si="94"/>
        <v>2431.85</v>
      </c>
      <c r="E482" s="130">
        <f t="shared" si="95"/>
        <v>269.93</v>
      </c>
      <c r="F482" s="131">
        <f t="shared" si="104"/>
        <v>72.95</v>
      </c>
      <c r="G482" s="132">
        <f t="shared" si="105"/>
        <v>24.31</v>
      </c>
      <c r="H482" s="131">
        <f t="shared" si="96"/>
        <v>2.29</v>
      </c>
      <c r="I482" s="131">
        <f t="shared" si="97"/>
        <v>83.62</v>
      </c>
      <c r="J482" s="128">
        <f t="shared" si="98"/>
        <v>209.78</v>
      </c>
      <c r="K482" s="130">
        <f t="shared" si="99"/>
        <v>150.47999999999999</v>
      </c>
      <c r="L482" s="133">
        <f t="shared" si="100"/>
        <v>579</v>
      </c>
      <c r="M482" s="134">
        <f t="shared" si="101"/>
        <v>494</v>
      </c>
      <c r="N482" s="135">
        <f t="shared" si="102"/>
        <v>579</v>
      </c>
      <c r="O482" s="136">
        <f t="shared" si="103"/>
        <v>494</v>
      </c>
      <c r="Q482" s="125"/>
      <c r="U482" s="125"/>
    </row>
    <row r="483" spans="1:21" ht="16" customHeight="1" x14ac:dyDescent="0.3">
      <c r="A483" s="110">
        <v>495</v>
      </c>
      <c r="B483" s="111">
        <v>580</v>
      </c>
      <c r="C483" s="112">
        <f t="shared" si="93"/>
        <v>29241.33</v>
      </c>
      <c r="D483" s="113">
        <f t="shared" si="94"/>
        <v>2436.77</v>
      </c>
      <c r="E483" s="114">
        <f t="shared" si="95"/>
        <v>270.48</v>
      </c>
      <c r="F483" s="115">
        <f t="shared" si="104"/>
        <v>73.099999999999994</v>
      </c>
      <c r="G483" s="116">
        <f t="shared" si="105"/>
        <v>24.36</v>
      </c>
      <c r="H483" s="115">
        <f t="shared" si="96"/>
        <v>2.29</v>
      </c>
      <c r="I483" s="115">
        <f t="shared" si="97"/>
        <v>83.77</v>
      </c>
      <c r="J483" s="112">
        <f t="shared" si="98"/>
        <v>210.18</v>
      </c>
      <c r="K483" s="114">
        <f t="shared" si="99"/>
        <v>150.77000000000001</v>
      </c>
      <c r="L483" s="117">
        <f t="shared" si="100"/>
        <v>580</v>
      </c>
      <c r="M483" s="118">
        <f t="shared" si="101"/>
        <v>495</v>
      </c>
      <c r="N483" s="119">
        <f t="shared" si="102"/>
        <v>580</v>
      </c>
      <c r="O483" s="120">
        <f t="shared" si="103"/>
        <v>495</v>
      </c>
      <c r="Q483" s="125"/>
      <c r="U483" s="125"/>
    </row>
    <row r="484" spans="1:21" ht="16" customHeight="1" x14ac:dyDescent="0.3">
      <c r="A484" s="126">
        <v>496</v>
      </c>
      <c r="B484" s="127">
        <v>581</v>
      </c>
      <c r="C484" s="128">
        <f t="shared" si="93"/>
        <v>29300.41</v>
      </c>
      <c r="D484" s="129">
        <f t="shared" si="94"/>
        <v>2441.6999999999998</v>
      </c>
      <c r="E484" s="130">
        <f t="shared" si="95"/>
        <v>271.02</v>
      </c>
      <c r="F484" s="131">
        <f t="shared" si="104"/>
        <v>73.25</v>
      </c>
      <c r="G484" s="132">
        <f t="shared" si="105"/>
        <v>24.41</v>
      </c>
      <c r="H484" s="131">
        <f t="shared" si="96"/>
        <v>2.29</v>
      </c>
      <c r="I484" s="131">
        <f t="shared" si="97"/>
        <v>83.92</v>
      </c>
      <c r="J484" s="128">
        <f t="shared" si="98"/>
        <v>210.57</v>
      </c>
      <c r="K484" s="130">
        <f t="shared" si="99"/>
        <v>151.07</v>
      </c>
      <c r="L484" s="133">
        <f t="shared" si="100"/>
        <v>581</v>
      </c>
      <c r="M484" s="134">
        <f t="shared" si="101"/>
        <v>496</v>
      </c>
      <c r="N484" s="135">
        <f t="shared" si="102"/>
        <v>581</v>
      </c>
      <c r="O484" s="136">
        <f t="shared" si="103"/>
        <v>496</v>
      </c>
      <c r="Q484" s="125"/>
      <c r="U484" s="125"/>
    </row>
    <row r="485" spans="1:21" ht="16" customHeight="1" x14ac:dyDescent="0.3">
      <c r="A485" s="110">
        <v>497</v>
      </c>
      <c r="B485" s="111">
        <v>582</v>
      </c>
      <c r="C485" s="112">
        <f t="shared" si="93"/>
        <v>29359.48</v>
      </c>
      <c r="D485" s="113">
        <f t="shared" si="94"/>
        <v>2446.62</v>
      </c>
      <c r="E485" s="114">
        <f t="shared" si="95"/>
        <v>271.57</v>
      </c>
      <c r="F485" s="115">
        <f t="shared" si="104"/>
        <v>73.39</v>
      </c>
      <c r="G485" s="116">
        <f t="shared" si="105"/>
        <v>24.46</v>
      </c>
      <c r="H485" s="115">
        <f t="shared" si="96"/>
        <v>2.29</v>
      </c>
      <c r="I485" s="115">
        <f t="shared" si="97"/>
        <v>84.06</v>
      </c>
      <c r="J485" s="112">
        <f t="shared" si="98"/>
        <v>210.96</v>
      </c>
      <c r="K485" s="114">
        <f t="shared" si="99"/>
        <v>151.36000000000001</v>
      </c>
      <c r="L485" s="117">
        <f t="shared" si="100"/>
        <v>582</v>
      </c>
      <c r="M485" s="118">
        <f t="shared" si="101"/>
        <v>497</v>
      </c>
      <c r="N485" s="119">
        <f t="shared" si="102"/>
        <v>582</v>
      </c>
      <c r="O485" s="120">
        <f t="shared" si="103"/>
        <v>497</v>
      </c>
      <c r="Q485" s="125"/>
      <c r="U485" s="125"/>
    </row>
    <row r="486" spans="1:21" ht="16" customHeight="1" x14ac:dyDescent="0.3">
      <c r="A486" s="126">
        <v>498</v>
      </c>
      <c r="B486" s="127">
        <v>583</v>
      </c>
      <c r="C486" s="128">
        <f t="shared" si="93"/>
        <v>29418.55</v>
      </c>
      <c r="D486" s="129">
        <f t="shared" si="94"/>
        <v>2451.54</v>
      </c>
      <c r="E486" s="130">
        <f t="shared" si="95"/>
        <v>272.12</v>
      </c>
      <c r="F486" s="131">
        <f t="shared" si="104"/>
        <v>73.540000000000006</v>
      </c>
      <c r="G486" s="132">
        <f t="shared" si="105"/>
        <v>24.51</v>
      </c>
      <c r="H486" s="131">
        <f t="shared" si="96"/>
        <v>2.29</v>
      </c>
      <c r="I486" s="131">
        <f t="shared" si="97"/>
        <v>84.21</v>
      </c>
      <c r="J486" s="128">
        <f t="shared" si="98"/>
        <v>211.36</v>
      </c>
      <c r="K486" s="130">
        <f t="shared" si="99"/>
        <v>151.66</v>
      </c>
      <c r="L486" s="133">
        <f t="shared" si="100"/>
        <v>583</v>
      </c>
      <c r="M486" s="134">
        <f t="shared" si="101"/>
        <v>498</v>
      </c>
      <c r="N486" s="135">
        <f t="shared" si="102"/>
        <v>583</v>
      </c>
      <c r="O486" s="136">
        <f t="shared" si="103"/>
        <v>498</v>
      </c>
      <c r="Q486" s="125"/>
      <c r="U486" s="125"/>
    </row>
    <row r="487" spans="1:21" ht="16" customHeight="1" x14ac:dyDescent="0.3">
      <c r="A487" s="110">
        <v>498</v>
      </c>
      <c r="B487" s="111">
        <v>584</v>
      </c>
      <c r="C487" s="112">
        <f t="shared" si="93"/>
        <v>29418.55</v>
      </c>
      <c r="D487" s="113">
        <f t="shared" si="94"/>
        <v>2451.54</v>
      </c>
      <c r="E487" s="114">
        <f t="shared" si="95"/>
        <v>272.12</v>
      </c>
      <c r="F487" s="115">
        <f t="shared" si="104"/>
        <v>73.540000000000006</v>
      </c>
      <c r="G487" s="116">
        <f t="shared" si="105"/>
        <v>24.51</v>
      </c>
      <c r="H487" s="115">
        <f t="shared" si="96"/>
        <v>2.29</v>
      </c>
      <c r="I487" s="115">
        <f t="shared" si="97"/>
        <v>84.21</v>
      </c>
      <c r="J487" s="112">
        <f t="shared" si="98"/>
        <v>211.36</v>
      </c>
      <c r="K487" s="114">
        <f t="shared" si="99"/>
        <v>151.66</v>
      </c>
      <c r="L487" s="117">
        <f t="shared" si="100"/>
        <v>584</v>
      </c>
      <c r="M487" s="118">
        <f t="shared" si="101"/>
        <v>498</v>
      </c>
      <c r="N487" s="119">
        <f t="shared" si="102"/>
        <v>584</v>
      </c>
      <c r="O487" s="120">
        <f t="shared" si="103"/>
        <v>498</v>
      </c>
      <c r="Q487" s="125"/>
      <c r="U487" s="125"/>
    </row>
    <row r="488" spans="1:21" ht="16" customHeight="1" x14ac:dyDescent="0.3">
      <c r="A488" s="126">
        <v>499</v>
      </c>
      <c r="B488" s="127">
        <v>585</v>
      </c>
      <c r="C488" s="128">
        <f t="shared" si="93"/>
        <v>29477.63</v>
      </c>
      <c r="D488" s="129">
        <f t="shared" si="94"/>
        <v>2456.46</v>
      </c>
      <c r="E488" s="130">
        <f t="shared" si="95"/>
        <v>272.66000000000003</v>
      </c>
      <c r="F488" s="131">
        <f t="shared" si="104"/>
        <v>73.69</v>
      </c>
      <c r="G488" s="132">
        <f t="shared" si="105"/>
        <v>24.56</v>
      </c>
      <c r="H488" s="131">
        <f t="shared" si="96"/>
        <v>2.29</v>
      </c>
      <c r="I488" s="131">
        <f t="shared" si="97"/>
        <v>84.36</v>
      </c>
      <c r="J488" s="128">
        <f t="shared" si="98"/>
        <v>211.75</v>
      </c>
      <c r="K488" s="130">
        <f t="shared" si="99"/>
        <v>151.94999999999999</v>
      </c>
      <c r="L488" s="133">
        <f t="shared" si="100"/>
        <v>585</v>
      </c>
      <c r="M488" s="134">
        <f t="shared" si="101"/>
        <v>499</v>
      </c>
      <c r="N488" s="135">
        <f t="shared" si="102"/>
        <v>585</v>
      </c>
      <c r="O488" s="136">
        <f t="shared" si="103"/>
        <v>499</v>
      </c>
      <c r="Q488" s="125"/>
      <c r="U488" s="125"/>
    </row>
    <row r="489" spans="1:21" ht="16" customHeight="1" x14ac:dyDescent="0.3">
      <c r="A489" s="110">
        <v>500</v>
      </c>
      <c r="B489" s="111">
        <v>586</v>
      </c>
      <c r="C489" s="112">
        <f t="shared" si="93"/>
        <v>29536.7</v>
      </c>
      <c r="D489" s="113">
        <f t="shared" si="94"/>
        <v>2461.39</v>
      </c>
      <c r="E489" s="114">
        <f t="shared" si="95"/>
        <v>273.20999999999998</v>
      </c>
      <c r="F489" s="115">
        <f t="shared" si="104"/>
        <v>73.84</v>
      </c>
      <c r="G489" s="116">
        <f t="shared" si="105"/>
        <v>24.61</v>
      </c>
      <c r="H489" s="115">
        <f t="shared" si="96"/>
        <v>2.29</v>
      </c>
      <c r="I489" s="115">
        <f t="shared" si="97"/>
        <v>84.51</v>
      </c>
      <c r="J489" s="112">
        <f t="shared" si="98"/>
        <v>212.15</v>
      </c>
      <c r="K489" s="114">
        <f t="shared" si="99"/>
        <v>152.25</v>
      </c>
      <c r="L489" s="117">
        <f t="shared" si="100"/>
        <v>586</v>
      </c>
      <c r="M489" s="118">
        <f t="shared" si="101"/>
        <v>500</v>
      </c>
      <c r="N489" s="119">
        <f t="shared" si="102"/>
        <v>586</v>
      </c>
      <c r="O489" s="120">
        <f t="shared" si="103"/>
        <v>500</v>
      </c>
      <c r="Q489" s="125"/>
      <c r="U489" s="125"/>
    </row>
    <row r="490" spans="1:21" ht="16" customHeight="1" x14ac:dyDescent="0.3">
      <c r="A490" s="126">
        <v>500</v>
      </c>
      <c r="B490" s="127">
        <v>587</v>
      </c>
      <c r="C490" s="128">
        <f t="shared" si="93"/>
        <v>29536.7</v>
      </c>
      <c r="D490" s="129">
        <f t="shared" si="94"/>
        <v>2461.39</v>
      </c>
      <c r="E490" s="130">
        <f t="shared" si="95"/>
        <v>273.20999999999998</v>
      </c>
      <c r="F490" s="131">
        <f t="shared" si="104"/>
        <v>73.84</v>
      </c>
      <c r="G490" s="132">
        <f t="shared" si="105"/>
        <v>24.61</v>
      </c>
      <c r="H490" s="131">
        <f t="shared" si="96"/>
        <v>2.29</v>
      </c>
      <c r="I490" s="131">
        <f t="shared" si="97"/>
        <v>84.51</v>
      </c>
      <c r="J490" s="128">
        <f t="shared" si="98"/>
        <v>212.15</v>
      </c>
      <c r="K490" s="130">
        <f t="shared" si="99"/>
        <v>152.25</v>
      </c>
      <c r="L490" s="133">
        <f t="shared" si="100"/>
        <v>587</v>
      </c>
      <c r="M490" s="134">
        <f t="shared" si="101"/>
        <v>500</v>
      </c>
      <c r="N490" s="135">
        <f t="shared" si="102"/>
        <v>587</v>
      </c>
      <c r="O490" s="136">
        <f t="shared" si="103"/>
        <v>500</v>
      </c>
      <c r="Q490" s="18"/>
      <c r="R490" s="142"/>
      <c r="U490" s="125"/>
    </row>
    <row r="491" spans="1:21" ht="16" customHeight="1" x14ac:dyDescent="0.3">
      <c r="A491" s="110">
        <v>501</v>
      </c>
      <c r="B491" s="111">
        <v>588</v>
      </c>
      <c r="C491" s="112">
        <f t="shared" si="93"/>
        <v>29595.77</v>
      </c>
      <c r="D491" s="113">
        <f t="shared" si="94"/>
        <v>2466.31</v>
      </c>
      <c r="E491" s="114">
        <f t="shared" si="95"/>
        <v>273.76</v>
      </c>
      <c r="F491" s="115">
        <f t="shared" si="104"/>
        <v>73.98</v>
      </c>
      <c r="G491" s="116">
        <f t="shared" si="105"/>
        <v>24.66</v>
      </c>
      <c r="H491" s="115">
        <f t="shared" si="96"/>
        <v>2.29</v>
      </c>
      <c r="I491" s="115">
        <f t="shared" si="97"/>
        <v>84.65</v>
      </c>
      <c r="J491" s="112">
        <f t="shared" si="98"/>
        <v>212.54</v>
      </c>
      <c r="K491" s="114">
        <f t="shared" si="99"/>
        <v>152.54</v>
      </c>
      <c r="L491" s="117">
        <f t="shared" si="100"/>
        <v>588</v>
      </c>
      <c r="M491" s="118">
        <f t="shared" si="101"/>
        <v>501</v>
      </c>
      <c r="N491" s="119">
        <f t="shared" si="102"/>
        <v>588</v>
      </c>
      <c r="O491" s="120">
        <f t="shared" si="103"/>
        <v>501</v>
      </c>
      <c r="P491" s="143"/>
      <c r="Q491" s="143"/>
      <c r="U491" s="125"/>
    </row>
    <row r="492" spans="1:21" ht="16" customHeight="1" x14ac:dyDescent="0.3">
      <c r="A492" s="126">
        <v>502</v>
      </c>
      <c r="B492" s="127">
        <v>589</v>
      </c>
      <c r="C492" s="128">
        <f t="shared" si="93"/>
        <v>29654.85</v>
      </c>
      <c r="D492" s="129">
        <f t="shared" si="94"/>
        <v>2471.23</v>
      </c>
      <c r="E492" s="130">
        <f t="shared" si="95"/>
        <v>274.3</v>
      </c>
      <c r="F492" s="131">
        <f t="shared" si="104"/>
        <v>74.13</v>
      </c>
      <c r="G492" s="132">
        <f t="shared" si="105"/>
        <v>24.71</v>
      </c>
      <c r="H492" s="131">
        <f t="shared" si="96"/>
        <v>2.29</v>
      </c>
      <c r="I492" s="131">
        <f t="shared" si="97"/>
        <v>84.8</v>
      </c>
      <c r="J492" s="128">
        <f t="shared" si="98"/>
        <v>212.93</v>
      </c>
      <c r="K492" s="130">
        <f t="shared" si="99"/>
        <v>152.84</v>
      </c>
      <c r="L492" s="133">
        <f t="shared" si="100"/>
        <v>589</v>
      </c>
      <c r="M492" s="134">
        <f t="shared" si="101"/>
        <v>502</v>
      </c>
      <c r="N492" s="135">
        <f t="shared" si="102"/>
        <v>589</v>
      </c>
      <c r="O492" s="136">
        <f t="shared" si="103"/>
        <v>502</v>
      </c>
      <c r="Q492" s="125"/>
      <c r="U492" s="125"/>
    </row>
    <row r="493" spans="1:21" ht="16" customHeight="1" x14ac:dyDescent="0.3">
      <c r="A493" s="110">
        <v>503</v>
      </c>
      <c r="B493" s="111">
        <v>590</v>
      </c>
      <c r="C493" s="112">
        <f t="shared" si="93"/>
        <v>29713.919999999998</v>
      </c>
      <c r="D493" s="113">
        <f t="shared" si="94"/>
        <v>2476.16</v>
      </c>
      <c r="E493" s="114">
        <f t="shared" si="95"/>
        <v>274.85000000000002</v>
      </c>
      <c r="F493" s="115">
        <f t="shared" si="104"/>
        <v>74.28</v>
      </c>
      <c r="G493" s="116">
        <f t="shared" si="105"/>
        <v>24.76</v>
      </c>
      <c r="H493" s="115">
        <f t="shared" si="96"/>
        <v>2.29</v>
      </c>
      <c r="I493" s="115">
        <f t="shared" si="97"/>
        <v>84.95</v>
      </c>
      <c r="J493" s="112">
        <f t="shared" si="98"/>
        <v>213.33</v>
      </c>
      <c r="K493" s="114">
        <f t="shared" si="99"/>
        <v>153.13</v>
      </c>
      <c r="L493" s="117">
        <f t="shared" si="100"/>
        <v>590</v>
      </c>
      <c r="M493" s="118">
        <f t="shared" si="101"/>
        <v>503</v>
      </c>
      <c r="N493" s="119">
        <f t="shared" si="102"/>
        <v>590</v>
      </c>
      <c r="O493" s="120">
        <f t="shared" si="103"/>
        <v>503</v>
      </c>
      <c r="Q493" s="125"/>
      <c r="U493" s="125"/>
    </row>
    <row r="494" spans="1:21" ht="16" customHeight="1" x14ac:dyDescent="0.3">
      <c r="A494" s="126">
        <v>503</v>
      </c>
      <c r="B494" s="127">
        <v>591</v>
      </c>
      <c r="C494" s="128">
        <f t="shared" si="93"/>
        <v>29713.919999999998</v>
      </c>
      <c r="D494" s="129">
        <f t="shared" si="94"/>
        <v>2476.16</v>
      </c>
      <c r="E494" s="130">
        <f t="shared" si="95"/>
        <v>274.85000000000002</v>
      </c>
      <c r="F494" s="131">
        <f t="shared" si="104"/>
        <v>74.28</v>
      </c>
      <c r="G494" s="132">
        <f t="shared" si="105"/>
        <v>24.76</v>
      </c>
      <c r="H494" s="131">
        <f t="shared" si="96"/>
        <v>2.29</v>
      </c>
      <c r="I494" s="131">
        <f t="shared" si="97"/>
        <v>84.95</v>
      </c>
      <c r="J494" s="128">
        <f t="shared" si="98"/>
        <v>213.33</v>
      </c>
      <c r="K494" s="130">
        <f t="shared" si="99"/>
        <v>153.13</v>
      </c>
      <c r="L494" s="133">
        <f t="shared" si="100"/>
        <v>591</v>
      </c>
      <c r="M494" s="134">
        <f t="shared" si="101"/>
        <v>503</v>
      </c>
      <c r="N494" s="135">
        <f t="shared" si="102"/>
        <v>591</v>
      </c>
      <c r="O494" s="136">
        <f t="shared" si="103"/>
        <v>503</v>
      </c>
      <c r="Q494" s="125"/>
      <c r="U494" s="125"/>
    </row>
    <row r="495" spans="1:21" ht="16" customHeight="1" x14ac:dyDescent="0.3">
      <c r="A495" s="110">
        <v>504</v>
      </c>
      <c r="B495" s="111">
        <v>592</v>
      </c>
      <c r="C495" s="112">
        <f t="shared" si="93"/>
        <v>29772.99</v>
      </c>
      <c r="D495" s="113">
        <f t="shared" si="94"/>
        <v>2481.08</v>
      </c>
      <c r="E495" s="114">
        <f t="shared" si="95"/>
        <v>275.39</v>
      </c>
      <c r="F495" s="115">
        <f t="shared" si="104"/>
        <v>74.430000000000007</v>
      </c>
      <c r="G495" s="116">
        <f t="shared" si="105"/>
        <v>24.81</v>
      </c>
      <c r="H495" s="115">
        <f t="shared" si="96"/>
        <v>2.29</v>
      </c>
      <c r="I495" s="115">
        <f t="shared" si="97"/>
        <v>85.1</v>
      </c>
      <c r="J495" s="112">
        <f t="shared" si="98"/>
        <v>213.72</v>
      </c>
      <c r="K495" s="114">
        <f t="shared" si="99"/>
        <v>153.43</v>
      </c>
      <c r="L495" s="117">
        <f t="shared" si="100"/>
        <v>592</v>
      </c>
      <c r="M495" s="118">
        <f t="shared" si="101"/>
        <v>504</v>
      </c>
      <c r="N495" s="119">
        <f t="shared" si="102"/>
        <v>592</v>
      </c>
      <c r="O495" s="120">
        <f t="shared" si="103"/>
        <v>504</v>
      </c>
      <c r="Q495" s="125"/>
      <c r="U495" s="125"/>
    </row>
    <row r="496" spans="1:21" ht="16" customHeight="1" x14ac:dyDescent="0.3">
      <c r="A496" s="126">
        <v>505</v>
      </c>
      <c r="B496" s="127">
        <v>593</v>
      </c>
      <c r="C496" s="128">
        <f t="shared" si="93"/>
        <v>29832.07</v>
      </c>
      <c r="D496" s="129">
        <f t="shared" si="94"/>
        <v>2486</v>
      </c>
      <c r="E496" s="130">
        <f t="shared" si="95"/>
        <v>275.94</v>
      </c>
      <c r="F496" s="131">
        <f t="shared" si="104"/>
        <v>74.58</v>
      </c>
      <c r="G496" s="132">
        <f t="shared" si="105"/>
        <v>24.86</v>
      </c>
      <c r="H496" s="131">
        <f t="shared" si="96"/>
        <v>2.29</v>
      </c>
      <c r="I496" s="131">
        <f t="shared" si="97"/>
        <v>85.25</v>
      </c>
      <c r="J496" s="128">
        <f t="shared" si="98"/>
        <v>214.12</v>
      </c>
      <c r="K496" s="130">
        <f t="shared" si="99"/>
        <v>153.72999999999999</v>
      </c>
      <c r="L496" s="133">
        <f t="shared" si="100"/>
        <v>593</v>
      </c>
      <c r="M496" s="134">
        <f t="shared" si="101"/>
        <v>505</v>
      </c>
      <c r="N496" s="135">
        <f t="shared" si="102"/>
        <v>593</v>
      </c>
      <c r="O496" s="136">
        <f t="shared" si="103"/>
        <v>505</v>
      </c>
      <c r="Q496" s="125"/>
      <c r="U496" s="125"/>
    </row>
    <row r="497" spans="1:21" ht="16" customHeight="1" x14ac:dyDescent="0.3">
      <c r="A497" s="110">
        <v>506</v>
      </c>
      <c r="B497" s="111">
        <v>594</v>
      </c>
      <c r="C497" s="112">
        <f t="shared" si="93"/>
        <v>29891.14</v>
      </c>
      <c r="D497" s="113">
        <f t="shared" si="94"/>
        <v>2490.92</v>
      </c>
      <c r="E497" s="114">
        <f t="shared" si="95"/>
        <v>276.49</v>
      </c>
      <c r="F497" s="115">
        <f t="shared" si="104"/>
        <v>74.72</v>
      </c>
      <c r="G497" s="116">
        <f t="shared" si="105"/>
        <v>24.9</v>
      </c>
      <c r="H497" s="115">
        <f t="shared" si="96"/>
        <v>2.29</v>
      </c>
      <c r="I497" s="115">
        <f t="shared" si="97"/>
        <v>85.39</v>
      </c>
      <c r="J497" s="112">
        <f t="shared" si="98"/>
        <v>214.51</v>
      </c>
      <c r="K497" s="114">
        <f t="shared" si="99"/>
        <v>154.02000000000001</v>
      </c>
      <c r="L497" s="117">
        <f t="shared" si="100"/>
        <v>594</v>
      </c>
      <c r="M497" s="118">
        <f t="shared" si="101"/>
        <v>506</v>
      </c>
      <c r="N497" s="119">
        <f t="shared" si="102"/>
        <v>594</v>
      </c>
      <c r="O497" s="120">
        <f t="shared" si="103"/>
        <v>506</v>
      </c>
      <c r="Q497" s="125"/>
      <c r="U497" s="125"/>
    </row>
    <row r="498" spans="1:21" ht="16" customHeight="1" x14ac:dyDescent="0.3">
      <c r="A498" s="126">
        <v>506</v>
      </c>
      <c r="B498" s="127">
        <v>595</v>
      </c>
      <c r="C498" s="128">
        <f t="shared" si="93"/>
        <v>29891.14</v>
      </c>
      <c r="D498" s="129">
        <f t="shared" si="94"/>
        <v>2490.92</v>
      </c>
      <c r="E498" s="130">
        <f t="shared" si="95"/>
        <v>276.49</v>
      </c>
      <c r="F498" s="131">
        <f t="shared" si="104"/>
        <v>74.72</v>
      </c>
      <c r="G498" s="132">
        <f t="shared" si="105"/>
        <v>24.9</v>
      </c>
      <c r="H498" s="131">
        <f t="shared" si="96"/>
        <v>2.29</v>
      </c>
      <c r="I498" s="131">
        <f t="shared" si="97"/>
        <v>85.39</v>
      </c>
      <c r="J498" s="128">
        <f t="shared" si="98"/>
        <v>214.51</v>
      </c>
      <c r="K498" s="130">
        <f t="shared" si="99"/>
        <v>154.02000000000001</v>
      </c>
      <c r="L498" s="133">
        <f t="shared" si="100"/>
        <v>595</v>
      </c>
      <c r="M498" s="134">
        <f t="shared" si="101"/>
        <v>506</v>
      </c>
      <c r="N498" s="135">
        <f t="shared" si="102"/>
        <v>595</v>
      </c>
      <c r="O498" s="136">
        <f t="shared" si="103"/>
        <v>506</v>
      </c>
      <c r="Q498" s="125"/>
      <c r="U498" s="125"/>
    </row>
    <row r="499" spans="1:21" ht="16" customHeight="1" x14ac:dyDescent="0.3">
      <c r="A499" s="110">
        <v>507</v>
      </c>
      <c r="B499" s="111">
        <v>596</v>
      </c>
      <c r="C499" s="112">
        <f t="shared" si="93"/>
        <v>29950.21</v>
      </c>
      <c r="D499" s="113">
        <f t="shared" si="94"/>
        <v>2495.85</v>
      </c>
      <c r="E499" s="114">
        <f t="shared" si="95"/>
        <v>277.02999999999997</v>
      </c>
      <c r="F499" s="115">
        <f t="shared" si="104"/>
        <v>74.87</v>
      </c>
      <c r="G499" s="116">
        <f t="shared" si="105"/>
        <v>24.95</v>
      </c>
      <c r="H499" s="115">
        <f t="shared" si="96"/>
        <v>2.29</v>
      </c>
      <c r="I499" s="115">
        <f t="shared" si="97"/>
        <v>85.54</v>
      </c>
      <c r="J499" s="112">
        <f t="shared" si="98"/>
        <v>214.9</v>
      </c>
      <c r="K499" s="114">
        <f t="shared" si="99"/>
        <v>154.32</v>
      </c>
      <c r="L499" s="117">
        <f t="shared" si="100"/>
        <v>596</v>
      </c>
      <c r="M499" s="118">
        <f t="shared" si="101"/>
        <v>507</v>
      </c>
      <c r="N499" s="119">
        <f t="shared" si="102"/>
        <v>596</v>
      </c>
      <c r="O499" s="120">
        <f t="shared" si="103"/>
        <v>507</v>
      </c>
      <c r="Q499" s="125"/>
      <c r="U499" s="125"/>
    </row>
    <row r="500" spans="1:21" ht="16" customHeight="1" x14ac:dyDescent="0.3">
      <c r="A500" s="126">
        <v>508</v>
      </c>
      <c r="B500" s="127">
        <v>597</v>
      </c>
      <c r="C500" s="128">
        <f t="shared" si="93"/>
        <v>30009.29</v>
      </c>
      <c r="D500" s="129">
        <f t="shared" si="94"/>
        <v>2500.77</v>
      </c>
      <c r="E500" s="130">
        <f t="shared" si="95"/>
        <v>277.58</v>
      </c>
      <c r="F500" s="131">
        <f t="shared" si="104"/>
        <v>75.02</v>
      </c>
      <c r="G500" s="132">
        <f t="shared" si="105"/>
        <v>25</v>
      </c>
      <c r="H500" s="131">
        <f t="shared" si="96"/>
        <v>2.29</v>
      </c>
      <c r="I500" s="131">
        <f t="shared" si="97"/>
        <v>85.69</v>
      </c>
      <c r="J500" s="128">
        <f t="shared" si="98"/>
        <v>215.3</v>
      </c>
      <c r="K500" s="130">
        <f t="shared" si="99"/>
        <v>154.61000000000001</v>
      </c>
      <c r="L500" s="133">
        <f t="shared" si="100"/>
        <v>597</v>
      </c>
      <c r="M500" s="134">
        <f t="shared" si="101"/>
        <v>508</v>
      </c>
      <c r="N500" s="135">
        <f t="shared" si="102"/>
        <v>597</v>
      </c>
      <c r="O500" s="136">
        <f t="shared" si="103"/>
        <v>508</v>
      </c>
      <c r="Q500" s="125"/>
      <c r="U500" s="125"/>
    </row>
    <row r="501" spans="1:21" ht="16" customHeight="1" x14ac:dyDescent="0.3">
      <c r="A501" s="110">
        <v>509</v>
      </c>
      <c r="B501" s="111">
        <v>598</v>
      </c>
      <c r="C501" s="112">
        <f t="shared" si="93"/>
        <v>30068.36</v>
      </c>
      <c r="D501" s="113">
        <f t="shared" si="94"/>
        <v>2505.69</v>
      </c>
      <c r="E501" s="114">
        <f t="shared" si="95"/>
        <v>278.13</v>
      </c>
      <c r="F501" s="115">
        <f t="shared" si="104"/>
        <v>75.17</v>
      </c>
      <c r="G501" s="116">
        <f t="shared" si="105"/>
        <v>25.05</v>
      </c>
      <c r="H501" s="115">
        <f t="shared" si="96"/>
        <v>2.29</v>
      </c>
      <c r="I501" s="115">
        <f t="shared" si="97"/>
        <v>85.84</v>
      </c>
      <c r="J501" s="112">
        <f t="shared" si="98"/>
        <v>215.69</v>
      </c>
      <c r="K501" s="114">
        <f t="shared" si="99"/>
        <v>154.91</v>
      </c>
      <c r="L501" s="117">
        <f t="shared" si="100"/>
        <v>598</v>
      </c>
      <c r="M501" s="118">
        <f t="shared" si="101"/>
        <v>509</v>
      </c>
      <c r="N501" s="119">
        <f t="shared" si="102"/>
        <v>598</v>
      </c>
      <c r="O501" s="120">
        <f t="shared" si="103"/>
        <v>509</v>
      </c>
      <c r="Q501" s="125"/>
      <c r="U501" s="125"/>
    </row>
    <row r="502" spans="1:21" ht="16" customHeight="1" x14ac:dyDescent="0.3">
      <c r="A502" s="126">
        <v>509</v>
      </c>
      <c r="B502" s="127">
        <v>599</v>
      </c>
      <c r="C502" s="128">
        <f t="shared" si="93"/>
        <v>30068.36</v>
      </c>
      <c r="D502" s="129">
        <f t="shared" si="94"/>
        <v>2505.69</v>
      </c>
      <c r="E502" s="130">
        <f t="shared" si="95"/>
        <v>278.13</v>
      </c>
      <c r="F502" s="131">
        <f t="shared" si="104"/>
        <v>75.17</v>
      </c>
      <c r="G502" s="132">
        <f t="shared" si="105"/>
        <v>25.05</v>
      </c>
      <c r="H502" s="131">
        <f t="shared" si="96"/>
        <v>2.29</v>
      </c>
      <c r="I502" s="131">
        <f t="shared" si="97"/>
        <v>85.84</v>
      </c>
      <c r="J502" s="128">
        <f t="shared" si="98"/>
        <v>215.69</v>
      </c>
      <c r="K502" s="130">
        <f t="shared" si="99"/>
        <v>154.91</v>
      </c>
      <c r="L502" s="133">
        <f t="shared" si="100"/>
        <v>599</v>
      </c>
      <c r="M502" s="134">
        <f t="shared" si="101"/>
        <v>509</v>
      </c>
      <c r="N502" s="135">
        <f t="shared" si="102"/>
        <v>599</v>
      </c>
      <c r="O502" s="136">
        <f t="shared" si="103"/>
        <v>509</v>
      </c>
      <c r="Q502" s="125"/>
      <c r="U502" s="125"/>
    </row>
    <row r="503" spans="1:21" ht="16" customHeight="1" x14ac:dyDescent="0.3">
      <c r="A503" s="110">
        <v>510</v>
      </c>
      <c r="B503" s="111">
        <v>600</v>
      </c>
      <c r="C503" s="112">
        <f t="shared" si="93"/>
        <v>30127.43</v>
      </c>
      <c r="D503" s="113">
        <f t="shared" si="94"/>
        <v>2510.61</v>
      </c>
      <c r="E503" s="114">
        <f t="shared" si="95"/>
        <v>278.67</v>
      </c>
      <c r="F503" s="115">
        <f t="shared" si="104"/>
        <v>75.31</v>
      </c>
      <c r="G503" s="116">
        <f t="shared" si="105"/>
        <v>25.1</v>
      </c>
      <c r="H503" s="115">
        <f t="shared" si="96"/>
        <v>2.29</v>
      </c>
      <c r="I503" s="115">
        <f t="shared" si="97"/>
        <v>85.98</v>
      </c>
      <c r="J503" s="112">
        <f t="shared" si="98"/>
        <v>216.08</v>
      </c>
      <c r="K503" s="114">
        <f t="shared" si="99"/>
        <v>155.19999999999999</v>
      </c>
      <c r="L503" s="117">
        <f t="shared" si="100"/>
        <v>600</v>
      </c>
      <c r="M503" s="118">
        <f t="shared" si="101"/>
        <v>510</v>
      </c>
      <c r="N503" s="119">
        <f t="shared" si="102"/>
        <v>600</v>
      </c>
      <c r="O503" s="120">
        <f t="shared" si="103"/>
        <v>510</v>
      </c>
      <c r="Q503" s="125"/>
      <c r="U503" s="125"/>
    </row>
    <row r="504" spans="1:21" ht="16" customHeight="1" x14ac:dyDescent="0.3">
      <c r="A504" s="126">
        <v>511</v>
      </c>
      <c r="B504" s="127">
        <v>601</v>
      </c>
      <c r="C504" s="128">
        <f t="shared" si="93"/>
        <v>30186.51</v>
      </c>
      <c r="D504" s="129">
        <f t="shared" si="94"/>
        <v>2515.54</v>
      </c>
      <c r="E504" s="130">
        <f t="shared" si="95"/>
        <v>279.22000000000003</v>
      </c>
      <c r="F504" s="131">
        <f t="shared" si="104"/>
        <v>75.459999999999994</v>
      </c>
      <c r="G504" s="132">
        <f t="shared" si="105"/>
        <v>25.15</v>
      </c>
      <c r="H504" s="131">
        <f t="shared" si="96"/>
        <v>2.29</v>
      </c>
      <c r="I504" s="131">
        <f t="shared" si="97"/>
        <v>86.13</v>
      </c>
      <c r="J504" s="128">
        <f t="shared" si="98"/>
        <v>216.48</v>
      </c>
      <c r="K504" s="130">
        <f t="shared" si="99"/>
        <v>155.5</v>
      </c>
      <c r="L504" s="133">
        <f t="shared" si="100"/>
        <v>601</v>
      </c>
      <c r="M504" s="134">
        <f t="shared" si="101"/>
        <v>511</v>
      </c>
      <c r="N504" s="135">
        <f t="shared" si="102"/>
        <v>601</v>
      </c>
      <c r="O504" s="136">
        <f t="shared" si="103"/>
        <v>511</v>
      </c>
      <c r="Q504" s="125"/>
      <c r="U504" s="125"/>
    </row>
    <row r="505" spans="1:21" ht="16" customHeight="1" x14ac:dyDescent="0.3">
      <c r="A505" s="110">
        <v>512</v>
      </c>
      <c r="B505" s="111">
        <v>602</v>
      </c>
      <c r="C505" s="112">
        <f t="shared" si="93"/>
        <v>30245.58</v>
      </c>
      <c r="D505" s="113">
        <f t="shared" si="94"/>
        <v>2520.46</v>
      </c>
      <c r="E505" s="114">
        <f t="shared" si="95"/>
        <v>279.77</v>
      </c>
      <c r="F505" s="115">
        <f t="shared" si="104"/>
        <v>75.61</v>
      </c>
      <c r="G505" s="116">
        <f t="shared" si="105"/>
        <v>25.2</v>
      </c>
      <c r="H505" s="115">
        <f t="shared" si="96"/>
        <v>2.29</v>
      </c>
      <c r="I505" s="115">
        <f t="shared" si="97"/>
        <v>86.28</v>
      </c>
      <c r="J505" s="112">
        <f t="shared" si="98"/>
        <v>216.87</v>
      </c>
      <c r="K505" s="114">
        <f t="shared" si="99"/>
        <v>155.79</v>
      </c>
      <c r="L505" s="117">
        <f t="shared" si="100"/>
        <v>602</v>
      </c>
      <c r="M505" s="118">
        <f t="shared" si="101"/>
        <v>512</v>
      </c>
      <c r="N505" s="119">
        <f t="shared" si="102"/>
        <v>602</v>
      </c>
      <c r="O505" s="120">
        <f t="shared" si="103"/>
        <v>512</v>
      </c>
      <c r="Q505" s="125"/>
      <c r="U505" s="125"/>
    </row>
    <row r="506" spans="1:21" ht="16" customHeight="1" x14ac:dyDescent="0.3">
      <c r="A506" s="126">
        <v>512</v>
      </c>
      <c r="B506" s="127">
        <v>603</v>
      </c>
      <c r="C506" s="128">
        <f t="shared" si="93"/>
        <v>30245.58</v>
      </c>
      <c r="D506" s="129">
        <f t="shared" si="94"/>
        <v>2520.46</v>
      </c>
      <c r="E506" s="130">
        <f t="shared" si="95"/>
        <v>279.77</v>
      </c>
      <c r="F506" s="131">
        <f t="shared" si="104"/>
        <v>75.61</v>
      </c>
      <c r="G506" s="132">
        <f t="shared" si="105"/>
        <v>25.2</v>
      </c>
      <c r="H506" s="131">
        <f t="shared" si="96"/>
        <v>2.29</v>
      </c>
      <c r="I506" s="131">
        <f t="shared" si="97"/>
        <v>86.28</v>
      </c>
      <c r="J506" s="128">
        <f t="shared" si="98"/>
        <v>216.87</v>
      </c>
      <c r="K506" s="130">
        <f t="shared" si="99"/>
        <v>155.79</v>
      </c>
      <c r="L506" s="133">
        <f t="shared" si="100"/>
        <v>603</v>
      </c>
      <c r="M506" s="134">
        <f t="shared" si="101"/>
        <v>512</v>
      </c>
      <c r="N506" s="135">
        <f t="shared" si="102"/>
        <v>603</v>
      </c>
      <c r="O506" s="136">
        <f t="shared" si="103"/>
        <v>512</v>
      </c>
      <c r="Q506" s="125"/>
      <c r="U506" s="125"/>
    </row>
    <row r="507" spans="1:21" ht="16" customHeight="1" x14ac:dyDescent="0.3">
      <c r="A507" s="110">
        <v>513</v>
      </c>
      <c r="B507" s="111">
        <v>604</v>
      </c>
      <c r="C507" s="112">
        <f t="shared" si="93"/>
        <v>30304.65</v>
      </c>
      <c r="D507" s="113">
        <f t="shared" si="94"/>
        <v>2525.38</v>
      </c>
      <c r="E507" s="114">
        <f t="shared" si="95"/>
        <v>280.31</v>
      </c>
      <c r="F507" s="115">
        <f t="shared" si="104"/>
        <v>75.760000000000005</v>
      </c>
      <c r="G507" s="116">
        <f t="shared" si="105"/>
        <v>25.25</v>
      </c>
      <c r="H507" s="115">
        <f t="shared" si="96"/>
        <v>2.29</v>
      </c>
      <c r="I507" s="115">
        <f t="shared" si="97"/>
        <v>86.43</v>
      </c>
      <c r="J507" s="112">
        <f t="shared" si="98"/>
        <v>217.27</v>
      </c>
      <c r="K507" s="114">
        <f t="shared" si="99"/>
        <v>156.09</v>
      </c>
      <c r="L507" s="117">
        <f t="shared" si="100"/>
        <v>604</v>
      </c>
      <c r="M507" s="118">
        <f t="shared" si="101"/>
        <v>513</v>
      </c>
      <c r="N507" s="119">
        <f t="shared" si="102"/>
        <v>604</v>
      </c>
      <c r="O507" s="120">
        <f t="shared" si="103"/>
        <v>513</v>
      </c>
      <c r="Q507" s="125"/>
      <c r="U507" s="125"/>
    </row>
    <row r="508" spans="1:21" ht="16" customHeight="1" x14ac:dyDescent="0.3">
      <c r="A508" s="126">
        <v>514</v>
      </c>
      <c r="B508" s="127">
        <v>605</v>
      </c>
      <c r="C508" s="128">
        <f t="shared" si="93"/>
        <v>30363.73</v>
      </c>
      <c r="D508" s="129">
        <f t="shared" si="94"/>
        <v>2530.31</v>
      </c>
      <c r="E508" s="130">
        <f t="shared" si="95"/>
        <v>280.86</v>
      </c>
      <c r="F508" s="131">
        <f t="shared" si="104"/>
        <v>75.900000000000006</v>
      </c>
      <c r="G508" s="132">
        <f t="shared" si="105"/>
        <v>25.3</v>
      </c>
      <c r="H508" s="131">
        <f t="shared" si="96"/>
        <v>2.29</v>
      </c>
      <c r="I508" s="131">
        <f t="shared" si="97"/>
        <v>86.57</v>
      </c>
      <c r="J508" s="128">
        <f t="shared" si="98"/>
        <v>217.66</v>
      </c>
      <c r="K508" s="130">
        <f t="shared" si="99"/>
        <v>156.38</v>
      </c>
      <c r="L508" s="133">
        <f t="shared" si="100"/>
        <v>605</v>
      </c>
      <c r="M508" s="134">
        <f t="shared" si="101"/>
        <v>514</v>
      </c>
      <c r="N508" s="135">
        <f t="shared" si="102"/>
        <v>605</v>
      </c>
      <c r="O508" s="136">
        <f t="shared" si="103"/>
        <v>514</v>
      </c>
      <c r="Q508" s="125"/>
      <c r="U508" s="125"/>
    </row>
    <row r="509" spans="1:21" ht="16" customHeight="1" x14ac:dyDescent="0.3">
      <c r="A509" s="110">
        <v>514</v>
      </c>
      <c r="B509" s="111">
        <v>606</v>
      </c>
      <c r="C509" s="112">
        <f t="shared" si="93"/>
        <v>30363.73</v>
      </c>
      <c r="D509" s="113">
        <f t="shared" si="94"/>
        <v>2530.31</v>
      </c>
      <c r="E509" s="114">
        <f t="shared" si="95"/>
        <v>280.86</v>
      </c>
      <c r="F509" s="115">
        <f t="shared" si="104"/>
        <v>75.900000000000006</v>
      </c>
      <c r="G509" s="116">
        <f t="shared" si="105"/>
        <v>25.3</v>
      </c>
      <c r="H509" s="115">
        <f t="shared" si="96"/>
        <v>2.29</v>
      </c>
      <c r="I509" s="115">
        <f t="shared" si="97"/>
        <v>86.57</v>
      </c>
      <c r="J509" s="112">
        <f t="shared" si="98"/>
        <v>217.66</v>
      </c>
      <c r="K509" s="114">
        <f t="shared" si="99"/>
        <v>156.38</v>
      </c>
      <c r="L509" s="117">
        <f t="shared" si="100"/>
        <v>606</v>
      </c>
      <c r="M509" s="118">
        <f t="shared" si="101"/>
        <v>514</v>
      </c>
      <c r="N509" s="119">
        <f t="shared" si="102"/>
        <v>606</v>
      </c>
      <c r="O509" s="120">
        <f t="shared" si="103"/>
        <v>514</v>
      </c>
      <c r="Q509" s="125"/>
      <c r="U509" s="125"/>
    </row>
    <row r="510" spans="1:21" ht="16" customHeight="1" x14ac:dyDescent="0.3">
      <c r="A510" s="126">
        <v>515</v>
      </c>
      <c r="B510" s="127">
        <v>607</v>
      </c>
      <c r="C510" s="128">
        <f t="shared" si="93"/>
        <v>30422.799999999999</v>
      </c>
      <c r="D510" s="129">
        <f t="shared" si="94"/>
        <v>2535.23</v>
      </c>
      <c r="E510" s="130">
        <f t="shared" si="95"/>
        <v>281.41000000000003</v>
      </c>
      <c r="F510" s="131">
        <f t="shared" si="104"/>
        <v>76.05</v>
      </c>
      <c r="G510" s="132">
        <f t="shared" si="105"/>
        <v>25.35</v>
      </c>
      <c r="H510" s="131">
        <f t="shared" si="96"/>
        <v>2.29</v>
      </c>
      <c r="I510" s="131">
        <f t="shared" si="97"/>
        <v>86.72</v>
      </c>
      <c r="J510" s="128">
        <f t="shared" si="98"/>
        <v>218.05</v>
      </c>
      <c r="K510" s="130">
        <f t="shared" si="99"/>
        <v>156.68</v>
      </c>
      <c r="L510" s="133">
        <f t="shared" si="100"/>
        <v>607</v>
      </c>
      <c r="M510" s="134">
        <f t="shared" si="101"/>
        <v>515</v>
      </c>
      <c r="N510" s="135">
        <f t="shared" si="102"/>
        <v>607</v>
      </c>
      <c r="O510" s="136">
        <f t="shared" si="103"/>
        <v>515</v>
      </c>
      <c r="Q510" s="125"/>
      <c r="U510" s="125"/>
    </row>
    <row r="511" spans="1:21" ht="16" customHeight="1" x14ac:dyDescent="0.3">
      <c r="A511" s="110">
        <v>516</v>
      </c>
      <c r="B511" s="111">
        <v>608</v>
      </c>
      <c r="C511" s="112">
        <f t="shared" si="93"/>
        <v>30481.87</v>
      </c>
      <c r="D511" s="113">
        <f t="shared" si="94"/>
        <v>2540.15</v>
      </c>
      <c r="E511" s="114">
        <f t="shared" si="95"/>
        <v>281.95</v>
      </c>
      <c r="F511" s="115">
        <f t="shared" si="104"/>
        <v>76.2</v>
      </c>
      <c r="G511" s="116">
        <f t="shared" si="105"/>
        <v>25.4</v>
      </c>
      <c r="H511" s="115">
        <f t="shared" si="96"/>
        <v>2.29</v>
      </c>
      <c r="I511" s="115">
        <f t="shared" si="97"/>
        <v>86.87</v>
      </c>
      <c r="J511" s="112">
        <f t="shared" si="98"/>
        <v>218.45</v>
      </c>
      <c r="K511" s="114">
        <f t="shared" si="99"/>
        <v>156.97</v>
      </c>
      <c r="L511" s="117">
        <f t="shared" si="100"/>
        <v>608</v>
      </c>
      <c r="M511" s="118">
        <f t="shared" si="101"/>
        <v>516</v>
      </c>
      <c r="N511" s="119">
        <f t="shared" si="102"/>
        <v>608</v>
      </c>
      <c r="O511" s="120">
        <f t="shared" si="103"/>
        <v>516</v>
      </c>
      <c r="Q511" s="125"/>
      <c r="U511" s="125"/>
    </row>
    <row r="512" spans="1:21" ht="16" customHeight="1" x14ac:dyDescent="0.3">
      <c r="A512" s="126">
        <v>517</v>
      </c>
      <c r="B512" s="127">
        <v>609</v>
      </c>
      <c r="C512" s="128">
        <f t="shared" si="93"/>
        <v>30540.95</v>
      </c>
      <c r="D512" s="129">
        <f t="shared" si="94"/>
        <v>2545.0700000000002</v>
      </c>
      <c r="E512" s="130">
        <f t="shared" si="95"/>
        <v>282.5</v>
      </c>
      <c r="F512" s="131">
        <f t="shared" si="104"/>
        <v>76.349999999999994</v>
      </c>
      <c r="G512" s="132">
        <f t="shared" si="105"/>
        <v>25.45</v>
      </c>
      <c r="H512" s="131">
        <f t="shared" si="96"/>
        <v>2.29</v>
      </c>
      <c r="I512" s="131">
        <f t="shared" si="97"/>
        <v>87.02</v>
      </c>
      <c r="J512" s="128">
        <f t="shared" si="98"/>
        <v>218.84</v>
      </c>
      <c r="K512" s="130">
        <f t="shared" si="99"/>
        <v>157.27000000000001</v>
      </c>
      <c r="L512" s="133">
        <f t="shared" si="100"/>
        <v>609</v>
      </c>
      <c r="M512" s="134">
        <f t="shared" si="101"/>
        <v>517</v>
      </c>
      <c r="N512" s="135">
        <f t="shared" si="102"/>
        <v>609</v>
      </c>
      <c r="O512" s="136">
        <f t="shared" si="103"/>
        <v>517</v>
      </c>
      <c r="Q512" s="125"/>
      <c r="U512" s="125"/>
    </row>
    <row r="513" spans="1:21" ht="16" customHeight="1" x14ac:dyDescent="0.3">
      <c r="A513" s="110">
        <v>517</v>
      </c>
      <c r="B513" s="111">
        <v>610</v>
      </c>
      <c r="C513" s="112">
        <f t="shared" si="93"/>
        <v>30540.95</v>
      </c>
      <c r="D513" s="113">
        <f t="shared" si="94"/>
        <v>2545.0700000000002</v>
      </c>
      <c r="E513" s="114">
        <f t="shared" si="95"/>
        <v>282.5</v>
      </c>
      <c r="F513" s="115">
        <f t="shared" si="104"/>
        <v>76.349999999999994</v>
      </c>
      <c r="G513" s="116">
        <f t="shared" si="105"/>
        <v>25.45</v>
      </c>
      <c r="H513" s="115">
        <f t="shared" si="96"/>
        <v>2.29</v>
      </c>
      <c r="I513" s="115">
        <f t="shared" si="97"/>
        <v>87.02</v>
      </c>
      <c r="J513" s="112">
        <f t="shared" si="98"/>
        <v>218.84</v>
      </c>
      <c r="K513" s="114">
        <f t="shared" si="99"/>
        <v>157.27000000000001</v>
      </c>
      <c r="L513" s="117">
        <f t="shared" si="100"/>
        <v>610</v>
      </c>
      <c r="M513" s="118">
        <f t="shared" si="101"/>
        <v>517</v>
      </c>
      <c r="N513" s="119">
        <f t="shared" si="102"/>
        <v>610</v>
      </c>
      <c r="O513" s="120">
        <f t="shared" si="103"/>
        <v>517</v>
      </c>
      <c r="Q513" s="125"/>
      <c r="U513" s="125"/>
    </row>
    <row r="514" spans="1:21" ht="16" customHeight="1" x14ac:dyDescent="0.3">
      <c r="A514" s="126">
        <v>518</v>
      </c>
      <c r="B514" s="127">
        <v>611</v>
      </c>
      <c r="C514" s="128">
        <f t="shared" si="93"/>
        <v>30600.02</v>
      </c>
      <c r="D514" s="129">
        <f t="shared" si="94"/>
        <v>2550</v>
      </c>
      <c r="E514" s="130">
        <f t="shared" si="95"/>
        <v>283.05</v>
      </c>
      <c r="F514" s="131">
        <f t="shared" si="104"/>
        <v>76.5</v>
      </c>
      <c r="G514" s="132">
        <f t="shared" si="105"/>
        <v>25.5</v>
      </c>
      <c r="H514" s="131">
        <f t="shared" si="96"/>
        <v>2.29</v>
      </c>
      <c r="I514" s="131">
        <f t="shared" si="97"/>
        <v>87.17</v>
      </c>
      <c r="J514" s="128">
        <f t="shared" si="98"/>
        <v>219.24</v>
      </c>
      <c r="K514" s="130">
        <f t="shared" si="99"/>
        <v>157.57</v>
      </c>
      <c r="L514" s="133">
        <f t="shared" si="100"/>
        <v>611</v>
      </c>
      <c r="M514" s="134">
        <f t="shared" si="101"/>
        <v>518</v>
      </c>
      <c r="N514" s="135">
        <f t="shared" si="102"/>
        <v>611</v>
      </c>
      <c r="O514" s="136">
        <f t="shared" si="103"/>
        <v>518</v>
      </c>
      <c r="Q514" s="125"/>
      <c r="U514" s="125"/>
    </row>
    <row r="515" spans="1:21" ht="16" customHeight="1" x14ac:dyDescent="0.3">
      <c r="A515" s="110">
        <v>519</v>
      </c>
      <c r="B515" s="111">
        <v>612</v>
      </c>
      <c r="C515" s="112">
        <f t="shared" ref="C515:C578" si="106">ROUND($P$1*A515,2)</f>
        <v>30659.09</v>
      </c>
      <c r="D515" s="113">
        <f t="shared" ref="D515:D578" si="107">TRUNC(C515/12,2)</f>
        <v>2554.92</v>
      </c>
      <c r="E515" s="114">
        <f t="shared" ref="E515:E578" si="108">TRUNC(D515*$P$3,2)</f>
        <v>283.58999999999997</v>
      </c>
      <c r="F515" s="115">
        <f t="shared" si="104"/>
        <v>76.64</v>
      </c>
      <c r="G515" s="116">
        <f t="shared" si="105"/>
        <v>25.54</v>
      </c>
      <c r="H515" s="115">
        <f t="shared" ref="H515:H578" si="109">TRUNC($P$9,2)</f>
        <v>2.29</v>
      </c>
      <c r="I515" s="115">
        <f t="shared" ref="I515:I578" si="110">TRUNC(IF(A515&lt;$A$427,$D$427*$R$10+$P$10,IF(A515&gt;$A$782,$D$782*$R$10+$P$10,D515*$R$10+$P$10)),2)</f>
        <v>87.31</v>
      </c>
      <c r="J515" s="112">
        <f t="shared" ref="J515:J578" si="111">TRUNC(IF(A515&lt;$A$427,($D$427*$R$11)+$P$11,IF(A515&gt;$A$782,$D$782*$R$11+$P$11,D515*$R$11+$P$11)),2)</f>
        <v>219.63</v>
      </c>
      <c r="K515" s="114">
        <f t="shared" ref="K515:K578" si="112">TRUNC(IF(A515&lt;$A$427,$D$427*$R$12+$P$12,IF(A515&gt;$A$782,$D$782*$R$12+$P$12,D515*$R$12+$P$12)),2)</f>
        <v>157.86000000000001</v>
      </c>
      <c r="L515" s="117">
        <f t="shared" ref="L515:L578" si="113">B515</f>
        <v>612</v>
      </c>
      <c r="M515" s="118">
        <f t="shared" ref="M515:M578" si="114">A515</f>
        <v>519</v>
      </c>
      <c r="N515" s="119">
        <f t="shared" ref="N515:N578" si="115">B515</f>
        <v>612</v>
      </c>
      <c r="O515" s="120">
        <f t="shared" ref="O515:O578" si="116">A515</f>
        <v>519</v>
      </c>
      <c r="Q515" s="125"/>
      <c r="U515" s="125"/>
    </row>
    <row r="516" spans="1:21" ht="16" customHeight="1" x14ac:dyDescent="0.3">
      <c r="A516" s="126">
        <v>520</v>
      </c>
      <c r="B516" s="127">
        <v>613</v>
      </c>
      <c r="C516" s="128">
        <f t="shared" si="106"/>
        <v>30718.17</v>
      </c>
      <c r="D516" s="129">
        <f t="shared" si="107"/>
        <v>2559.84</v>
      </c>
      <c r="E516" s="130">
        <f t="shared" si="108"/>
        <v>284.14</v>
      </c>
      <c r="F516" s="131">
        <f t="shared" si="104"/>
        <v>76.790000000000006</v>
      </c>
      <c r="G516" s="132">
        <f t="shared" si="105"/>
        <v>25.59</v>
      </c>
      <c r="H516" s="131">
        <f t="shared" si="109"/>
        <v>2.29</v>
      </c>
      <c r="I516" s="131">
        <f t="shared" si="110"/>
        <v>87.46</v>
      </c>
      <c r="J516" s="128">
        <f t="shared" si="111"/>
        <v>220.02</v>
      </c>
      <c r="K516" s="130">
        <f t="shared" si="112"/>
        <v>158.16</v>
      </c>
      <c r="L516" s="133">
        <f t="shared" si="113"/>
        <v>613</v>
      </c>
      <c r="M516" s="134">
        <f t="shared" si="114"/>
        <v>520</v>
      </c>
      <c r="N516" s="135">
        <f t="shared" si="115"/>
        <v>613</v>
      </c>
      <c r="O516" s="136">
        <f t="shared" si="116"/>
        <v>520</v>
      </c>
      <c r="Q516" s="125"/>
      <c r="U516" s="125"/>
    </row>
    <row r="517" spans="1:21" ht="16" customHeight="1" x14ac:dyDescent="0.3">
      <c r="A517" s="110">
        <v>520</v>
      </c>
      <c r="B517" s="111">
        <v>614</v>
      </c>
      <c r="C517" s="112">
        <f t="shared" si="106"/>
        <v>30718.17</v>
      </c>
      <c r="D517" s="113">
        <f t="shared" si="107"/>
        <v>2559.84</v>
      </c>
      <c r="E517" s="114">
        <f t="shared" si="108"/>
        <v>284.14</v>
      </c>
      <c r="F517" s="115">
        <f t="shared" si="104"/>
        <v>76.790000000000006</v>
      </c>
      <c r="G517" s="116">
        <f t="shared" si="105"/>
        <v>25.59</v>
      </c>
      <c r="H517" s="115">
        <f t="shared" si="109"/>
        <v>2.29</v>
      </c>
      <c r="I517" s="115">
        <f t="shared" si="110"/>
        <v>87.46</v>
      </c>
      <c r="J517" s="112">
        <f t="shared" si="111"/>
        <v>220.02</v>
      </c>
      <c r="K517" s="114">
        <f t="shared" si="112"/>
        <v>158.16</v>
      </c>
      <c r="L517" s="117">
        <f t="shared" si="113"/>
        <v>614</v>
      </c>
      <c r="M517" s="118">
        <f t="shared" si="114"/>
        <v>520</v>
      </c>
      <c r="N517" s="119">
        <f t="shared" si="115"/>
        <v>614</v>
      </c>
      <c r="O517" s="120">
        <f t="shared" si="116"/>
        <v>520</v>
      </c>
      <c r="Q517" s="18"/>
      <c r="R517" s="142"/>
      <c r="U517" s="125"/>
    </row>
    <row r="518" spans="1:21" ht="16" customHeight="1" x14ac:dyDescent="0.3">
      <c r="A518" s="126">
        <v>521</v>
      </c>
      <c r="B518" s="127">
        <v>615</v>
      </c>
      <c r="C518" s="128">
        <f t="shared" si="106"/>
        <v>30777.24</v>
      </c>
      <c r="D518" s="129">
        <f t="shared" si="107"/>
        <v>2564.77</v>
      </c>
      <c r="E518" s="130">
        <f t="shared" si="108"/>
        <v>284.68</v>
      </c>
      <c r="F518" s="131">
        <f t="shared" ref="F518:F581" si="117">TRUNC(IF(A518&lt;=$A$270,$D$270*$P$5,D518*$P$5),2)</f>
        <v>76.94</v>
      </c>
      <c r="G518" s="132">
        <f t="shared" ref="G518:G581" si="118">TRUNC(IF(A518&lt;=$A$270,$D$270*$P$6,D518*$P$6),2)</f>
        <v>25.64</v>
      </c>
      <c r="H518" s="131">
        <f t="shared" si="109"/>
        <v>2.29</v>
      </c>
      <c r="I518" s="131">
        <f t="shared" si="110"/>
        <v>87.61</v>
      </c>
      <c r="J518" s="128">
        <f t="shared" si="111"/>
        <v>220.42</v>
      </c>
      <c r="K518" s="130">
        <f t="shared" si="112"/>
        <v>158.44999999999999</v>
      </c>
      <c r="L518" s="133">
        <f t="shared" si="113"/>
        <v>615</v>
      </c>
      <c r="M518" s="134">
        <f t="shared" si="114"/>
        <v>521</v>
      </c>
      <c r="N518" s="135">
        <f t="shared" si="115"/>
        <v>615</v>
      </c>
      <c r="O518" s="136">
        <f t="shared" si="116"/>
        <v>521</v>
      </c>
      <c r="P518" s="143"/>
      <c r="Q518" s="143"/>
      <c r="U518" s="125"/>
    </row>
    <row r="519" spans="1:21" ht="16" customHeight="1" x14ac:dyDescent="0.3">
      <c r="A519" s="110">
        <v>522</v>
      </c>
      <c r="B519" s="111">
        <v>616</v>
      </c>
      <c r="C519" s="112">
        <f t="shared" si="106"/>
        <v>30836.31</v>
      </c>
      <c r="D519" s="113">
        <f t="shared" si="107"/>
        <v>2569.69</v>
      </c>
      <c r="E519" s="114">
        <f t="shared" si="108"/>
        <v>285.23</v>
      </c>
      <c r="F519" s="115">
        <f t="shared" si="117"/>
        <v>77.09</v>
      </c>
      <c r="G519" s="116">
        <f t="shared" si="118"/>
        <v>25.69</v>
      </c>
      <c r="H519" s="115">
        <f t="shared" si="109"/>
        <v>2.29</v>
      </c>
      <c r="I519" s="115">
        <f t="shared" si="110"/>
        <v>87.76</v>
      </c>
      <c r="J519" s="112">
        <f t="shared" si="111"/>
        <v>220.81</v>
      </c>
      <c r="K519" s="114">
        <f t="shared" si="112"/>
        <v>158.75</v>
      </c>
      <c r="L519" s="117">
        <f t="shared" si="113"/>
        <v>616</v>
      </c>
      <c r="M519" s="118">
        <f t="shared" si="114"/>
        <v>522</v>
      </c>
      <c r="N519" s="119">
        <f t="shared" si="115"/>
        <v>616</v>
      </c>
      <c r="O519" s="120">
        <f t="shared" si="116"/>
        <v>522</v>
      </c>
      <c r="Q519" s="125"/>
      <c r="U519" s="125"/>
    </row>
    <row r="520" spans="1:21" ht="16" customHeight="1" x14ac:dyDescent="0.3">
      <c r="A520" s="126">
        <v>523</v>
      </c>
      <c r="B520" s="127">
        <v>617</v>
      </c>
      <c r="C520" s="128">
        <f t="shared" si="106"/>
        <v>30895.39</v>
      </c>
      <c r="D520" s="129">
        <f t="shared" si="107"/>
        <v>2574.61</v>
      </c>
      <c r="E520" s="130">
        <f t="shared" si="108"/>
        <v>285.77999999999997</v>
      </c>
      <c r="F520" s="131">
        <f t="shared" si="117"/>
        <v>77.23</v>
      </c>
      <c r="G520" s="132">
        <f t="shared" si="118"/>
        <v>25.74</v>
      </c>
      <c r="H520" s="131">
        <f t="shared" si="109"/>
        <v>2.29</v>
      </c>
      <c r="I520" s="131">
        <f t="shared" si="110"/>
        <v>87.9</v>
      </c>
      <c r="J520" s="128">
        <f t="shared" si="111"/>
        <v>221.2</v>
      </c>
      <c r="K520" s="130">
        <f t="shared" si="112"/>
        <v>159.04</v>
      </c>
      <c r="L520" s="133">
        <f t="shared" si="113"/>
        <v>617</v>
      </c>
      <c r="M520" s="134">
        <f t="shared" si="114"/>
        <v>523</v>
      </c>
      <c r="N520" s="135">
        <f t="shared" si="115"/>
        <v>617</v>
      </c>
      <c r="O520" s="136">
        <f t="shared" si="116"/>
        <v>523</v>
      </c>
      <c r="Q520" s="125"/>
      <c r="U520" s="125"/>
    </row>
    <row r="521" spans="1:21" ht="16" customHeight="1" x14ac:dyDescent="0.3">
      <c r="A521" s="110">
        <v>523</v>
      </c>
      <c r="B521" s="111">
        <v>618</v>
      </c>
      <c r="C521" s="112">
        <f t="shared" si="106"/>
        <v>30895.39</v>
      </c>
      <c r="D521" s="113">
        <f t="shared" si="107"/>
        <v>2574.61</v>
      </c>
      <c r="E521" s="114">
        <f t="shared" si="108"/>
        <v>285.77999999999997</v>
      </c>
      <c r="F521" s="115">
        <f t="shared" si="117"/>
        <v>77.23</v>
      </c>
      <c r="G521" s="116">
        <f t="shared" si="118"/>
        <v>25.74</v>
      </c>
      <c r="H521" s="115">
        <f t="shared" si="109"/>
        <v>2.29</v>
      </c>
      <c r="I521" s="115">
        <f t="shared" si="110"/>
        <v>87.9</v>
      </c>
      <c r="J521" s="112">
        <f t="shared" si="111"/>
        <v>221.2</v>
      </c>
      <c r="K521" s="114">
        <f t="shared" si="112"/>
        <v>159.04</v>
      </c>
      <c r="L521" s="117">
        <f t="shared" si="113"/>
        <v>618</v>
      </c>
      <c r="M521" s="118">
        <f t="shared" si="114"/>
        <v>523</v>
      </c>
      <c r="N521" s="119">
        <f t="shared" si="115"/>
        <v>618</v>
      </c>
      <c r="O521" s="120">
        <f t="shared" si="116"/>
        <v>523</v>
      </c>
      <c r="Q521" s="125"/>
      <c r="U521" s="125"/>
    </row>
    <row r="522" spans="1:21" ht="16" customHeight="1" x14ac:dyDescent="0.3">
      <c r="A522" s="126">
        <v>524</v>
      </c>
      <c r="B522" s="127">
        <v>619</v>
      </c>
      <c r="C522" s="128">
        <f t="shared" si="106"/>
        <v>30954.46</v>
      </c>
      <c r="D522" s="129">
        <f t="shared" si="107"/>
        <v>2579.5300000000002</v>
      </c>
      <c r="E522" s="130">
        <f t="shared" si="108"/>
        <v>286.32</v>
      </c>
      <c r="F522" s="131">
        <f t="shared" si="117"/>
        <v>77.38</v>
      </c>
      <c r="G522" s="132">
        <f t="shared" si="118"/>
        <v>25.79</v>
      </c>
      <c r="H522" s="131">
        <f t="shared" si="109"/>
        <v>2.29</v>
      </c>
      <c r="I522" s="131">
        <f t="shared" si="110"/>
        <v>88.05</v>
      </c>
      <c r="J522" s="128">
        <f t="shared" si="111"/>
        <v>221.6</v>
      </c>
      <c r="K522" s="130">
        <f t="shared" si="112"/>
        <v>159.34</v>
      </c>
      <c r="L522" s="133">
        <f t="shared" si="113"/>
        <v>619</v>
      </c>
      <c r="M522" s="134">
        <f t="shared" si="114"/>
        <v>524</v>
      </c>
      <c r="N522" s="135">
        <f t="shared" si="115"/>
        <v>619</v>
      </c>
      <c r="O522" s="136">
        <f t="shared" si="116"/>
        <v>524</v>
      </c>
      <c r="Q522" s="125"/>
      <c r="U522" s="125"/>
    </row>
    <row r="523" spans="1:21" ht="16" customHeight="1" x14ac:dyDescent="0.3">
      <c r="A523" s="110">
        <v>525</v>
      </c>
      <c r="B523" s="111">
        <v>620</v>
      </c>
      <c r="C523" s="112">
        <f t="shared" si="106"/>
        <v>31013.54</v>
      </c>
      <c r="D523" s="113">
        <f t="shared" si="107"/>
        <v>2584.46</v>
      </c>
      <c r="E523" s="114">
        <f t="shared" si="108"/>
        <v>286.87</v>
      </c>
      <c r="F523" s="115">
        <f t="shared" si="117"/>
        <v>77.53</v>
      </c>
      <c r="G523" s="116">
        <f t="shared" si="118"/>
        <v>25.84</v>
      </c>
      <c r="H523" s="115">
        <f t="shared" si="109"/>
        <v>2.29</v>
      </c>
      <c r="I523" s="115">
        <f t="shared" si="110"/>
        <v>88.2</v>
      </c>
      <c r="J523" s="112">
        <f t="shared" si="111"/>
        <v>221.99</v>
      </c>
      <c r="K523" s="114">
        <f t="shared" si="112"/>
        <v>159.63</v>
      </c>
      <c r="L523" s="117">
        <f t="shared" si="113"/>
        <v>620</v>
      </c>
      <c r="M523" s="118">
        <f t="shared" si="114"/>
        <v>525</v>
      </c>
      <c r="N523" s="119">
        <f t="shared" si="115"/>
        <v>620</v>
      </c>
      <c r="O523" s="120">
        <f t="shared" si="116"/>
        <v>525</v>
      </c>
      <c r="Q523" s="125"/>
      <c r="U523" s="125"/>
    </row>
    <row r="524" spans="1:21" ht="16" customHeight="1" x14ac:dyDescent="0.3">
      <c r="A524" s="126">
        <v>526</v>
      </c>
      <c r="B524" s="127">
        <v>621</v>
      </c>
      <c r="C524" s="128">
        <f t="shared" si="106"/>
        <v>31072.61</v>
      </c>
      <c r="D524" s="129">
        <f t="shared" si="107"/>
        <v>2589.38</v>
      </c>
      <c r="E524" s="130">
        <f t="shared" si="108"/>
        <v>287.42</v>
      </c>
      <c r="F524" s="131">
        <f t="shared" si="117"/>
        <v>77.680000000000007</v>
      </c>
      <c r="G524" s="132">
        <f t="shared" si="118"/>
        <v>25.89</v>
      </c>
      <c r="H524" s="131">
        <f t="shared" si="109"/>
        <v>2.29</v>
      </c>
      <c r="I524" s="131">
        <f t="shared" si="110"/>
        <v>88.35</v>
      </c>
      <c r="J524" s="128">
        <f t="shared" si="111"/>
        <v>222.39</v>
      </c>
      <c r="K524" s="130">
        <f t="shared" si="112"/>
        <v>159.93</v>
      </c>
      <c r="L524" s="133">
        <f t="shared" si="113"/>
        <v>621</v>
      </c>
      <c r="M524" s="134">
        <f t="shared" si="114"/>
        <v>526</v>
      </c>
      <c r="N524" s="135">
        <f t="shared" si="115"/>
        <v>621</v>
      </c>
      <c r="O524" s="136">
        <f t="shared" si="116"/>
        <v>526</v>
      </c>
      <c r="Q524" s="125"/>
      <c r="U524" s="125"/>
    </row>
    <row r="525" spans="1:21" ht="16" customHeight="1" x14ac:dyDescent="0.3">
      <c r="A525" s="110">
        <v>527</v>
      </c>
      <c r="B525" s="111">
        <v>622</v>
      </c>
      <c r="C525" s="112">
        <f t="shared" si="106"/>
        <v>31131.68</v>
      </c>
      <c r="D525" s="113">
        <f t="shared" si="107"/>
        <v>2594.3000000000002</v>
      </c>
      <c r="E525" s="114">
        <f t="shared" si="108"/>
        <v>287.95999999999998</v>
      </c>
      <c r="F525" s="115">
        <f t="shared" si="117"/>
        <v>77.819999999999993</v>
      </c>
      <c r="G525" s="116">
        <f t="shared" si="118"/>
        <v>25.94</v>
      </c>
      <c r="H525" s="115">
        <f t="shared" si="109"/>
        <v>2.29</v>
      </c>
      <c r="I525" s="115">
        <f t="shared" si="110"/>
        <v>88.49</v>
      </c>
      <c r="J525" s="112">
        <f t="shared" si="111"/>
        <v>222.78</v>
      </c>
      <c r="K525" s="114">
        <f t="shared" si="112"/>
        <v>160.22</v>
      </c>
      <c r="L525" s="117">
        <f t="shared" si="113"/>
        <v>622</v>
      </c>
      <c r="M525" s="118">
        <f t="shared" si="114"/>
        <v>527</v>
      </c>
      <c r="N525" s="119">
        <f t="shared" si="115"/>
        <v>622</v>
      </c>
      <c r="O525" s="120">
        <f t="shared" si="116"/>
        <v>527</v>
      </c>
      <c r="Q525" s="125"/>
      <c r="U525" s="125"/>
    </row>
    <row r="526" spans="1:21" ht="16" customHeight="1" x14ac:dyDescent="0.3">
      <c r="A526" s="126">
        <v>528</v>
      </c>
      <c r="B526" s="127">
        <v>623</v>
      </c>
      <c r="C526" s="128">
        <f t="shared" si="106"/>
        <v>31190.76</v>
      </c>
      <c r="D526" s="129">
        <f t="shared" si="107"/>
        <v>2599.23</v>
      </c>
      <c r="E526" s="130">
        <f t="shared" si="108"/>
        <v>288.51</v>
      </c>
      <c r="F526" s="131">
        <f t="shared" si="117"/>
        <v>77.97</v>
      </c>
      <c r="G526" s="132">
        <f t="shared" si="118"/>
        <v>25.99</v>
      </c>
      <c r="H526" s="131">
        <f t="shared" si="109"/>
        <v>2.29</v>
      </c>
      <c r="I526" s="131">
        <f t="shared" si="110"/>
        <v>88.64</v>
      </c>
      <c r="J526" s="128">
        <f t="shared" si="111"/>
        <v>223.17</v>
      </c>
      <c r="K526" s="130">
        <f t="shared" si="112"/>
        <v>160.52000000000001</v>
      </c>
      <c r="L526" s="133">
        <f t="shared" si="113"/>
        <v>623</v>
      </c>
      <c r="M526" s="134">
        <f t="shared" si="114"/>
        <v>528</v>
      </c>
      <c r="N526" s="135">
        <f t="shared" si="115"/>
        <v>623</v>
      </c>
      <c r="O526" s="136">
        <f t="shared" si="116"/>
        <v>528</v>
      </c>
      <c r="Q526" s="125"/>
      <c r="U526" s="125"/>
    </row>
    <row r="527" spans="1:21" ht="16" customHeight="1" x14ac:dyDescent="0.3">
      <c r="A527" s="110">
        <v>529</v>
      </c>
      <c r="B527" s="111">
        <v>624</v>
      </c>
      <c r="C527" s="112">
        <f t="shared" si="106"/>
        <v>31249.83</v>
      </c>
      <c r="D527" s="113">
        <f t="shared" si="107"/>
        <v>2604.15</v>
      </c>
      <c r="E527" s="114">
        <f t="shared" si="108"/>
        <v>289.06</v>
      </c>
      <c r="F527" s="115">
        <f t="shared" si="117"/>
        <v>78.12</v>
      </c>
      <c r="G527" s="116">
        <f t="shared" si="118"/>
        <v>26.04</v>
      </c>
      <c r="H527" s="115">
        <f t="shared" si="109"/>
        <v>2.29</v>
      </c>
      <c r="I527" s="115">
        <f t="shared" si="110"/>
        <v>88.79</v>
      </c>
      <c r="J527" s="112">
        <f t="shared" si="111"/>
        <v>223.57</v>
      </c>
      <c r="K527" s="114">
        <f t="shared" si="112"/>
        <v>160.81</v>
      </c>
      <c r="L527" s="117">
        <f t="shared" si="113"/>
        <v>624</v>
      </c>
      <c r="M527" s="118">
        <f t="shared" si="114"/>
        <v>529</v>
      </c>
      <c r="N527" s="119">
        <f t="shared" si="115"/>
        <v>624</v>
      </c>
      <c r="O527" s="120">
        <f t="shared" si="116"/>
        <v>529</v>
      </c>
      <c r="Q527" s="125"/>
      <c r="U527" s="125"/>
    </row>
    <row r="528" spans="1:21" ht="16" customHeight="1" x14ac:dyDescent="0.3">
      <c r="A528" s="126">
        <v>529</v>
      </c>
      <c r="B528" s="127">
        <v>625</v>
      </c>
      <c r="C528" s="128">
        <f t="shared" si="106"/>
        <v>31249.83</v>
      </c>
      <c r="D528" s="129">
        <f t="shared" si="107"/>
        <v>2604.15</v>
      </c>
      <c r="E528" s="130">
        <f t="shared" si="108"/>
        <v>289.06</v>
      </c>
      <c r="F528" s="131">
        <f t="shared" si="117"/>
        <v>78.12</v>
      </c>
      <c r="G528" s="132">
        <f t="shared" si="118"/>
        <v>26.04</v>
      </c>
      <c r="H528" s="131">
        <f t="shared" si="109"/>
        <v>2.29</v>
      </c>
      <c r="I528" s="131">
        <f t="shared" si="110"/>
        <v>88.79</v>
      </c>
      <c r="J528" s="128">
        <f t="shared" si="111"/>
        <v>223.57</v>
      </c>
      <c r="K528" s="130">
        <f t="shared" si="112"/>
        <v>160.81</v>
      </c>
      <c r="L528" s="133">
        <f t="shared" si="113"/>
        <v>625</v>
      </c>
      <c r="M528" s="134">
        <f t="shared" si="114"/>
        <v>529</v>
      </c>
      <c r="N528" s="135">
        <f t="shared" si="115"/>
        <v>625</v>
      </c>
      <c r="O528" s="136">
        <f t="shared" si="116"/>
        <v>529</v>
      </c>
      <c r="Q528" s="125"/>
      <c r="U528" s="125"/>
    </row>
    <row r="529" spans="1:21" ht="16" customHeight="1" x14ac:dyDescent="0.3">
      <c r="A529" s="110">
        <v>530</v>
      </c>
      <c r="B529" s="111">
        <v>626</v>
      </c>
      <c r="C529" s="112">
        <f t="shared" si="106"/>
        <v>31308.9</v>
      </c>
      <c r="D529" s="113">
        <f t="shared" si="107"/>
        <v>2609.0700000000002</v>
      </c>
      <c r="E529" s="114">
        <f t="shared" si="108"/>
        <v>289.60000000000002</v>
      </c>
      <c r="F529" s="115">
        <f t="shared" si="117"/>
        <v>78.27</v>
      </c>
      <c r="G529" s="116">
        <f t="shared" si="118"/>
        <v>26.09</v>
      </c>
      <c r="H529" s="115">
        <f t="shared" si="109"/>
        <v>2.29</v>
      </c>
      <c r="I529" s="115">
        <f t="shared" si="110"/>
        <v>88.94</v>
      </c>
      <c r="J529" s="112">
        <f t="shared" si="111"/>
        <v>223.96</v>
      </c>
      <c r="K529" s="114">
        <f t="shared" si="112"/>
        <v>161.11000000000001</v>
      </c>
      <c r="L529" s="117">
        <f t="shared" si="113"/>
        <v>626</v>
      </c>
      <c r="M529" s="118">
        <f t="shared" si="114"/>
        <v>530</v>
      </c>
      <c r="N529" s="119">
        <f t="shared" si="115"/>
        <v>626</v>
      </c>
      <c r="O529" s="120">
        <f t="shared" si="116"/>
        <v>530</v>
      </c>
      <c r="Q529" s="125"/>
      <c r="U529" s="125"/>
    </row>
    <row r="530" spans="1:21" ht="16" customHeight="1" x14ac:dyDescent="0.3">
      <c r="A530" s="126">
        <v>531</v>
      </c>
      <c r="B530" s="127">
        <v>627</v>
      </c>
      <c r="C530" s="128">
        <f t="shared" si="106"/>
        <v>31367.98</v>
      </c>
      <c r="D530" s="129">
        <f t="shared" si="107"/>
        <v>2613.9899999999998</v>
      </c>
      <c r="E530" s="130">
        <f t="shared" si="108"/>
        <v>290.14999999999998</v>
      </c>
      <c r="F530" s="131">
        <f t="shared" si="117"/>
        <v>78.41</v>
      </c>
      <c r="G530" s="132">
        <f t="shared" si="118"/>
        <v>26.13</v>
      </c>
      <c r="H530" s="131">
        <f t="shared" si="109"/>
        <v>2.29</v>
      </c>
      <c r="I530" s="131">
        <f t="shared" si="110"/>
        <v>89.08</v>
      </c>
      <c r="J530" s="128">
        <f t="shared" si="111"/>
        <v>224.35</v>
      </c>
      <c r="K530" s="130">
        <f t="shared" si="112"/>
        <v>161.4</v>
      </c>
      <c r="L530" s="133">
        <f t="shared" si="113"/>
        <v>627</v>
      </c>
      <c r="M530" s="134">
        <f t="shared" si="114"/>
        <v>531</v>
      </c>
      <c r="N530" s="135">
        <f t="shared" si="115"/>
        <v>627</v>
      </c>
      <c r="O530" s="136">
        <f t="shared" si="116"/>
        <v>531</v>
      </c>
      <c r="Q530" s="125"/>
      <c r="U530" s="125"/>
    </row>
    <row r="531" spans="1:21" ht="16" customHeight="1" x14ac:dyDescent="0.3">
      <c r="A531" s="110">
        <v>532</v>
      </c>
      <c r="B531" s="111">
        <v>628</v>
      </c>
      <c r="C531" s="112">
        <f t="shared" si="106"/>
        <v>31427.05</v>
      </c>
      <c r="D531" s="113">
        <f t="shared" si="107"/>
        <v>2618.92</v>
      </c>
      <c r="E531" s="114">
        <f t="shared" si="108"/>
        <v>290.7</v>
      </c>
      <c r="F531" s="115">
        <f t="shared" si="117"/>
        <v>78.56</v>
      </c>
      <c r="G531" s="116">
        <f t="shared" si="118"/>
        <v>26.18</v>
      </c>
      <c r="H531" s="115">
        <f t="shared" si="109"/>
        <v>2.29</v>
      </c>
      <c r="I531" s="115">
        <f t="shared" si="110"/>
        <v>89.23</v>
      </c>
      <c r="J531" s="112">
        <f t="shared" si="111"/>
        <v>224.75</v>
      </c>
      <c r="K531" s="114">
        <f t="shared" si="112"/>
        <v>161.69999999999999</v>
      </c>
      <c r="L531" s="117">
        <f t="shared" si="113"/>
        <v>628</v>
      </c>
      <c r="M531" s="118">
        <f t="shared" si="114"/>
        <v>532</v>
      </c>
      <c r="N531" s="119">
        <f t="shared" si="115"/>
        <v>628</v>
      </c>
      <c r="O531" s="120">
        <f t="shared" si="116"/>
        <v>532</v>
      </c>
      <c r="Q531" s="125"/>
      <c r="U531" s="125"/>
    </row>
    <row r="532" spans="1:21" ht="16" customHeight="1" x14ac:dyDescent="0.3">
      <c r="A532" s="126">
        <v>532</v>
      </c>
      <c r="B532" s="127">
        <v>629</v>
      </c>
      <c r="C532" s="128">
        <f t="shared" si="106"/>
        <v>31427.05</v>
      </c>
      <c r="D532" s="129">
        <f t="shared" si="107"/>
        <v>2618.92</v>
      </c>
      <c r="E532" s="130">
        <f t="shared" si="108"/>
        <v>290.7</v>
      </c>
      <c r="F532" s="131">
        <f t="shared" si="117"/>
        <v>78.56</v>
      </c>
      <c r="G532" s="132">
        <f t="shared" si="118"/>
        <v>26.18</v>
      </c>
      <c r="H532" s="131">
        <f t="shared" si="109"/>
        <v>2.29</v>
      </c>
      <c r="I532" s="131">
        <f t="shared" si="110"/>
        <v>89.23</v>
      </c>
      <c r="J532" s="128">
        <f t="shared" si="111"/>
        <v>224.75</v>
      </c>
      <c r="K532" s="130">
        <f t="shared" si="112"/>
        <v>161.69999999999999</v>
      </c>
      <c r="L532" s="133">
        <f t="shared" si="113"/>
        <v>629</v>
      </c>
      <c r="M532" s="134">
        <f t="shared" si="114"/>
        <v>532</v>
      </c>
      <c r="N532" s="135">
        <f t="shared" si="115"/>
        <v>629</v>
      </c>
      <c r="O532" s="136">
        <f t="shared" si="116"/>
        <v>532</v>
      </c>
      <c r="Q532" s="125"/>
      <c r="U532" s="125"/>
    </row>
    <row r="533" spans="1:21" ht="16" customHeight="1" x14ac:dyDescent="0.3">
      <c r="A533" s="110">
        <v>533</v>
      </c>
      <c r="B533" s="111">
        <v>630</v>
      </c>
      <c r="C533" s="112">
        <f t="shared" si="106"/>
        <v>31486.12</v>
      </c>
      <c r="D533" s="113">
        <f t="shared" si="107"/>
        <v>2623.84</v>
      </c>
      <c r="E533" s="114">
        <f t="shared" si="108"/>
        <v>291.24</v>
      </c>
      <c r="F533" s="115">
        <f t="shared" si="117"/>
        <v>78.709999999999994</v>
      </c>
      <c r="G533" s="116">
        <f t="shared" si="118"/>
        <v>26.23</v>
      </c>
      <c r="H533" s="115">
        <f t="shared" si="109"/>
        <v>2.29</v>
      </c>
      <c r="I533" s="115">
        <f t="shared" si="110"/>
        <v>89.38</v>
      </c>
      <c r="J533" s="112">
        <f t="shared" si="111"/>
        <v>225.14</v>
      </c>
      <c r="K533" s="114">
        <f t="shared" si="112"/>
        <v>162</v>
      </c>
      <c r="L533" s="117">
        <f t="shared" si="113"/>
        <v>630</v>
      </c>
      <c r="M533" s="118">
        <f t="shared" si="114"/>
        <v>533</v>
      </c>
      <c r="N533" s="119">
        <f t="shared" si="115"/>
        <v>630</v>
      </c>
      <c r="O533" s="120">
        <f t="shared" si="116"/>
        <v>533</v>
      </c>
      <c r="Q533" s="125"/>
      <c r="U533" s="125"/>
    </row>
    <row r="534" spans="1:21" ht="16" customHeight="1" x14ac:dyDescent="0.3">
      <c r="A534" s="126">
        <v>534</v>
      </c>
      <c r="B534" s="127">
        <v>631</v>
      </c>
      <c r="C534" s="128">
        <f t="shared" si="106"/>
        <v>31545.200000000001</v>
      </c>
      <c r="D534" s="129">
        <f t="shared" si="107"/>
        <v>2628.76</v>
      </c>
      <c r="E534" s="130">
        <f t="shared" si="108"/>
        <v>291.79000000000002</v>
      </c>
      <c r="F534" s="131">
        <f t="shared" si="117"/>
        <v>78.86</v>
      </c>
      <c r="G534" s="132">
        <f t="shared" si="118"/>
        <v>26.28</v>
      </c>
      <c r="H534" s="131">
        <f t="shared" si="109"/>
        <v>2.29</v>
      </c>
      <c r="I534" s="131">
        <f t="shared" si="110"/>
        <v>89.53</v>
      </c>
      <c r="J534" s="128">
        <f t="shared" si="111"/>
        <v>225.54</v>
      </c>
      <c r="K534" s="130">
        <f t="shared" si="112"/>
        <v>162.29</v>
      </c>
      <c r="L534" s="133">
        <f t="shared" si="113"/>
        <v>631</v>
      </c>
      <c r="M534" s="134">
        <f t="shared" si="114"/>
        <v>534</v>
      </c>
      <c r="N534" s="135">
        <f t="shared" si="115"/>
        <v>631</v>
      </c>
      <c r="O534" s="136">
        <f t="shared" si="116"/>
        <v>534</v>
      </c>
      <c r="Q534" s="125"/>
      <c r="U534" s="125"/>
    </row>
    <row r="535" spans="1:21" ht="16" customHeight="1" x14ac:dyDescent="0.3">
      <c r="A535" s="110">
        <v>535</v>
      </c>
      <c r="B535" s="111">
        <v>632</v>
      </c>
      <c r="C535" s="112">
        <f t="shared" si="106"/>
        <v>31604.27</v>
      </c>
      <c r="D535" s="113">
        <f t="shared" si="107"/>
        <v>2633.68</v>
      </c>
      <c r="E535" s="114">
        <f t="shared" si="108"/>
        <v>292.33</v>
      </c>
      <c r="F535" s="115">
        <f t="shared" si="117"/>
        <v>79.010000000000005</v>
      </c>
      <c r="G535" s="116">
        <f t="shared" si="118"/>
        <v>26.33</v>
      </c>
      <c r="H535" s="115">
        <f t="shared" si="109"/>
        <v>2.29</v>
      </c>
      <c r="I535" s="115">
        <f t="shared" si="110"/>
        <v>89.68</v>
      </c>
      <c r="J535" s="112">
        <f t="shared" si="111"/>
        <v>225.93</v>
      </c>
      <c r="K535" s="114">
        <f t="shared" si="112"/>
        <v>162.59</v>
      </c>
      <c r="L535" s="117">
        <f t="shared" si="113"/>
        <v>632</v>
      </c>
      <c r="M535" s="118">
        <f t="shared" si="114"/>
        <v>535</v>
      </c>
      <c r="N535" s="119">
        <f t="shared" si="115"/>
        <v>632</v>
      </c>
      <c r="O535" s="120">
        <f t="shared" si="116"/>
        <v>535</v>
      </c>
      <c r="Q535" s="125"/>
      <c r="U535" s="125"/>
    </row>
    <row r="536" spans="1:21" ht="16" customHeight="1" x14ac:dyDescent="0.3">
      <c r="A536" s="126">
        <v>535</v>
      </c>
      <c r="B536" s="127">
        <v>633</v>
      </c>
      <c r="C536" s="128">
        <f t="shared" si="106"/>
        <v>31604.27</v>
      </c>
      <c r="D536" s="129">
        <f t="shared" si="107"/>
        <v>2633.68</v>
      </c>
      <c r="E536" s="130">
        <f t="shared" si="108"/>
        <v>292.33</v>
      </c>
      <c r="F536" s="131">
        <f t="shared" si="117"/>
        <v>79.010000000000005</v>
      </c>
      <c r="G536" s="132">
        <f t="shared" si="118"/>
        <v>26.33</v>
      </c>
      <c r="H536" s="131">
        <f t="shared" si="109"/>
        <v>2.29</v>
      </c>
      <c r="I536" s="131">
        <f t="shared" si="110"/>
        <v>89.68</v>
      </c>
      <c r="J536" s="128">
        <f t="shared" si="111"/>
        <v>225.93</v>
      </c>
      <c r="K536" s="130">
        <f t="shared" si="112"/>
        <v>162.59</v>
      </c>
      <c r="L536" s="133">
        <f t="shared" si="113"/>
        <v>633</v>
      </c>
      <c r="M536" s="134">
        <f t="shared" si="114"/>
        <v>535</v>
      </c>
      <c r="N536" s="135">
        <f t="shared" si="115"/>
        <v>633</v>
      </c>
      <c r="O536" s="136">
        <f t="shared" si="116"/>
        <v>535</v>
      </c>
      <c r="Q536" s="125"/>
      <c r="U536" s="125"/>
    </row>
    <row r="537" spans="1:21" ht="16" customHeight="1" x14ac:dyDescent="0.3">
      <c r="A537" s="110">
        <v>536</v>
      </c>
      <c r="B537" s="111">
        <v>634</v>
      </c>
      <c r="C537" s="112">
        <f t="shared" si="106"/>
        <v>31663.34</v>
      </c>
      <c r="D537" s="113">
        <f t="shared" si="107"/>
        <v>2638.61</v>
      </c>
      <c r="E537" s="114">
        <f t="shared" si="108"/>
        <v>292.88</v>
      </c>
      <c r="F537" s="115">
        <f t="shared" si="117"/>
        <v>79.150000000000006</v>
      </c>
      <c r="G537" s="116">
        <f t="shared" si="118"/>
        <v>26.38</v>
      </c>
      <c r="H537" s="115">
        <f t="shared" si="109"/>
        <v>2.29</v>
      </c>
      <c r="I537" s="115">
        <f t="shared" si="110"/>
        <v>89.82</v>
      </c>
      <c r="J537" s="112">
        <f t="shared" si="111"/>
        <v>226.32</v>
      </c>
      <c r="K537" s="114">
        <f t="shared" si="112"/>
        <v>162.88</v>
      </c>
      <c r="L537" s="117">
        <f t="shared" si="113"/>
        <v>634</v>
      </c>
      <c r="M537" s="118">
        <f t="shared" si="114"/>
        <v>536</v>
      </c>
      <c r="N537" s="119">
        <f t="shared" si="115"/>
        <v>634</v>
      </c>
      <c r="O537" s="120">
        <f t="shared" si="116"/>
        <v>536</v>
      </c>
      <c r="Q537" s="125"/>
      <c r="U537" s="125"/>
    </row>
    <row r="538" spans="1:21" ht="16" customHeight="1" x14ac:dyDescent="0.3">
      <c r="A538" s="126">
        <v>537</v>
      </c>
      <c r="B538" s="127">
        <v>635</v>
      </c>
      <c r="C538" s="128">
        <f t="shared" si="106"/>
        <v>31722.42</v>
      </c>
      <c r="D538" s="129">
        <f t="shared" si="107"/>
        <v>2643.53</v>
      </c>
      <c r="E538" s="130">
        <f t="shared" si="108"/>
        <v>293.43</v>
      </c>
      <c r="F538" s="131">
        <f t="shared" si="117"/>
        <v>79.3</v>
      </c>
      <c r="G538" s="132">
        <f t="shared" si="118"/>
        <v>26.43</v>
      </c>
      <c r="H538" s="131">
        <f t="shared" si="109"/>
        <v>2.29</v>
      </c>
      <c r="I538" s="131">
        <f t="shared" si="110"/>
        <v>89.97</v>
      </c>
      <c r="J538" s="128">
        <f t="shared" si="111"/>
        <v>226.72</v>
      </c>
      <c r="K538" s="130">
        <f t="shared" si="112"/>
        <v>163.18</v>
      </c>
      <c r="L538" s="133">
        <f t="shared" si="113"/>
        <v>635</v>
      </c>
      <c r="M538" s="134">
        <f t="shared" si="114"/>
        <v>537</v>
      </c>
      <c r="N538" s="135">
        <f t="shared" si="115"/>
        <v>635</v>
      </c>
      <c r="O538" s="136">
        <f t="shared" si="116"/>
        <v>537</v>
      </c>
      <c r="Q538" s="125"/>
      <c r="U538" s="125"/>
    </row>
    <row r="539" spans="1:21" ht="16" customHeight="1" x14ac:dyDescent="0.3">
      <c r="A539" s="110">
        <v>538</v>
      </c>
      <c r="B539" s="111">
        <v>636</v>
      </c>
      <c r="C539" s="112">
        <f t="shared" si="106"/>
        <v>31781.49</v>
      </c>
      <c r="D539" s="113">
        <f t="shared" si="107"/>
        <v>2648.45</v>
      </c>
      <c r="E539" s="114">
        <f t="shared" si="108"/>
        <v>293.97000000000003</v>
      </c>
      <c r="F539" s="115">
        <f t="shared" si="117"/>
        <v>79.45</v>
      </c>
      <c r="G539" s="116">
        <f t="shared" si="118"/>
        <v>26.48</v>
      </c>
      <c r="H539" s="115">
        <f t="shared" si="109"/>
        <v>2.29</v>
      </c>
      <c r="I539" s="115">
        <f t="shared" si="110"/>
        <v>90.12</v>
      </c>
      <c r="J539" s="112">
        <f t="shared" si="111"/>
        <v>227.11</v>
      </c>
      <c r="K539" s="114">
        <f t="shared" si="112"/>
        <v>163.47</v>
      </c>
      <c r="L539" s="117">
        <f t="shared" si="113"/>
        <v>636</v>
      </c>
      <c r="M539" s="118">
        <f t="shared" si="114"/>
        <v>538</v>
      </c>
      <c r="N539" s="119">
        <f t="shared" si="115"/>
        <v>636</v>
      </c>
      <c r="O539" s="120">
        <f t="shared" si="116"/>
        <v>538</v>
      </c>
      <c r="Q539" s="125"/>
      <c r="U539" s="125"/>
    </row>
    <row r="540" spans="1:21" ht="16" customHeight="1" x14ac:dyDescent="0.3">
      <c r="A540" s="126">
        <v>538</v>
      </c>
      <c r="B540" s="127">
        <v>637</v>
      </c>
      <c r="C540" s="128">
        <f t="shared" si="106"/>
        <v>31781.49</v>
      </c>
      <c r="D540" s="129">
        <f t="shared" si="107"/>
        <v>2648.45</v>
      </c>
      <c r="E540" s="130">
        <f t="shared" si="108"/>
        <v>293.97000000000003</v>
      </c>
      <c r="F540" s="131">
        <f t="shared" si="117"/>
        <v>79.45</v>
      </c>
      <c r="G540" s="132">
        <f t="shared" si="118"/>
        <v>26.48</v>
      </c>
      <c r="H540" s="131">
        <f t="shared" si="109"/>
        <v>2.29</v>
      </c>
      <c r="I540" s="131">
        <f t="shared" si="110"/>
        <v>90.12</v>
      </c>
      <c r="J540" s="128">
        <f t="shared" si="111"/>
        <v>227.11</v>
      </c>
      <c r="K540" s="130">
        <f t="shared" si="112"/>
        <v>163.47</v>
      </c>
      <c r="L540" s="133">
        <f t="shared" si="113"/>
        <v>637</v>
      </c>
      <c r="M540" s="134">
        <f t="shared" si="114"/>
        <v>538</v>
      </c>
      <c r="N540" s="135">
        <f t="shared" si="115"/>
        <v>637</v>
      </c>
      <c r="O540" s="136">
        <f t="shared" si="116"/>
        <v>538</v>
      </c>
      <c r="Q540" s="125"/>
      <c r="U540" s="125"/>
    </row>
    <row r="541" spans="1:21" ht="16" customHeight="1" x14ac:dyDescent="0.3">
      <c r="A541" s="110">
        <v>539</v>
      </c>
      <c r="B541" s="111">
        <v>638</v>
      </c>
      <c r="C541" s="112">
        <f t="shared" si="106"/>
        <v>31840.560000000001</v>
      </c>
      <c r="D541" s="113">
        <f t="shared" si="107"/>
        <v>2653.38</v>
      </c>
      <c r="E541" s="114">
        <f t="shared" si="108"/>
        <v>294.52</v>
      </c>
      <c r="F541" s="115">
        <f t="shared" si="117"/>
        <v>79.599999999999994</v>
      </c>
      <c r="G541" s="116">
        <f t="shared" si="118"/>
        <v>26.53</v>
      </c>
      <c r="H541" s="115">
        <f t="shared" si="109"/>
        <v>2.29</v>
      </c>
      <c r="I541" s="115">
        <f t="shared" si="110"/>
        <v>90.27</v>
      </c>
      <c r="J541" s="112">
        <f t="shared" si="111"/>
        <v>227.51</v>
      </c>
      <c r="K541" s="114">
        <f t="shared" si="112"/>
        <v>163.77000000000001</v>
      </c>
      <c r="L541" s="117">
        <f t="shared" si="113"/>
        <v>638</v>
      </c>
      <c r="M541" s="118">
        <f t="shared" si="114"/>
        <v>539</v>
      </c>
      <c r="N541" s="119">
        <f t="shared" si="115"/>
        <v>638</v>
      </c>
      <c r="O541" s="120">
        <f t="shared" si="116"/>
        <v>539</v>
      </c>
      <c r="Q541" s="125"/>
      <c r="U541" s="125"/>
    </row>
    <row r="542" spans="1:21" ht="16" customHeight="1" x14ac:dyDescent="0.3">
      <c r="A542" s="126">
        <v>540</v>
      </c>
      <c r="B542" s="127">
        <v>639</v>
      </c>
      <c r="C542" s="128">
        <f t="shared" si="106"/>
        <v>31899.64</v>
      </c>
      <c r="D542" s="129">
        <f t="shared" si="107"/>
        <v>2658.3</v>
      </c>
      <c r="E542" s="130">
        <f t="shared" si="108"/>
        <v>295.07</v>
      </c>
      <c r="F542" s="131">
        <f t="shared" si="117"/>
        <v>79.739999999999995</v>
      </c>
      <c r="G542" s="132">
        <f t="shared" si="118"/>
        <v>26.58</v>
      </c>
      <c r="H542" s="131">
        <f t="shared" si="109"/>
        <v>2.29</v>
      </c>
      <c r="I542" s="131">
        <f t="shared" si="110"/>
        <v>90.41</v>
      </c>
      <c r="J542" s="128">
        <f t="shared" si="111"/>
        <v>227.9</v>
      </c>
      <c r="K542" s="130">
        <f t="shared" si="112"/>
        <v>164.06</v>
      </c>
      <c r="L542" s="133">
        <f t="shared" si="113"/>
        <v>639</v>
      </c>
      <c r="M542" s="134">
        <f t="shared" si="114"/>
        <v>540</v>
      </c>
      <c r="N542" s="135">
        <f t="shared" si="115"/>
        <v>639</v>
      </c>
      <c r="O542" s="136">
        <f t="shared" si="116"/>
        <v>540</v>
      </c>
      <c r="Q542" s="125"/>
      <c r="U542" s="125"/>
    </row>
    <row r="543" spans="1:21" ht="16" customHeight="1" x14ac:dyDescent="0.3">
      <c r="A543" s="110">
        <v>540</v>
      </c>
      <c r="B543" s="111">
        <v>640</v>
      </c>
      <c r="C543" s="112">
        <f t="shared" si="106"/>
        <v>31899.64</v>
      </c>
      <c r="D543" s="113">
        <f t="shared" si="107"/>
        <v>2658.3</v>
      </c>
      <c r="E543" s="114">
        <f t="shared" si="108"/>
        <v>295.07</v>
      </c>
      <c r="F543" s="115">
        <f t="shared" si="117"/>
        <v>79.739999999999995</v>
      </c>
      <c r="G543" s="116">
        <f t="shared" si="118"/>
        <v>26.58</v>
      </c>
      <c r="H543" s="115">
        <f t="shared" si="109"/>
        <v>2.29</v>
      </c>
      <c r="I543" s="115">
        <f t="shared" si="110"/>
        <v>90.41</v>
      </c>
      <c r="J543" s="112">
        <f t="shared" si="111"/>
        <v>227.9</v>
      </c>
      <c r="K543" s="114">
        <f t="shared" si="112"/>
        <v>164.06</v>
      </c>
      <c r="L543" s="117">
        <f t="shared" si="113"/>
        <v>640</v>
      </c>
      <c r="M543" s="118">
        <f t="shared" si="114"/>
        <v>540</v>
      </c>
      <c r="N543" s="119">
        <f t="shared" si="115"/>
        <v>640</v>
      </c>
      <c r="O543" s="120">
        <f t="shared" si="116"/>
        <v>540</v>
      </c>
      <c r="Q543" s="125"/>
      <c r="U543" s="125"/>
    </row>
    <row r="544" spans="1:21" ht="16" customHeight="1" x14ac:dyDescent="0.3">
      <c r="A544" s="126">
        <v>541</v>
      </c>
      <c r="B544" s="127">
        <v>641</v>
      </c>
      <c r="C544" s="128">
        <f t="shared" si="106"/>
        <v>31958.71</v>
      </c>
      <c r="D544" s="129">
        <f t="shared" si="107"/>
        <v>2663.22</v>
      </c>
      <c r="E544" s="130">
        <f t="shared" si="108"/>
        <v>295.61</v>
      </c>
      <c r="F544" s="131">
        <f t="shared" si="117"/>
        <v>79.89</v>
      </c>
      <c r="G544" s="132">
        <f t="shared" si="118"/>
        <v>26.63</v>
      </c>
      <c r="H544" s="131">
        <f t="shared" si="109"/>
        <v>2.29</v>
      </c>
      <c r="I544" s="131">
        <f t="shared" si="110"/>
        <v>90.56</v>
      </c>
      <c r="J544" s="128">
        <f t="shared" si="111"/>
        <v>228.29</v>
      </c>
      <c r="K544" s="130">
        <f t="shared" si="112"/>
        <v>164.36</v>
      </c>
      <c r="L544" s="133">
        <f t="shared" si="113"/>
        <v>641</v>
      </c>
      <c r="M544" s="134">
        <f t="shared" si="114"/>
        <v>541</v>
      </c>
      <c r="N544" s="135">
        <f t="shared" si="115"/>
        <v>641</v>
      </c>
      <c r="O544" s="136">
        <f t="shared" si="116"/>
        <v>541</v>
      </c>
      <c r="Q544" s="18"/>
      <c r="R544" s="142"/>
      <c r="U544" s="125"/>
    </row>
    <row r="545" spans="1:21" ht="16" customHeight="1" x14ac:dyDescent="0.3">
      <c r="A545" s="110">
        <v>542</v>
      </c>
      <c r="B545" s="111">
        <v>642</v>
      </c>
      <c r="C545" s="112">
        <f t="shared" si="106"/>
        <v>32017.78</v>
      </c>
      <c r="D545" s="113">
        <f t="shared" si="107"/>
        <v>2668.14</v>
      </c>
      <c r="E545" s="114">
        <f t="shared" si="108"/>
        <v>296.16000000000003</v>
      </c>
      <c r="F545" s="115">
        <f t="shared" si="117"/>
        <v>80.040000000000006</v>
      </c>
      <c r="G545" s="116">
        <f t="shared" si="118"/>
        <v>26.68</v>
      </c>
      <c r="H545" s="115">
        <f t="shared" si="109"/>
        <v>2.29</v>
      </c>
      <c r="I545" s="115">
        <f t="shared" si="110"/>
        <v>90.71</v>
      </c>
      <c r="J545" s="112">
        <f t="shared" si="111"/>
        <v>228.69</v>
      </c>
      <c r="K545" s="114">
        <f t="shared" si="112"/>
        <v>164.65</v>
      </c>
      <c r="L545" s="117">
        <f t="shared" si="113"/>
        <v>642</v>
      </c>
      <c r="M545" s="118">
        <f t="shared" si="114"/>
        <v>542</v>
      </c>
      <c r="N545" s="119">
        <f t="shared" si="115"/>
        <v>642</v>
      </c>
      <c r="O545" s="120">
        <f t="shared" si="116"/>
        <v>542</v>
      </c>
      <c r="P545" s="143"/>
      <c r="Q545" s="143"/>
      <c r="U545" s="125"/>
    </row>
    <row r="546" spans="1:21" ht="16" customHeight="1" x14ac:dyDescent="0.3">
      <c r="A546" s="126">
        <v>543</v>
      </c>
      <c r="B546" s="127">
        <v>643</v>
      </c>
      <c r="C546" s="128">
        <f t="shared" si="106"/>
        <v>32076.86</v>
      </c>
      <c r="D546" s="129">
        <f t="shared" si="107"/>
        <v>2673.07</v>
      </c>
      <c r="E546" s="130">
        <f t="shared" si="108"/>
        <v>296.70999999999998</v>
      </c>
      <c r="F546" s="131">
        <f t="shared" si="117"/>
        <v>80.19</v>
      </c>
      <c r="G546" s="132">
        <f t="shared" si="118"/>
        <v>26.73</v>
      </c>
      <c r="H546" s="131">
        <f t="shared" si="109"/>
        <v>2.29</v>
      </c>
      <c r="I546" s="131">
        <f t="shared" si="110"/>
        <v>90.86</v>
      </c>
      <c r="J546" s="128">
        <f t="shared" si="111"/>
        <v>229.08</v>
      </c>
      <c r="K546" s="130">
        <f t="shared" si="112"/>
        <v>164.95</v>
      </c>
      <c r="L546" s="133">
        <f t="shared" si="113"/>
        <v>643</v>
      </c>
      <c r="M546" s="134">
        <f t="shared" si="114"/>
        <v>543</v>
      </c>
      <c r="N546" s="135">
        <f t="shared" si="115"/>
        <v>643</v>
      </c>
      <c r="O546" s="136">
        <f t="shared" si="116"/>
        <v>543</v>
      </c>
      <c r="Q546" s="125"/>
      <c r="U546" s="125"/>
    </row>
    <row r="547" spans="1:21" ht="16" customHeight="1" x14ac:dyDescent="0.3">
      <c r="A547" s="110">
        <v>543</v>
      </c>
      <c r="B547" s="111">
        <v>644</v>
      </c>
      <c r="C547" s="112">
        <f t="shared" si="106"/>
        <v>32076.86</v>
      </c>
      <c r="D547" s="113">
        <f t="shared" si="107"/>
        <v>2673.07</v>
      </c>
      <c r="E547" s="114">
        <f t="shared" si="108"/>
        <v>296.70999999999998</v>
      </c>
      <c r="F547" s="115">
        <f t="shared" si="117"/>
        <v>80.19</v>
      </c>
      <c r="G547" s="116">
        <f t="shared" si="118"/>
        <v>26.73</v>
      </c>
      <c r="H547" s="115">
        <f t="shared" si="109"/>
        <v>2.29</v>
      </c>
      <c r="I547" s="115">
        <f t="shared" si="110"/>
        <v>90.86</v>
      </c>
      <c r="J547" s="112">
        <f t="shared" si="111"/>
        <v>229.08</v>
      </c>
      <c r="K547" s="114">
        <f t="shared" si="112"/>
        <v>164.95</v>
      </c>
      <c r="L547" s="117">
        <f t="shared" si="113"/>
        <v>644</v>
      </c>
      <c r="M547" s="118">
        <f t="shared" si="114"/>
        <v>543</v>
      </c>
      <c r="N547" s="119">
        <f t="shared" si="115"/>
        <v>644</v>
      </c>
      <c r="O547" s="120">
        <f t="shared" si="116"/>
        <v>543</v>
      </c>
      <c r="Q547" s="125"/>
      <c r="U547" s="125"/>
    </row>
    <row r="548" spans="1:21" ht="16" customHeight="1" x14ac:dyDescent="0.3">
      <c r="A548" s="126">
        <v>544</v>
      </c>
      <c r="B548" s="127">
        <v>645</v>
      </c>
      <c r="C548" s="128">
        <f t="shared" si="106"/>
        <v>32135.93</v>
      </c>
      <c r="D548" s="129">
        <f t="shared" si="107"/>
        <v>2677.99</v>
      </c>
      <c r="E548" s="130">
        <f t="shared" si="108"/>
        <v>297.25</v>
      </c>
      <c r="F548" s="131">
        <f t="shared" si="117"/>
        <v>80.33</v>
      </c>
      <c r="G548" s="132">
        <f t="shared" si="118"/>
        <v>26.77</v>
      </c>
      <c r="H548" s="131">
        <f t="shared" si="109"/>
        <v>2.29</v>
      </c>
      <c r="I548" s="131">
        <f t="shared" si="110"/>
        <v>91</v>
      </c>
      <c r="J548" s="128">
        <f t="shared" si="111"/>
        <v>229.47</v>
      </c>
      <c r="K548" s="130">
        <f t="shared" si="112"/>
        <v>165.24</v>
      </c>
      <c r="L548" s="133">
        <f t="shared" si="113"/>
        <v>645</v>
      </c>
      <c r="M548" s="134">
        <f t="shared" si="114"/>
        <v>544</v>
      </c>
      <c r="N548" s="135">
        <f t="shared" si="115"/>
        <v>645</v>
      </c>
      <c r="O548" s="136">
        <f t="shared" si="116"/>
        <v>544</v>
      </c>
      <c r="Q548" s="125"/>
      <c r="U548" s="125"/>
    </row>
    <row r="549" spans="1:21" ht="16" customHeight="1" x14ac:dyDescent="0.3">
      <c r="A549" s="110">
        <v>545</v>
      </c>
      <c r="B549" s="111">
        <v>646</v>
      </c>
      <c r="C549" s="112">
        <f t="shared" si="106"/>
        <v>32195</v>
      </c>
      <c r="D549" s="113">
        <f t="shared" si="107"/>
        <v>2682.91</v>
      </c>
      <c r="E549" s="114">
        <f t="shared" si="108"/>
        <v>297.8</v>
      </c>
      <c r="F549" s="115">
        <f t="shared" si="117"/>
        <v>80.48</v>
      </c>
      <c r="G549" s="116">
        <f t="shared" si="118"/>
        <v>26.82</v>
      </c>
      <c r="H549" s="115">
        <f t="shared" si="109"/>
        <v>2.29</v>
      </c>
      <c r="I549" s="115">
        <f t="shared" si="110"/>
        <v>91.15</v>
      </c>
      <c r="J549" s="112">
        <f t="shared" si="111"/>
        <v>229.87</v>
      </c>
      <c r="K549" s="114">
        <f t="shared" si="112"/>
        <v>165.54</v>
      </c>
      <c r="L549" s="117">
        <f t="shared" si="113"/>
        <v>646</v>
      </c>
      <c r="M549" s="118">
        <f t="shared" si="114"/>
        <v>545</v>
      </c>
      <c r="N549" s="119">
        <f t="shared" si="115"/>
        <v>646</v>
      </c>
      <c r="O549" s="120">
        <f t="shared" si="116"/>
        <v>545</v>
      </c>
      <c r="Q549" s="125"/>
      <c r="U549" s="125"/>
    </row>
    <row r="550" spans="1:21" ht="16" customHeight="1" x14ac:dyDescent="0.3">
      <c r="A550" s="126">
        <v>546</v>
      </c>
      <c r="B550" s="127">
        <v>647</v>
      </c>
      <c r="C550" s="128">
        <f t="shared" si="106"/>
        <v>32254.080000000002</v>
      </c>
      <c r="D550" s="129">
        <f t="shared" si="107"/>
        <v>2687.84</v>
      </c>
      <c r="E550" s="130">
        <f t="shared" si="108"/>
        <v>298.35000000000002</v>
      </c>
      <c r="F550" s="131">
        <f t="shared" si="117"/>
        <v>80.63</v>
      </c>
      <c r="G550" s="132">
        <f t="shared" si="118"/>
        <v>26.87</v>
      </c>
      <c r="H550" s="131">
        <f t="shared" si="109"/>
        <v>2.29</v>
      </c>
      <c r="I550" s="131">
        <f t="shared" si="110"/>
        <v>91.3</v>
      </c>
      <c r="J550" s="128">
        <f t="shared" si="111"/>
        <v>230.26</v>
      </c>
      <c r="K550" s="130">
        <f t="shared" si="112"/>
        <v>165.84</v>
      </c>
      <c r="L550" s="133">
        <f t="shared" si="113"/>
        <v>647</v>
      </c>
      <c r="M550" s="134">
        <f t="shared" si="114"/>
        <v>546</v>
      </c>
      <c r="N550" s="135">
        <f t="shared" si="115"/>
        <v>647</v>
      </c>
      <c r="O550" s="136">
        <f t="shared" si="116"/>
        <v>546</v>
      </c>
      <c r="Q550" s="125"/>
      <c r="U550" s="125"/>
    </row>
    <row r="551" spans="1:21" ht="16" customHeight="1" x14ac:dyDescent="0.3">
      <c r="A551" s="110">
        <v>546</v>
      </c>
      <c r="B551" s="111">
        <v>648</v>
      </c>
      <c r="C551" s="112">
        <f t="shared" si="106"/>
        <v>32254.080000000002</v>
      </c>
      <c r="D551" s="113">
        <f t="shared" si="107"/>
        <v>2687.84</v>
      </c>
      <c r="E551" s="114">
        <f t="shared" si="108"/>
        <v>298.35000000000002</v>
      </c>
      <c r="F551" s="115">
        <f t="shared" si="117"/>
        <v>80.63</v>
      </c>
      <c r="G551" s="116">
        <f t="shared" si="118"/>
        <v>26.87</v>
      </c>
      <c r="H551" s="115">
        <f t="shared" si="109"/>
        <v>2.29</v>
      </c>
      <c r="I551" s="115">
        <f t="shared" si="110"/>
        <v>91.3</v>
      </c>
      <c r="J551" s="112">
        <f t="shared" si="111"/>
        <v>230.26</v>
      </c>
      <c r="K551" s="114">
        <f t="shared" si="112"/>
        <v>165.84</v>
      </c>
      <c r="L551" s="117">
        <f t="shared" si="113"/>
        <v>648</v>
      </c>
      <c r="M551" s="118">
        <f t="shared" si="114"/>
        <v>546</v>
      </c>
      <c r="N551" s="119">
        <f t="shared" si="115"/>
        <v>648</v>
      </c>
      <c r="O551" s="120">
        <f t="shared" si="116"/>
        <v>546</v>
      </c>
      <c r="Q551" s="125"/>
      <c r="U551" s="125"/>
    </row>
    <row r="552" spans="1:21" ht="16" customHeight="1" x14ac:dyDescent="0.3">
      <c r="A552" s="126">
        <v>547</v>
      </c>
      <c r="B552" s="127">
        <v>649</v>
      </c>
      <c r="C552" s="128">
        <f t="shared" si="106"/>
        <v>32313.15</v>
      </c>
      <c r="D552" s="129">
        <f t="shared" si="107"/>
        <v>2692.76</v>
      </c>
      <c r="E552" s="130">
        <f t="shared" si="108"/>
        <v>298.89</v>
      </c>
      <c r="F552" s="131">
        <f t="shared" si="117"/>
        <v>80.78</v>
      </c>
      <c r="G552" s="132">
        <f t="shared" si="118"/>
        <v>26.92</v>
      </c>
      <c r="H552" s="131">
        <f t="shared" si="109"/>
        <v>2.29</v>
      </c>
      <c r="I552" s="131">
        <f t="shared" si="110"/>
        <v>91.45</v>
      </c>
      <c r="J552" s="128">
        <f t="shared" si="111"/>
        <v>230.66</v>
      </c>
      <c r="K552" s="130">
        <f t="shared" si="112"/>
        <v>166.13</v>
      </c>
      <c r="L552" s="133">
        <f t="shared" si="113"/>
        <v>649</v>
      </c>
      <c r="M552" s="134">
        <f t="shared" si="114"/>
        <v>547</v>
      </c>
      <c r="N552" s="135">
        <f t="shared" si="115"/>
        <v>649</v>
      </c>
      <c r="O552" s="136">
        <f t="shared" si="116"/>
        <v>547</v>
      </c>
      <c r="Q552" s="125"/>
      <c r="U552" s="125"/>
    </row>
    <row r="553" spans="1:21" ht="16" customHeight="1" x14ac:dyDescent="0.3">
      <c r="A553" s="110">
        <v>548</v>
      </c>
      <c r="B553" s="111">
        <v>650</v>
      </c>
      <c r="C553" s="112">
        <f t="shared" si="106"/>
        <v>32372.22</v>
      </c>
      <c r="D553" s="113">
        <f t="shared" si="107"/>
        <v>2697.68</v>
      </c>
      <c r="E553" s="114">
        <f t="shared" si="108"/>
        <v>299.44</v>
      </c>
      <c r="F553" s="115">
        <f t="shared" si="117"/>
        <v>80.930000000000007</v>
      </c>
      <c r="G553" s="116">
        <f t="shared" si="118"/>
        <v>26.97</v>
      </c>
      <c r="H553" s="115">
        <f t="shared" si="109"/>
        <v>2.29</v>
      </c>
      <c r="I553" s="115">
        <f t="shared" si="110"/>
        <v>91.6</v>
      </c>
      <c r="J553" s="112">
        <f t="shared" si="111"/>
        <v>231.05</v>
      </c>
      <c r="K553" s="114">
        <f t="shared" si="112"/>
        <v>166.43</v>
      </c>
      <c r="L553" s="117">
        <f t="shared" si="113"/>
        <v>650</v>
      </c>
      <c r="M553" s="118">
        <f t="shared" si="114"/>
        <v>548</v>
      </c>
      <c r="N553" s="119">
        <f t="shared" si="115"/>
        <v>650</v>
      </c>
      <c r="O553" s="120">
        <f t="shared" si="116"/>
        <v>548</v>
      </c>
      <c r="Q553" s="125"/>
      <c r="U553" s="125"/>
    </row>
    <row r="554" spans="1:21" ht="16" customHeight="1" x14ac:dyDescent="0.3">
      <c r="A554" s="126">
        <v>549</v>
      </c>
      <c r="B554" s="127">
        <v>651</v>
      </c>
      <c r="C554" s="128">
        <f t="shared" si="106"/>
        <v>32431.3</v>
      </c>
      <c r="D554" s="129">
        <f t="shared" si="107"/>
        <v>2702.6</v>
      </c>
      <c r="E554" s="130">
        <f t="shared" si="108"/>
        <v>299.98</v>
      </c>
      <c r="F554" s="131">
        <f t="shared" si="117"/>
        <v>81.069999999999993</v>
      </c>
      <c r="G554" s="132">
        <f t="shared" si="118"/>
        <v>27.02</v>
      </c>
      <c r="H554" s="131">
        <f t="shared" si="109"/>
        <v>2.29</v>
      </c>
      <c r="I554" s="131">
        <f t="shared" si="110"/>
        <v>91.74</v>
      </c>
      <c r="J554" s="128">
        <f t="shared" si="111"/>
        <v>231.44</v>
      </c>
      <c r="K554" s="130">
        <f t="shared" si="112"/>
        <v>166.72</v>
      </c>
      <c r="L554" s="133">
        <f t="shared" si="113"/>
        <v>651</v>
      </c>
      <c r="M554" s="134">
        <f t="shared" si="114"/>
        <v>549</v>
      </c>
      <c r="N554" s="135">
        <f t="shared" si="115"/>
        <v>651</v>
      </c>
      <c r="O554" s="136">
        <f t="shared" si="116"/>
        <v>549</v>
      </c>
      <c r="Q554" s="125"/>
      <c r="U554" s="125"/>
    </row>
    <row r="555" spans="1:21" ht="16" customHeight="1" x14ac:dyDescent="0.3">
      <c r="A555" s="110">
        <v>549</v>
      </c>
      <c r="B555" s="111">
        <v>652</v>
      </c>
      <c r="C555" s="112">
        <f t="shared" si="106"/>
        <v>32431.3</v>
      </c>
      <c r="D555" s="113">
        <f t="shared" si="107"/>
        <v>2702.6</v>
      </c>
      <c r="E555" s="114">
        <f t="shared" si="108"/>
        <v>299.98</v>
      </c>
      <c r="F555" s="115">
        <f t="shared" si="117"/>
        <v>81.069999999999993</v>
      </c>
      <c r="G555" s="116">
        <f t="shared" si="118"/>
        <v>27.02</v>
      </c>
      <c r="H555" s="115">
        <f t="shared" si="109"/>
        <v>2.29</v>
      </c>
      <c r="I555" s="115">
        <f t="shared" si="110"/>
        <v>91.74</v>
      </c>
      <c r="J555" s="112">
        <f t="shared" si="111"/>
        <v>231.44</v>
      </c>
      <c r="K555" s="114">
        <f t="shared" si="112"/>
        <v>166.72</v>
      </c>
      <c r="L555" s="117">
        <f t="shared" si="113"/>
        <v>652</v>
      </c>
      <c r="M555" s="118">
        <f t="shared" si="114"/>
        <v>549</v>
      </c>
      <c r="N555" s="119">
        <f t="shared" si="115"/>
        <v>652</v>
      </c>
      <c r="O555" s="120">
        <f t="shared" si="116"/>
        <v>549</v>
      </c>
      <c r="Q555" s="125"/>
      <c r="U555" s="125"/>
    </row>
    <row r="556" spans="1:21" ht="16" customHeight="1" x14ac:dyDescent="0.3">
      <c r="A556" s="126">
        <v>550</v>
      </c>
      <c r="B556" s="127">
        <v>653</v>
      </c>
      <c r="C556" s="128">
        <f t="shared" si="106"/>
        <v>32490.37</v>
      </c>
      <c r="D556" s="129">
        <f t="shared" si="107"/>
        <v>2707.53</v>
      </c>
      <c r="E556" s="130">
        <f t="shared" si="108"/>
        <v>300.52999999999997</v>
      </c>
      <c r="F556" s="131">
        <f t="shared" si="117"/>
        <v>81.22</v>
      </c>
      <c r="G556" s="132">
        <f t="shared" si="118"/>
        <v>27.07</v>
      </c>
      <c r="H556" s="131">
        <f t="shared" si="109"/>
        <v>2.29</v>
      </c>
      <c r="I556" s="131">
        <f t="shared" si="110"/>
        <v>91.89</v>
      </c>
      <c r="J556" s="128">
        <f t="shared" si="111"/>
        <v>231.84</v>
      </c>
      <c r="K556" s="130">
        <f t="shared" si="112"/>
        <v>167.02</v>
      </c>
      <c r="L556" s="133">
        <f t="shared" si="113"/>
        <v>653</v>
      </c>
      <c r="M556" s="134">
        <f t="shared" si="114"/>
        <v>550</v>
      </c>
      <c r="N556" s="135">
        <f t="shared" si="115"/>
        <v>653</v>
      </c>
      <c r="O556" s="136">
        <f t="shared" si="116"/>
        <v>550</v>
      </c>
      <c r="Q556" s="125"/>
      <c r="U556" s="125"/>
    </row>
    <row r="557" spans="1:21" ht="16" customHeight="1" x14ac:dyDescent="0.3">
      <c r="A557" s="110">
        <v>551</v>
      </c>
      <c r="B557" s="111">
        <v>654</v>
      </c>
      <c r="C557" s="112">
        <f t="shared" si="106"/>
        <v>32549.439999999999</v>
      </c>
      <c r="D557" s="113">
        <f t="shared" si="107"/>
        <v>2712.45</v>
      </c>
      <c r="E557" s="114">
        <f t="shared" si="108"/>
        <v>301.08</v>
      </c>
      <c r="F557" s="115">
        <f t="shared" si="117"/>
        <v>81.37</v>
      </c>
      <c r="G557" s="116">
        <f t="shared" si="118"/>
        <v>27.12</v>
      </c>
      <c r="H557" s="115">
        <f t="shared" si="109"/>
        <v>2.29</v>
      </c>
      <c r="I557" s="115">
        <f t="shared" si="110"/>
        <v>92.04</v>
      </c>
      <c r="J557" s="112">
        <f t="shared" si="111"/>
        <v>232.23</v>
      </c>
      <c r="K557" s="114">
        <f t="shared" si="112"/>
        <v>167.31</v>
      </c>
      <c r="L557" s="117">
        <f t="shared" si="113"/>
        <v>654</v>
      </c>
      <c r="M557" s="118">
        <f t="shared" si="114"/>
        <v>551</v>
      </c>
      <c r="N557" s="119">
        <f t="shared" si="115"/>
        <v>654</v>
      </c>
      <c r="O557" s="120">
        <f t="shared" si="116"/>
        <v>551</v>
      </c>
      <c r="Q557" s="125"/>
      <c r="U557" s="125"/>
    </row>
    <row r="558" spans="1:21" ht="16" customHeight="1" x14ac:dyDescent="0.3">
      <c r="A558" s="126">
        <v>551</v>
      </c>
      <c r="B558" s="127">
        <v>655</v>
      </c>
      <c r="C558" s="128">
        <f t="shared" si="106"/>
        <v>32549.439999999999</v>
      </c>
      <c r="D558" s="129">
        <f t="shared" si="107"/>
        <v>2712.45</v>
      </c>
      <c r="E558" s="130">
        <f t="shared" si="108"/>
        <v>301.08</v>
      </c>
      <c r="F558" s="131">
        <f t="shared" si="117"/>
        <v>81.37</v>
      </c>
      <c r="G558" s="132">
        <f t="shared" si="118"/>
        <v>27.12</v>
      </c>
      <c r="H558" s="131">
        <f t="shared" si="109"/>
        <v>2.29</v>
      </c>
      <c r="I558" s="131">
        <f t="shared" si="110"/>
        <v>92.04</v>
      </c>
      <c r="J558" s="128">
        <f t="shared" si="111"/>
        <v>232.23</v>
      </c>
      <c r="K558" s="130">
        <f t="shared" si="112"/>
        <v>167.31</v>
      </c>
      <c r="L558" s="133">
        <f t="shared" si="113"/>
        <v>655</v>
      </c>
      <c r="M558" s="134">
        <f t="shared" si="114"/>
        <v>551</v>
      </c>
      <c r="N558" s="135">
        <f t="shared" si="115"/>
        <v>655</v>
      </c>
      <c r="O558" s="136">
        <f t="shared" si="116"/>
        <v>551</v>
      </c>
      <c r="Q558" s="125"/>
      <c r="U558" s="125"/>
    </row>
    <row r="559" spans="1:21" ht="16" customHeight="1" x14ac:dyDescent="0.3">
      <c r="A559" s="110">
        <v>552</v>
      </c>
      <c r="B559" s="111">
        <v>656</v>
      </c>
      <c r="C559" s="112">
        <f t="shared" si="106"/>
        <v>32608.52</v>
      </c>
      <c r="D559" s="113">
        <f t="shared" si="107"/>
        <v>2717.37</v>
      </c>
      <c r="E559" s="114">
        <f t="shared" si="108"/>
        <v>301.62</v>
      </c>
      <c r="F559" s="115">
        <f t="shared" si="117"/>
        <v>81.52</v>
      </c>
      <c r="G559" s="116">
        <f t="shared" si="118"/>
        <v>27.17</v>
      </c>
      <c r="H559" s="115">
        <f t="shared" si="109"/>
        <v>2.29</v>
      </c>
      <c r="I559" s="115">
        <f t="shared" si="110"/>
        <v>92.19</v>
      </c>
      <c r="J559" s="112">
        <f t="shared" si="111"/>
        <v>232.62</v>
      </c>
      <c r="K559" s="114">
        <f t="shared" si="112"/>
        <v>167.61</v>
      </c>
      <c r="L559" s="117">
        <f t="shared" si="113"/>
        <v>656</v>
      </c>
      <c r="M559" s="118">
        <f t="shared" si="114"/>
        <v>552</v>
      </c>
      <c r="N559" s="119">
        <f t="shared" si="115"/>
        <v>656</v>
      </c>
      <c r="O559" s="120">
        <f t="shared" si="116"/>
        <v>552</v>
      </c>
      <c r="Q559" s="125"/>
      <c r="U559" s="125"/>
    </row>
    <row r="560" spans="1:21" ht="16" customHeight="1" x14ac:dyDescent="0.3">
      <c r="A560" s="126">
        <v>553</v>
      </c>
      <c r="B560" s="127">
        <v>657</v>
      </c>
      <c r="C560" s="128">
        <f t="shared" si="106"/>
        <v>32667.59</v>
      </c>
      <c r="D560" s="129">
        <f t="shared" si="107"/>
        <v>2722.29</v>
      </c>
      <c r="E560" s="130">
        <f t="shared" si="108"/>
        <v>302.17</v>
      </c>
      <c r="F560" s="131">
        <f t="shared" si="117"/>
        <v>81.66</v>
      </c>
      <c r="G560" s="132">
        <f t="shared" si="118"/>
        <v>27.22</v>
      </c>
      <c r="H560" s="131">
        <f t="shared" si="109"/>
        <v>2.29</v>
      </c>
      <c r="I560" s="131">
        <f t="shared" si="110"/>
        <v>92.33</v>
      </c>
      <c r="J560" s="128">
        <f t="shared" si="111"/>
        <v>233.02</v>
      </c>
      <c r="K560" s="130">
        <f t="shared" si="112"/>
        <v>167.9</v>
      </c>
      <c r="L560" s="133">
        <f t="shared" si="113"/>
        <v>657</v>
      </c>
      <c r="M560" s="134">
        <f t="shared" si="114"/>
        <v>553</v>
      </c>
      <c r="N560" s="135">
        <f t="shared" si="115"/>
        <v>657</v>
      </c>
      <c r="O560" s="136">
        <f t="shared" si="116"/>
        <v>553</v>
      </c>
      <c r="Q560" s="125"/>
      <c r="U560" s="125"/>
    </row>
    <row r="561" spans="1:21" ht="16" customHeight="1" x14ac:dyDescent="0.3">
      <c r="A561" s="110">
        <v>554</v>
      </c>
      <c r="B561" s="111">
        <v>658</v>
      </c>
      <c r="C561" s="112">
        <f t="shared" si="106"/>
        <v>32726.66</v>
      </c>
      <c r="D561" s="113">
        <f t="shared" si="107"/>
        <v>2727.22</v>
      </c>
      <c r="E561" s="114">
        <f t="shared" si="108"/>
        <v>302.72000000000003</v>
      </c>
      <c r="F561" s="115">
        <f t="shared" si="117"/>
        <v>81.81</v>
      </c>
      <c r="G561" s="116">
        <f t="shared" si="118"/>
        <v>27.27</v>
      </c>
      <c r="H561" s="115">
        <f t="shared" si="109"/>
        <v>2.29</v>
      </c>
      <c r="I561" s="115">
        <f t="shared" si="110"/>
        <v>92.48</v>
      </c>
      <c r="J561" s="112">
        <f t="shared" si="111"/>
        <v>233.41</v>
      </c>
      <c r="K561" s="114">
        <f t="shared" si="112"/>
        <v>168.2</v>
      </c>
      <c r="L561" s="117">
        <f t="shared" si="113"/>
        <v>658</v>
      </c>
      <c r="M561" s="118">
        <f t="shared" si="114"/>
        <v>554</v>
      </c>
      <c r="N561" s="119">
        <f t="shared" si="115"/>
        <v>658</v>
      </c>
      <c r="O561" s="120">
        <f t="shared" si="116"/>
        <v>554</v>
      </c>
      <c r="Q561" s="125"/>
      <c r="U561" s="125"/>
    </row>
    <row r="562" spans="1:21" ht="16" customHeight="1" x14ac:dyDescent="0.3">
      <c r="A562" s="126">
        <v>555</v>
      </c>
      <c r="B562" s="127">
        <v>659</v>
      </c>
      <c r="C562" s="128">
        <f t="shared" si="106"/>
        <v>32785.74</v>
      </c>
      <c r="D562" s="129">
        <f t="shared" si="107"/>
        <v>2732.14</v>
      </c>
      <c r="E562" s="130">
        <f t="shared" si="108"/>
        <v>303.26</v>
      </c>
      <c r="F562" s="131">
        <f t="shared" si="117"/>
        <v>81.96</v>
      </c>
      <c r="G562" s="132">
        <f t="shared" si="118"/>
        <v>27.32</v>
      </c>
      <c r="H562" s="131">
        <f t="shared" si="109"/>
        <v>2.29</v>
      </c>
      <c r="I562" s="131">
        <f t="shared" si="110"/>
        <v>92.63</v>
      </c>
      <c r="J562" s="128">
        <f t="shared" si="111"/>
        <v>233.81</v>
      </c>
      <c r="K562" s="130">
        <f t="shared" si="112"/>
        <v>168.49</v>
      </c>
      <c r="L562" s="133">
        <f t="shared" si="113"/>
        <v>659</v>
      </c>
      <c r="M562" s="134">
        <f t="shared" si="114"/>
        <v>555</v>
      </c>
      <c r="N562" s="135">
        <f t="shared" si="115"/>
        <v>659</v>
      </c>
      <c r="O562" s="136">
        <f t="shared" si="116"/>
        <v>555</v>
      </c>
      <c r="Q562" s="125"/>
      <c r="U562" s="125"/>
    </row>
    <row r="563" spans="1:21" ht="16" customHeight="1" x14ac:dyDescent="0.3">
      <c r="A563" s="110">
        <v>556</v>
      </c>
      <c r="B563" s="111">
        <v>660</v>
      </c>
      <c r="C563" s="112">
        <f t="shared" si="106"/>
        <v>32844.81</v>
      </c>
      <c r="D563" s="113">
        <f t="shared" si="107"/>
        <v>2737.06</v>
      </c>
      <c r="E563" s="114">
        <f t="shared" si="108"/>
        <v>303.81</v>
      </c>
      <c r="F563" s="115">
        <f t="shared" si="117"/>
        <v>82.11</v>
      </c>
      <c r="G563" s="116">
        <f t="shared" si="118"/>
        <v>27.37</v>
      </c>
      <c r="H563" s="115">
        <f t="shared" si="109"/>
        <v>2.29</v>
      </c>
      <c r="I563" s="115">
        <f t="shared" si="110"/>
        <v>92.78</v>
      </c>
      <c r="J563" s="112">
        <f t="shared" si="111"/>
        <v>234.2</v>
      </c>
      <c r="K563" s="114">
        <f t="shared" si="112"/>
        <v>168.79</v>
      </c>
      <c r="L563" s="117">
        <f t="shared" si="113"/>
        <v>660</v>
      </c>
      <c r="M563" s="118">
        <f t="shared" si="114"/>
        <v>556</v>
      </c>
      <c r="N563" s="119">
        <f t="shared" si="115"/>
        <v>660</v>
      </c>
      <c r="O563" s="120">
        <f t="shared" si="116"/>
        <v>556</v>
      </c>
      <c r="Q563" s="125"/>
      <c r="U563" s="125"/>
    </row>
    <row r="564" spans="1:21" ht="16" customHeight="1" x14ac:dyDescent="0.3">
      <c r="A564" s="126">
        <v>557</v>
      </c>
      <c r="B564" s="127">
        <v>661</v>
      </c>
      <c r="C564" s="128">
        <f t="shared" si="106"/>
        <v>32903.879999999997</v>
      </c>
      <c r="D564" s="129">
        <f t="shared" si="107"/>
        <v>2741.99</v>
      </c>
      <c r="E564" s="130">
        <f t="shared" si="108"/>
        <v>304.36</v>
      </c>
      <c r="F564" s="131">
        <f t="shared" si="117"/>
        <v>82.25</v>
      </c>
      <c r="G564" s="132">
        <f t="shared" si="118"/>
        <v>27.41</v>
      </c>
      <c r="H564" s="131">
        <f t="shared" si="109"/>
        <v>2.29</v>
      </c>
      <c r="I564" s="131">
        <f t="shared" si="110"/>
        <v>92.92</v>
      </c>
      <c r="J564" s="128">
        <f t="shared" si="111"/>
        <v>234.59</v>
      </c>
      <c r="K564" s="130">
        <f t="shared" si="112"/>
        <v>169.08</v>
      </c>
      <c r="L564" s="133">
        <f t="shared" si="113"/>
        <v>661</v>
      </c>
      <c r="M564" s="134">
        <f t="shared" si="114"/>
        <v>557</v>
      </c>
      <c r="N564" s="135">
        <f t="shared" si="115"/>
        <v>661</v>
      </c>
      <c r="O564" s="136">
        <f t="shared" si="116"/>
        <v>557</v>
      </c>
      <c r="Q564" s="125"/>
      <c r="U564" s="125"/>
    </row>
    <row r="565" spans="1:21" ht="16" customHeight="1" x14ac:dyDescent="0.3">
      <c r="A565" s="110">
        <v>558</v>
      </c>
      <c r="B565" s="111">
        <v>662</v>
      </c>
      <c r="C565" s="112">
        <f t="shared" si="106"/>
        <v>32962.959999999999</v>
      </c>
      <c r="D565" s="113">
        <f t="shared" si="107"/>
        <v>2746.91</v>
      </c>
      <c r="E565" s="114">
        <f t="shared" si="108"/>
        <v>304.89999999999998</v>
      </c>
      <c r="F565" s="115">
        <f t="shared" si="117"/>
        <v>82.4</v>
      </c>
      <c r="G565" s="116">
        <f t="shared" si="118"/>
        <v>27.46</v>
      </c>
      <c r="H565" s="115">
        <f t="shared" si="109"/>
        <v>2.29</v>
      </c>
      <c r="I565" s="115">
        <f t="shared" si="110"/>
        <v>93.07</v>
      </c>
      <c r="J565" s="112">
        <f t="shared" si="111"/>
        <v>234.99</v>
      </c>
      <c r="K565" s="114">
        <f t="shared" si="112"/>
        <v>169.38</v>
      </c>
      <c r="L565" s="117">
        <f t="shared" si="113"/>
        <v>662</v>
      </c>
      <c r="M565" s="118">
        <f t="shared" si="114"/>
        <v>558</v>
      </c>
      <c r="N565" s="119">
        <f t="shared" si="115"/>
        <v>662</v>
      </c>
      <c r="O565" s="120">
        <f t="shared" si="116"/>
        <v>558</v>
      </c>
      <c r="Q565" s="125"/>
      <c r="U565" s="125"/>
    </row>
    <row r="566" spans="1:21" ht="16" customHeight="1" x14ac:dyDescent="0.3">
      <c r="A566" s="126">
        <v>558</v>
      </c>
      <c r="B566" s="127">
        <v>663</v>
      </c>
      <c r="C566" s="128">
        <f t="shared" si="106"/>
        <v>32962.959999999999</v>
      </c>
      <c r="D566" s="129">
        <f t="shared" si="107"/>
        <v>2746.91</v>
      </c>
      <c r="E566" s="130">
        <f t="shared" si="108"/>
        <v>304.89999999999998</v>
      </c>
      <c r="F566" s="131">
        <f t="shared" si="117"/>
        <v>82.4</v>
      </c>
      <c r="G566" s="132">
        <f t="shared" si="118"/>
        <v>27.46</v>
      </c>
      <c r="H566" s="131">
        <f t="shared" si="109"/>
        <v>2.29</v>
      </c>
      <c r="I566" s="131">
        <f t="shared" si="110"/>
        <v>93.07</v>
      </c>
      <c r="J566" s="128">
        <f t="shared" si="111"/>
        <v>234.99</v>
      </c>
      <c r="K566" s="130">
        <f t="shared" si="112"/>
        <v>169.38</v>
      </c>
      <c r="L566" s="133">
        <f t="shared" si="113"/>
        <v>663</v>
      </c>
      <c r="M566" s="134">
        <f t="shared" si="114"/>
        <v>558</v>
      </c>
      <c r="N566" s="135">
        <f t="shared" si="115"/>
        <v>663</v>
      </c>
      <c r="O566" s="136">
        <f t="shared" si="116"/>
        <v>558</v>
      </c>
      <c r="Q566" s="125"/>
      <c r="U566" s="125"/>
    </row>
    <row r="567" spans="1:21" ht="16" customHeight="1" x14ac:dyDescent="0.3">
      <c r="A567" s="110">
        <v>559</v>
      </c>
      <c r="B567" s="111">
        <v>664</v>
      </c>
      <c r="C567" s="112">
        <f t="shared" si="106"/>
        <v>33022.03</v>
      </c>
      <c r="D567" s="113">
        <f t="shared" si="107"/>
        <v>2751.83</v>
      </c>
      <c r="E567" s="114">
        <f t="shared" si="108"/>
        <v>305.45</v>
      </c>
      <c r="F567" s="115">
        <f t="shared" si="117"/>
        <v>82.55</v>
      </c>
      <c r="G567" s="116">
        <f t="shared" si="118"/>
        <v>27.51</v>
      </c>
      <c r="H567" s="115">
        <f t="shared" si="109"/>
        <v>2.29</v>
      </c>
      <c r="I567" s="115">
        <f t="shared" si="110"/>
        <v>93.22</v>
      </c>
      <c r="J567" s="112">
        <f t="shared" si="111"/>
        <v>235.38</v>
      </c>
      <c r="K567" s="114">
        <f t="shared" si="112"/>
        <v>169.67</v>
      </c>
      <c r="L567" s="117">
        <f t="shared" si="113"/>
        <v>664</v>
      </c>
      <c r="M567" s="118">
        <f t="shared" si="114"/>
        <v>559</v>
      </c>
      <c r="N567" s="119">
        <f t="shared" si="115"/>
        <v>664</v>
      </c>
      <c r="O567" s="120">
        <f t="shared" si="116"/>
        <v>559</v>
      </c>
      <c r="Q567" s="125"/>
      <c r="U567" s="125"/>
    </row>
    <row r="568" spans="1:21" ht="16" customHeight="1" x14ac:dyDescent="0.3">
      <c r="A568" s="126">
        <v>560</v>
      </c>
      <c r="B568" s="127">
        <v>665</v>
      </c>
      <c r="C568" s="128">
        <f t="shared" si="106"/>
        <v>33081.1</v>
      </c>
      <c r="D568" s="129">
        <f t="shared" si="107"/>
        <v>2756.75</v>
      </c>
      <c r="E568" s="130">
        <f t="shared" si="108"/>
        <v>305.99</v>
      </c>
      <c r="F568" s="131">
        <f t="shared" si="117"/>
        <v>82.7</v>
      </c>
      <c r="G568" s="132">
        <f t="shared" si="118"/>
        <v>27.56</v>
      </c>
      <c r="H568" s="131">
        <f t="shared" si="109"/>
        <v>2.29</v>
      </c>
      <c r="I568" s="131">
        <f t="shared" si="110"/>
        <v>93.37</v>
      </c>
      <c r="J568" s="128">
        <f t="shared" si="111"/>
        <v>235.78</v>
      </c>
      <c r="K568" s="130">
        <f t="shared" si="112"/>
        <v>169.97</v>
      </c>
      <c r="L568" s="133">
        <f t="shared" si="113"/>
        <v>665</v>
      </c>
      <c r="M568" s="134">
        <f t="shared" si="114"/>
        <v>560</v>
      </c>
      <c r="N568" s="135">
        <f t="shared" si="115"/>
        <v>665</v>
      </c>
      <c r="O568" s="136">
        <f t="shared" si="116"/>
        <v>560</v>
      </c>
      <c r="Q568" s="125"/>
      <c r="U568" s="125"/>
    </row>
    <row r="569" spans="1:21" ht="16" customHeight="1" x14ac:dyDescent="0.3">
      <c r="A569" s="110">
        <v>561</v>
      </c>
      <c r="B569" s="111">
        <v>666</v>
      </c>
      <c r="C569" s="112">
        <f t="shared" si="106"/>
        <v>33140.18</v>
      </c>
      <c r="D569" s="113">
        <f t="shared" si="107"/>
        <v>2761.68</v>
      </c>
      <c r="E569" s="114">
        <f t="shared" si="108"/>
        <v>306.54000000000002</v>
      </c>
      <c r="F569" s="115">
        <f t="shared" si="117"/>
        <v>82.85</v>
      </c>
      <c r="G569" s="116">
        <f t="shared" si="118"/>
        <v>27.61</v>
      </c>
      <c r="H569" s="115">
        <f t="shared" si="109"/>
        <v>2.29</v>
      </c>
      <c r="I569" s="115">
        <f t="shared" si="110"/>
        <v>93.52</v>
      </c>
      <c r="J569" s="112">
        <f t="shared" si="111"/>
        <v>236.17</v>
      </c>
      <c r="K569" s="114">
        <f t="shared" si="112"/>
        <v>170.27</v>
      </c>
      <c r="L569" s="117">
        <f t="shared" si="113"/>
        <v>666</v>
      </c>
      <c r="M569" s="118">
        <f t="shared" si="114"/>
        <v>561</v>
      </c>
      <c r="N569" s="119">
        <f t="shared" si="115"/>
        <v>666</v>
      </c>
      <c r="O569" s="120">
        <f t="shared" si="116"/>
        <v>561</v>
      </c>
      <c r="Q569" s="125"/>
      <c r="U569" s="125"/>
    </row>
    <row r="570" spans="1:21" ht="16" customHeight="1" x14ac:dyDescent="0.3">
      <c r="A570" s="126">
        <v>561</v>
      </c>
      <c r="B570" s="127">
        <v>667</v>
      </c>
      <c r="C570" s="128">
        <f t="shared" si="106"/>
        <v>33140.18</v>
      </c>
      <c r="D570" s="129">
        <f t="shared" si="107"/>
        <v>2761.68</v>
      </c>
      <c r="E570" s="130">
        <f t="shared" si="108"/>
        <v>306.54000000000002</v>
      </c>
      <c r="F570" s="131">
        <f t="shared" si="117"/>
        <v>82.85</v>
      </c>
      <c r="G570" s="132">
        <f t="shared" si="118"/>
        <v>27.61</v>
      </c>
      <c r="H570" s="131">
        <f t="shared" si="109"/>
        <v>2.29</v>
      </c>
      <c r="I570" s="131">
        <f t="shared" si="110"/>
        <v>93.52</v>
      </c>
      <c r="J570" s="128">
        <f t="shared" si="111"/>
        <v>236.17</v>
      </c>
      <c r="K570" s="130">
        <f t="shared" si="112"/>
        <v>170.27</v>
      </c>
      <c r="L570" s="133">
        <f t="shared" si="113"/>
        <v>667</v>
      </c>
      <c r="M570" s="134">
        <f t="shared" si="114"/>
        <v>561</v>
      </c>
      <c r="N570" s="135">
        <f t="shared" si="115"/>
        <v>667</v>
      </c>
      <c r="O570" s="136">
        <f t="shared" si="116"/>
        <v>561</v>
      </c>
      <c r="Q570" s="125"/>
      <c r="U570" s="125"/>
    </row>
    <row r="571" spans="1:21" ht="16" customHeight="1" x14ac:dyDescent="0.3">
      <c r="A571" s="110">
        <v>562</v>
      </c>
      <c r="B571" s="111">
        <v>668</v>
      </c>
      <c r="C571" s="112">
        <f t="shared" si="106"/>
        <v>33199.25</v>
      </c>
      <c r="D571" s="113">
        <f t="shared" si="107"/>
        <v>2766.6</v>
      </c>
      <c r="E571" s="114">
        <f t="shared" si="108"/>
        <v>307.08999999999997</v>
      </c>
      <c r="F571" s="115">
        <f t="shared" si="117"/>
        <v>82.99</v>
      </c>
      <c r="G571" s="116">
        <f t="shared" si="118"/>
        <v>27.66</v>
      </c>
      <c r="H571" s="115">
        <f t="shared" si="109"/>
        <v>2.29</v>
      </c>
      <c r="I571" s="115">
        <f t="shared" si="110"/>
        <v>93.66</v>
      </c>
      <c r="J571" s="112">
        <f t="shared" si="111"/>
        <v>236.56</v>
      </c>
      <c r="K571" s="114">
        <f t="shared" si="112"/>
        <v>170.56</v>
      </c>
      <c r="L571" s="117">
        <f t="shared" si="113"/>
        <v>668</v>
      </c>
      <c r="M571" s="118">
        <f t="shared" si="114"/>
        <v>562</v>
      </c>
      <c r="N571" s="119">
        <f t="shared" si="115"/>
        <v>668</v>
      </c>
      <c r="O571" s="120">
        <f t="shared" si="116"/>
        <v>562</v>
      </c>
      <c r="Q571" s="18"/>
      <c r="R571" s="142"/>
      <c r="U571" s="125"/>
    </row>
    <row r="572" spans="1:21" ht="16" customHeight="1" x14ac:dyDescent="0.3">
      <c r="A572" s="126">
        <v>563</v>
      </c>
      <c r="B572" s="127">
        <v>669</v>
      </c>
      <c r="C572" s="128">
        <f t="shared" si="106"/>
        <v>33258.32</v>
      </c>
      <c r="D572" s="129">
        <f t="shared" si="107"/>
        <v>2771.52</v>
      </c>
      <c r="E572" s="130">
        <f t="shared" si="108"/>
        <v>307.63</v>
      </c>
      <c r="F572" s="131">
        <f t="shared" si="117"/>
        <v>83.14</v>
      </c>
      <c r="G572" s="132">
        <f t="shared" si="118"/>
        <v>27.71</v>
      </c>
      <c r="H572" s="131">
        <f t="shared" si="109"/>
        <v>2.29</v>
      </c>
      <c r="I572" s="131">
        <f t="shared" si="110"/>
        <v>93.81</v>
      </c>
      <c r="J572" s="128">
        <f t="shared" si="111"/>
        <v>236.96</v>
      </c>
      <c r="K572" s="130">
        <f t="shared" si="112"/>
        <v>170.86</v>
      </c>
      <c r="L572" s="133">
        <f t="shared" si="113"/>
        <v>669</v>
      </c>
      <c r="M572" s="134">
        <f t="shared" si="114"/>
        <v>563</v>
      </c>
      <c r="N572" s="135">
        <f t="shared" si="115"/>
        <v>669</v>
      </c>
      <c r="O572" s="136">
        <f t="shared" si="116"/>
        <v>563</v>
      </c>
      <c r="P572" s="143"/>
      <c r="Q572" s="143"/>
      <c r="U572" s="125"/>
    </row>
    <row r="573" spans="1:21" ht="16" customHeight="1" x14ac:dyDescent="0.3">
      <c r="A573" s="110">
        <v>564</v>
      </c>
      <c r="B573" s="111">
        <v>670</v>
      </c>
      <c r="C573" s="112">
        <f t="shared" si="106"/>
        <v>33317.4</v>
      </c>
      <c r="D573" s="113">
        <f t="shared" si="107"/>
        <v>2776.45</v>
      </c>
      <c r="E573" s="114">
        <f t="shared" si="108"/>
        <v>308.18</v>
      </c>
      <c r="F573" s="115">
        <f t="shared" si="117"/>
        <v>83.29</v>
      </c>
      <c r="G573" s="116">
        <f t="shared" si="118"/>
        <v>27.76</v>
      </c>
      <c r="H573" s="115">
        <f t="shared" si="109"/>
        <v>2.29</v>
      </c>
      <c r="I573" s="115">
        <f t="shared" si="110"/>
        <v>93.96</v>
      </c>
      <c r="J573" s="112">
        <f t="shared" si="111"/>
        <v>237.35</v>
      </c>
      <c r="K573" s="114">
        <f t="shared" si="112"/>
        <v>171.15</v>
      </c>
      <c r="L573" s="117">
        <f t="shared" si="113"/>
        <v>670</v>
      </c>
      <c r="M573" s="118">
        <f t="shared" si="114"/>
        <v>564</v>
      </c>
      <c r="N573" s="119">
        <f t="shared" si="115"/>
        <v>670</v>
      </c>
      <c r="O573" s="120">
        <f t="shared" si="116"/>
        <v>564</v>
      </c>
      <c r="Q573" s="125"/>
      <c r="U573" s="125"/>
    </row>
    <row r="574" spans="1:21" ht="16" customHeight="1" x14ac:dyDescent="0.3">
      <c r="A574" s="126">
        <v>564</v>
      </c>
      <c r="B574" s="127">
        <v>671</v>
      </c>
      <c r="C574" s="128">
        <f t="shared" si="106"/>
        <v>33317.4</v>
      </c>
      <c r="D574" s="129">
        <f t="shared" si="107"/>
        <v>2776.45</v>
      </c>
      <c r="E574" s="130">
        <f t="shared" si="108"/>
        <v>308.18</v>
      </c>
      <c r="F574" s="131">
        <f t="shared" si="117"/>
        <v>83.29</v>
      </c>
      <c r="G574" s="132">
        <f t="shared" si="118"/>
        <v>27.76</v>
      </c>
      <c r="H574" s="131">
        <f t="shared" si="109"/>
        <v>2.29</v>
      </c>
      <c r="I574" s="131">
        <f t="shared" si="110"/>
        <v>93.96</v>
      </c>
      <c r="J574" s="128">
        <f t="shared" si="111"/>
        <v>237.35</v>
      </c>
      <c r="K574" s="130">
        <f t="shared" si="112"/>
        <v>171.15</v>
      </c>
      <c r="L574" s="133">
        <f t="shared" si="113"/>
        <v>671</v>
      </c>
      <c r="M574" s="134">
        <f t="shared" si="114"/>
        <v>564</v>
      </c>
      <c r="N574" s="135">
        <f t="shared" si="115"/>
        <v>671</v>
      </c>
      <c r="O574" s="136">
        <f t="shared" si="116"/>
        <v>564</v>
      </c>
      <c r="Q574" s="125"/>
      <c r="U574" s="125"/>
    </row>
    <row r="575" spans="1:21" ht="16" customHeight="1" x14ac:dyDescent="0.3">
      <c r="A575" s="110">
        <v>565</v>
      </c>
      <c r="B575" s="111">
        <v>672</v>
      </c>
      <c r="C575" s="112">
        <f t="shared" si="106"/>
        <v>33376.47</v>
      </c>
      <c r="D575" s="113">
        <f t="shared" si="107"/>
        <v>2781.37</v>
      </c>
      <c r="E575" s="114">
        <f t="shared" si="108"/>
        <v>308.73</v>
      </c>
      <c r="F575" s="115">
        <f t="shared" si="117"/>
        <v>83.44</v>
      </c>
      <c r="G575" s="116">
        <f t="shared" si="118"/>
        <v>27.81</v>
      </c>
      <c r="H575" s="115">
        <f t="shared" si="109"/>
        <v>2.29</v>
      </c>
      <c r="I575" s="115">
        <f t="shared" si="110"/>
        <v>94.11</v>
      </c>
      <c r="J575" s="112">
        <f t="shared" si="111"/>
        <v>237.74</v>
      </c>
      <c r="K575" s="114">
        <f t="shared" si="112"/>
        <v>171.45</v>
      </c>
      <c r="L575" s="117">
        <f t="shared" si="113"/>
        <v>672</v>
      </c>
      <c r="M575" s="118">
        <f t="shared" si="114"/>
        <v>565</v>
      </c>
      <c r="N575" s="119">
        <f t="shared" si="115"/>
        <v>672</v>
      </c>
      <c r="O575" s="120">
        <f t="shared" si="116"/>
        <v>565</v>
      </c>
      <c r="Q575" s="125"/>
      <c r="U575" s="125"/>
    </row>
    <row r="576" spans="1:21" ht="16" customHeight="1" x14ac:dyDescent="0.3">
      <c r="A576" s="126">
        <v>566</v>
      </c>
      <c r="B576" s="127">
        <v>673</v>
      </c>
      <c r="C576" s="128">
        <f t="shared" si="106"/>
        <v>33435.54</v>
      </c>
      <c r="D576" s="129">
        <f t="shared" si="107"/>
        <v>2786.29</v>
      </c>
      <c r="E576" s="130">
        <f t="shared" si="108"/>
        <v>309.27</v>
      </c>
      <c r="F576" s="131">
        <f t="shared" si="117"/>
        <v>83.58</v>
      </c>
      <c r="G576" s="132">
        <f t="shared" si="118"/>
        <v>27.86</v>
      </c>
      <c r="H576" s="131">
        <f t="shared" si="109"/>
        <v>2.29</v>
      </c>
      <c r="I576" s="131">
        <f t="shared" si="110"/>
        <v>94.25</v>
      </c>
      <c r="J576" s="128">
        <f t="shared" si="111"/>
        <v>238.14</v>
      </c>
      <c r="K576" s="130">
        <f t="shared" si="112"/>
        <v>171.74</v>
      </c>
      <c r="L576" s="133">
        <f t="shared" si="113"/>
        <v>673</v>
      </c>
      <c r="M576" s="134">
        <f t="shared" si="114"/>
        <v>566</v>
      </c>
      <c r="N576" s="135">
        <f t="shared" si="115"/>
        <v>673</v>
      </c>
      <c r="O576" s="136">
        <f t="shared" si="116"/>
        <v>566</v>
      </c>
      <c r="Q576" s="125"/>
      <c r="U576" s="125"/>
    </row>
    <row r="577" spans="1:21" ht="16" customHeight="1" x14ac:dyDescent="0.3">
      <c r="A577" s="110">
        <v>566</v>
      </c>
      <c r="B577" s="111">
        <v>674</v>
      </c>
      <c r="C577" s="112">
        <f t="shared" si="106"/>
        <v>33435.54</v>
      </c>
      <c r="D577" s="113">
        <f t="shared" si="107"/>
        <v>2786.29</v>
      </c>
      <c r="E577" s="114">
        <f t="shared" si="108"/>
        <v>309.27</v>
      </c>
      <c r="F577" s="115">
        <f t="shared" si="117"/>
        <v>83.58</v>
      </c>
      <c r="G577" s="116">
        <f t="shared" si="118"/>
        <v>27.86</v>
      </c>
      <c r="H577" s="115">
        <f t="shared" si="109"/>
        <v>2.29</v>
      </c>
      <c r="I577" s="115">
        <f t="shared" si="110"/>
        <v>94.25</v>
      </c>
      <c r="J577" s="112">
        <f t="shared" si="111"/>
        <v>238.14</v>
      </c>
      <c r="K577" s="114">
        <f t="shared" si="112"/>
        <v>171.74</v>
      </c>
      <c r="L577" s="117">
        <f t="shared" si="113"/>
        <v>674</v>
      </c>
      <c r="M577" s="118">
        <f t="shared" si="114"/>
        <v>566</v>
      </c>
      <c r="N577" s="119">
        <f t="shared" si="115"/>
        <v>674</v>
      </c>
      <c r="O577" s="120">
        <f t="shared" si="116"/>
        <v>566</v>
      </c>
      <c r="Q577" s="125"/>
      <c r="U577" s="125"/>
    </row>
    <row r="578" spans="1:21" ht="16" customHeight="1" x14ac:dyDescent="0.3">
      <c r="A578" s="126">
        <v>567</v>
      </c>
      <c r="B578" s="127">
        <v>675</v>
      </c>
      <c r="C578" s="128">
        <f t="shared" si="106"/>
        <v>33494.620000000003</v>
      </c>
      <c r="D578" s="129">
        <f t="shared" si="107"/>
        <v>2791.21</v>
      </c>
      <c r="E578" s="130">
        <f t="shared" si="108"/>
        <v>309.82</v>
      </c>
      <c r="F578" s="131">
        <f t="shared" si="117"/>
        <v>83.73</v>
      </c>
      <c r="G578" s="132">
        <f t="shared" si="118"/>
        <v>27.91</v>
      </c>
      <c r="H578" s="131">
        <f t="shared" si="109"/>
        <v>2.29</v>
      </c>
      <c r="I578" s="131">
        <f t="shared" si="110"/>
        <v>94.4</v>
      </c>
      <c r="J578" s="128">
        <f t="shared" si="111"/>
        <v>238.53</v>
      </c>
      <c r="K578" s="130">
        <f t="shared" si="112"/>
        <v>172.04</v>
      </c>
      <c r="L578" s="133">
        <f t="shared" si="113"/>
        <v>675</v>
      </c>
      <c r="M578" s="134">
        <f t="shared" si="114"/>
        <v>567</v>
      </c>
      <c r="N578" s="135">
        <f t="shared" si="115"/>
        <v>675</v>
      </c>
      <c r="O578" s="136">
        <f t="shared" si="116"/>
        <v>567</v>
      </c>
      <c r="Q578" s="125"/>
      <c r="U578" s="125"/>
    </row>
    <row r="579" spans="1:21" ht="16" customHeight="1" x14ac:dyDescent="0.3">
      <c r="A579" s="110">
        <v>568</v>
      </c>
      <c r="B579" s="111">
        <v>676</v>
      </c>
      <c r="C579" s="112">
        <f t="shared" ref="C579:C642" si="119">ROUND($P$1*A579,2)</f>
        <v>33553.69</v>
      </c>
      <c r="D579" s="113">
        <f t="shared" ref="D579:D642" si="120">TRUNC(C579/12,2)</f>
        <v>2796.14</v>
      </c>
      <c r="E579" s="114">
        <f t="shared" ref="E579:E642" si="121">TRUNC(D579*$P$3,2)</f>
        <v>310.37</v>
      </c>
      <c r="F579" s="115">
        <f t="shared" si="117"/>
        <v>83.88</v>
      </c>
      <c r="G579" s="116">
        <f t="shared" si="118"/>
        <v>27.96</v>
      </c>
      <c r="H579" s="115">
        <f t="shared" ref="H579:H642" si="122">TRUNC($P$9,2)</f>
        <v>2.29</v>
      </c>
      <c r="I579" s="115">
        <f t="shared" ref="I579:I642" si="123">TRUNC(IF(A579&lt;$A$427,$D$427*$R$10+$P$10,IF(A579&gt;$A$782,$D$782*$R$10+$P$10,D579*$R$10+$P$10)),2)</f>
        <v>94.55</v>
      </c>
      <c r="J579" s="112">
        <f t="shared" ref="J579:J642" si="124">TRUNC(IF(A579&lt;$A$427,($D$427*$R$11)+$P$11,IF(A579&gt;$A$782,$D$782*$R$11+$P$11,D579*$R$11+$P$11)),2)</f>
        <v>238.93</v>
      </c>
      <c r="K579" s="114">
        <f t="shared" ref="K579:K642" si="125">TRUNC(IF(A579&lt;$A$427,$D$427*$R$12+$P$12,IF(A579&gt;$A$782,$D$782*$R$12+$P$12,D579*$R$12+$P$12)),2)</f>
        <v>172.33</v>
      </c>
      <c r="L579" s="117">
        <f t="shared" ref="L579:L642" si="126">B579</f>
        <v>676</v>
      </c>
      <c r="M579" s="118">
        <f t="shared" ref="M579:M642" si="127">A579</f>
        <v>568</v>
      </c>
      <c r="N579" s="119">
        <f t="shared" ref="N579:N642" si="128">B579</f>
        <v>676</v>
      </c>
      <c r="O579" s="120">
        <f t="shared" ref="O579:O642" si="129">A579</f>
        <v>568</v>
      </c>
      <c r="Q579" s="125"/>
      <c r="U579" s="125"/>
    </row>
    <row r="580" spans="1:21" ht="16" customHeight="1" x14ac:dyDescent="0.3">
      <c r="A580" s="126">
        <v>569</v>
      </c>
      <c r="B580" s="127">
        <v>677</v>
      </c>
      <c r="C580" s="128">
        <f t="shared" si="119"/>
        <v>33612.76</v>
      </c>
      <c r="D580" s="129">
        <f t="shared" si="120"/>
        <v>2801.06</v>
      </c>
      <c r="E580" s="130">
        <f t="shared" si="121"/>
        <v>310.91000000000003</v>
      </c>
      <c r="F580" s="131">
        <f t="shared" si="117"/>
        <v>84.03</v>
      </c>
      <c r="G580" s="132">
        <f t="shared" si="118"/>
        <v>28.01</v>
      </c>
      <c r="H580" s="131">
        <f t="shared" si="122"/>
        <v>2.29</v>
      </c>
      <c r="I580" s="131">
        <f t="shared" si="123"/>
        <v>94.7</v>
      </c>
      <c r="J580" s="128">
        <f t="shared" si="124"/>
        <v>239.32</v>
      </c>
      <c r="K580" s="130">
        <f t="shared" si="125"/>
        <v>172.63</v>
      </c>
      <c r="L580" s="133">
        <f t="shared" si="126"/>
        <v>677</v>
      </c>
      <c r="M580" s="134">
        <f t="shared" si="127"/>
        <v>569</v>
      </c>
      <c r="N580" s="135">
        <f t="shared" si="128"/>
        <v>677</v>
      </c>
      <c r="O580" s="136">
        <f t="shared" si="129"/>
        <v>569</v>
      </c>
      <c r="Q580" s="125"/>
      <c r="U580" s="125"/>
    </row>
    <row r="581" spans="1:21" ht="16" customHeight="1" x14ac:dyDescent="0.3">
      <c r="A581" s="110">
        <v>569</v>
      </c>
      <c r="B581" s="111">
        <v>678</v>
      </c>
      <c r="C581" s="112">
        <f t="shared" si="119"/>
        <v>33612.76</v>
      </c>
      <c r="D581" s="113">
        <f t="shared" si="120"/>
        <v>2801.06</v>
      </c>
      <c r="E581" s="114">
        <f t="shared" si="121"/>
        <v>310.91000000000003</v>
      </c>
      <c r="F581" s="115">
        <f t="shared" si="117"/>
        <v>84.03</v>
      </c>
      <c r="G581" s="116">
        <f t="shared" si="118"/>
        <v>28.01</v>
      </c>
      <c r="H581" s="115">
        <f t="shared" si="122"/>
        <v>2.29</v>
      </c>
      <c r="I581" s="115">
        <f t="shared" si="123"/>
        <v>94.7</v>
      </c>
      <c r="J581" s="112">
        <f t="shared" si="124"/>
        <v>239.32</v>
      </c>
      <c r="K581" s="114">
        <f t="shared" si="125"/>
        <v>172.63</v>
      </c>
      <c r="L581" s="117">
        <f t="shared" si="126"/>
        <v>678</v>
      </c>
      <c r="M581" s="118">
        <f t="shared" si="127"/>
        <v>569</v>
      </c>
      <c r="N581" s="119">
        <f t="shared" si="128"/>
        <v>678</v>
      </c>
      <c r="O581" s="120">
        <f t="shared" si="129"/>
        <v>569</v>
      </c>
      <c r="Q581" s="125"/>
      <c r="U581" s="125"/>
    </row>
    <row r="582" spans="1:21" ht="16" customHeight="1" x14ac:dyDescent="0.3">
      <c r="A582" s="126">
        <v>570</v>
      </c>
      <c r="B582" s="127">
        <v>679</v>
      </c>
      <c r="C582" s="128">
        <f t="shared" si="119"/>
        <v>33671.839999999997</v>
      </c>
      <c r="D582" s="129">
        <f t="shared" si="120"/>
        <v>2805.98</v>
      </c>
      <c r="E582" s="130">
        <f t="shared" si="121"/>
        <v>311.45999999999998</v>
      </c>
      <c r="F582" s="131">
        <f t="shared" ref="F582:F645" si="130">TRUNC(IF(A582&lt;=$A$270,$D$270*$P$5,D582*$P$5),2)</f>
        <v>84.17</v>
      </c>
      <c r="G582" s="132">
        <f t="shared" ref="G582:G645" si="131">TRUNC(IF(A582&lt;=$A$270,$D$270*$P$6,D582*$P$6),2)</f>
        <v>28.05</v>
      </c>
      <c r="H582" s="131">
        <f t="shared" si="122"/>
        <v>2.29</v>
      </c>
      <c r="I582" s="131">
        <f t="shared" si="123"/>
        <v>94.84</v>
      </c>
      <c r="J582" s="128">
        <f t="shared" si="124"/>
        <v>239.71</v>
      </c>
      <c r="K582" s="130">
        <f t="shared" si="125"/>
        <v>172.92</v>
      </c>
      <c r="L582" s="133">
        <f t="shared" si="126"/>
        <v>679</v>
      </c>
      <c r="M582" s="134">
        <f t="shared" si="127"/>
        <v>570</v>
      </c>
      <c r="N582" s="135">
        <f t="shared" si="128"/>
        <v>679</v>
      </c>
      <c r="O582" s="136">
        <f t="shared" si="129"/>
        <v>570</v>
      </c>
      <c r="Q582" s="125"/>
      <c r="U582" s="125"/>
    </row>
    <row r="583" spans="1:21" ht="16" customHeight="1" x14ac:dyDescent="0.3">
      <c r="A583" s="110">
        <v>571</v>
      </c>
      <c r="B583" s="111">
        <v>680</v>
      </c>
      <c r="C583" s="112">
        <f t="shared" si="119"/>
        <v>33730.910000000003</v>
      </c>
      <c r="D583" s="113">
        <f t="shared" si="120"/>
        <v>2810.9</v>
      </c>
      <c r="E583" s="114">
        <f t="shared" si="121"/>
        <v>312</v>
      </c>
      <c r="F583" s="115">
        <f t="shared" si="130"/>
        <v>84.32</v>
      </c>
      <c r="G583" s="116">
        <f t="shared" si="131"/>
        <v>28.1</v>
      </c>
      <c r="H583" s="115">
        <f t="shared" si="122"/>
        <v>2.29</v>
      </c>
      <c r="I583" s="115">
        <f t="shared" si="123"/>
        <v>94.99</v>
      </c>
      <c r="J583" s="112">
        <f t="shared" si="124"/>
        <v>240.11</v>
      </c>
      <c r="K583" s="114">
        <f t="shared" si="125"/>
        <v>173.22</v>
      </c>
      <c r="L583" s="117">
        <f t="shared" si="126"/>
        <v>680</v>
      </c>
      <c r="M583" s="118">
        <f t="shared" si="127"/>
        <v>571</v>
      </c>
      <c r="N583" s="119">
        <f t="shared" si="128"/>
        <v>680</v>
      </c>
      <c r="O583" s="120">
        <f t="shared" si="129"/>
        <v>571</v>
      </c>
      <c r="Q583" s="125"/>
      <c r="U583" s="125"/>
    </row>
    <row r="584" spans="1:21" ht="16" customHeight="1" x14ac:dyDescent="0.3">
      <c r="A584" s="126">
        <v>572</v>
      </c>
      <c r="B584" s="127">
        <v>681</v>
      </c>
      <c r="C584" s="128">
        <f t="shared" si="119"/>
        <v>33789.980000000003</v>
      </c>
      <c r="D584" s="129">
        <f t="shared" si="120"/>
        <v>2815.83</v>
      </c>
      <c r="E584" s="130">
        <f t="shared" si="121"/>
        <v>312.55</v>
      </c>
      <c r="F584" s="131">
        <f t="shared" si="130"/>
        <v>84.47</v>
      </c>
      <c r="G584" s="132">
        <f t="shared" si="131"/>
        <v>28.15</v>
      </c>
      <c r="H584" s="131">
        <f t="shared" si="122"/>
        <v>2.29</v>
      </c>
      <c r="I584" s="131">
        <f t="shared" si="123"/>
        <v>95.14</v>
      </c>
      <c r="J584" s="128">
        <f t="shared" si="124"/>
        <v>240.5</v>
      </c>
      <c r="K584" s="130">
        <f t="shared" si="125"/>
        <v>173.51</v>
      </c>
      <c r="L584" s="133">
        <f t="shared" si="126"/>
        <v>681</v>
      </c>
      <c r="M584" s="134">
        <f t="shared" si="127"/>
        <v>572</v>
      </c>
      <c r="N584" s="135">
        <f t="shared" si="128"/>
        <v>681</v>
      </c>
      <c r="O584" s="136">
        <f t="shared" si="129"/>
        <v>572</v>
      </c>
      <c r="Q584" s="125"/>
      <c r="U584" s="125"/>
    </row>
    <row r="585" spans="1:21" ht="16" customHeight="1" x14ac:dyDescent="0.3">
      <c r="A585" s="110">
        <v>572</v>
      </c>
      <c r="B585" s="111">
        <v>682</v>
      </c>
      <c r="C585" s="112">
        <f t="shared" si="119"/>
        <v>33789.980000000003</v>
      </c>
      <c r="D585" s="113">
        <f t="shared" si="120"/>
        <v>2815.83</v>
      </c>
      <c r="E585" s="114">
        <f t="shared" si="121"/>
        <v>312.55</v>
      </c>
      <c r="F585" s="115">
        <f t="shared" si="130"/>
        <v>84.47</v>
      </c>
      <c r="G585" s="116">
        <f t="shared" si="131"/>
        <v>28.15</v>
      </c>
      <c r="H585" s="115">
        <f t="shared" si="122"/>
        <v>2.29</v>
      </c>
      <c r="I585" s="115">
        <f t="shared" si="123"/>
        <v>95.14</v>
      </c>
      <c r="J585" s="112">
        <f t="shared" si="124"/>
        <v>240.5</v>
      </c>
      <c r="K585" s="114">
        <f t="shared" si="125"/>
        <v>173.51</v>
      </c>
      <c r="L585" s="117">
        <f t="shared" si="126"/>
        <v>682</v>
      </c>
      <c r="M585" s="118">
        <f t="shared" si="127"/>
        <v>572</v>
      </c>
      <c r="N585" s="119">
        <f t="shared" si="128"/>
        <v>682</v>
      </c>
      <c r="O585" s="120">
        <f t="shared" si="129"/>
        <v>572</v>
      </c>
      <c r="Q585" s="125"/>
      <c r="U585" s="125"/>
    </row>
    <row r="586" spans="1:21" ht="16" customHeight="1" x14ac:dyDescent="0.3">
      <c r="A586" s="126">
        <v>573</v>
      </c>
      <c r="B586" s="127">
        <v>683</v>
      </c>
      <c r="C586" s="128">
        <f t="shared" si="119"/>
        <v>33849.06</v>
      </c>
      <c r="D586" s="129">
        <f t="shared" si="120"/>
        <v>2820.75</v>
      </c>
      <c r="E586" s="130">
        <f t="shared" si="121"/>
        <v>313.10000000000002</v>
      </c>
      <c r="F586" s="131">
        <f t="shared" si="130"/>
        <v>84.62</v>
      </c>
      <c r="G586" s="132">
        <f t="shared" si="131"/>
        <v>28.2</v>
      </c>
      <c r="H586" s="131">
        <f t="shared" si="122"/>
        <v>2.29</v>
      </c>
      <c r="I586" s="131">
        <f t="shared" si="123"/>
        <v>95.29</v>
      </c>
      <c r="J586" s="128">
        <f t="shared" si="124"/>
        <v>240.9</v>
      </c>
      <c r="K586" s="130">
        <f t="shared" si="125"/>
        <v>173.81</v>
      </c>
      <c r="L586" s="133">
        <f t="shared" si="126"/>
        <v>683</v>
      </c>
      <c r="M586" s="134">
        <f t="shared" si="127"/>
        <v>573</v>
      </c>
      <c r="N586" s="135">
        <f t="shared" si="128"/>
        <v>683</v>
      </c>
      <c r="O586" s="136">
        <f t="shared" si="129"/>
        <v>573</v>
      </c>
      <c r="Q586" s="125"/>
      <c r="U586" s="125"/>
    </row>
    <row r="587" spans="1:21" ht="16" customHeight="1" x14ac:dyDescent="0.3">
      <c r="A587" s="110">
        <v>574</v>
      </c>
      <c r="B587" s="111">
        <v>684</v>
      </c>
      <c r="C587" s="112">
        <f t="shared" si="119"/>
        <v>33908.129999999997</v>
      </c>
      <c r="D587" s="113">
        <f t="shared" si="120"/>
        <v>2825.67</v>
      </c>
      <c r="E587" s="114">
        <f t="shared" si="121"/>
        <v>313.64</v>
      </c>
      <c r="F587" s="115">
        <f t="shared" si="130"/>
        <v>84.77</v>
      </c>
      <c r="G587" s="116">
        <f t="shared" si="131"/>
        <v>28.25</v>
      </c>
      <c r="H587" s="115">
        <f t="shared" si="122"/>
        <v>2.29</v>
      </c>
      <c r="I587" s="115">
        <f t="shared" si="123"/>
        <v>95.44</v>
      </c>
      <c r="J587" s="112">
        <f t="shared" si="124"/>
        <v>241.29</v>
      </c>
      <c r="K587" s="114">
        <f t="shared" si="125"/>
        <v>174.11</v>
      </c>
      <c r="L587" s="117">
        <f t="shared" si="126"/>
        <v>684</v>
      </c>
      <c r="M587" s="118">
        <f t="shared" si="127"/>
        <v>574</v>
      </c>
      <c r="N587" s="119">
        <f t="shared" si="128"/>
        <v>684</v>
      </c>
      <c r="O587" s="120">
        <f t="shared" si="129"/>
        <v>574</v>
      </c>
      <c r="Q587" s="125"/>
      <c r="U587" s="125"/>
    </row>
    <row r="588" spans="1:21" ht="16" customHeight="1" x14ac:dyDescent="0.3">
      <c r="A588" s="126">
        <v>575</v>
      </c>
      <c r="B588" s="127">
        <v>685</v>
      </c>
      <c r="C588" s="128">
        <f t="shared" si="119"/>
        <v>33967.21</v>
      </c>
      <c r="D588" s="129">
        <f t="shared" si="120"/>
        <v>2830.6</v>
      </c>
      <c r="E588" s="130">
        <f t="shared" si="121"/>
        <v>314.19</v>
      </c>
      <c r="F588" s="131">
        <f t="shared" si="130"/>
        <v>84.91</v>
      </c>
      <c r="G588" s="132">
        <f t="shared" si="131"/>
        <v>28.3</v>
      </c>
      <c r="H588" s="131">
        <f t="shared" si="122"/>
        <v>2.29</v>
      </c>
      <c r="I588" s="131">
        <f t="shared" si="123"/>
        <v>95.58</v>
      </c>
      <c r="J588" s="128">
        <f t="shared" si="124"/>
        <v>241.68</v>
      </c>
      <c r="K588" s="130">
        <f t="shared" si="125"/>
        <v>174.4</v>
      </c>
      <c r="L588" s="133">
        <f t="shared" si="126"/>
        <v>685</v>
      </c>
      <c r="M588" s="134">
        <f t="shared" si="127"/>
        <v>575</v>
      </c>
      <c r="N588" s="135">
        <f t="shared" si="128"/>
        <v>685</v>
      </c>
      <c r="O588" s="136">
        <f t="shared" si="129"/>
        <v>575</v>
      </c>
      <c r="Q588" s="125"/>
      <c r="U588" s="125"/>
    </row>
    <row r="589" spans="1:21" ht="16" customHeight="1" x14ac:dyDescent="0.3">
      <c r="A589" s="110">
        <v>575</v>
      </c>
      <c r="B589" s="111">
        <v>686</v>
      </c>
      <c r="C589" s="112">
        <f t="shared" si="119"/>
        <v>33967.21</v>
      </c>
      <c r="D589" s="113">
        <f t="shared" si="120"/>
        <v>2830.6</v>
      </c>
      <c r="E589" s="114">
        <f t="shared" si="121"/>
        <v>314.19</v>
      </c>
      <c r="F589" s="115">
        <f t="shared" si="130"/>
        <v>84.91</v>
      </c>
      <c r="G589" s="116">
        <f t="shared" si="131"/>
        <v>28.3</v>
      </c>
      <c r="H589" s="115">
        <f t="shared" si="122"/>
        <v>2.29</v>
      </c>
      <c r="I589" s="115">
        <f t="shared" si="123"/>
        <v>95.58</v>
      </c>
      <c r="J589" s="112">
        <f t="shared" si="124"/>
        <v>241.68</v>
      </c>
      <c r="K589" s="114">
        <f t="shared" si="125"/>
        <v>174.4</v>
      </c>
      <c r="L589" s="117">
        <f t="shared" si="126"/>
        <v>686</v>
      </c>
      <c r="M589" s="118">
        <f t="shared" si="127"/>
        <v>575</v>
      </c>
      <c r="N589" s="119">
        <f t="shared" si="128"/>
        <v>686</v>
      </c>
      <c r="O589" s="120">
        <f t="shared" si="129"/>
        <v>575</v>
      </c>
      <c r="Q589" s="125"/>
      <c r="U589" s="125"/>
    </row>
    <row r="590" spans="1:21" ht="16" customHeight="1" x14ac:dyDescent="0.3">
      <c r="A590" s="126">
        <v>576</v>
      </c>
      <c r="B590" s="127">
        <v>687</v>
      </c>
      <c r="C590" s="128">
        <f t="shared" si="119"/>
        <v>34026.28</v>
      </c>
      <c r="D590" s="129">
        <f t="shared" si="120"/>
        <v>2835.52</v>
      </c>
      <c r="E590" s="130">
        <f t="shared" si="121"/>
        <v>314.74</v>
      </c>
      <c r="F590" s="131">
        <f t="shared" si="130"/>
        <v>85.06</v>
      </c>
      <c r="G590" s="132">
        <f t="shared" si="131"/>
        <v>28.35</v>
      </c>
      <c r="H590" s="131">
        <f t="shared" si="122"/>
        <v>2.29</v>
      </c>
      <c r="I590" s="131">
        <f t="shared" si="123"/>
        <v>95.73</v>
      </c>
      <c r="J590" s="128">
        <f t="shared" si="124"/>
        <v>242.08</v>
      </c>
      <c r="K590" s="130">
        <f t="shared" si="125"/>
        <v>174.7</v>
      </c>
      <c r="L590" s="133">
        <f t="shared" si="126"/>
        <v>687</v>
      </c>
      <c r="M590" s="134">
        <f t="shared" si="127"/>
        <v>576</v>
      </c>
      <c r="N590" s="135">
        <f t="shared" si="128"/>
        <v>687</v>
      </c>
      <c r="O590" s="136">
        <f t="shared" si="129"/>
        <v>576</v>
      </c>
      <c r="Q590" s="125"/>
      <c r="U590" s="125"/>
    </row>
    <row r="591" spans="1:21" ht="16" customHeight="1" x14ac:dyDescent="0.3">
      <c r="A591" s="110">
        <v>577</v>
      </c>
      <c r="B591" s="111">
        <v>688</v>
      </c>
      <c r="C591" s="112">
        <f t="shared" si="119"/>
        <v>34085.35</v>
      </c>
      <c r="D591" s="113">
        <f t="shared" si="120"/>
        <v>2840.44</v>
      </c>
      <c r="E591" s="114">
        <f t="shared" si="121"/>
        <v>315.27999999999997</v>
      </c>
      <c r="F591" s="115">
        <f t="shared" si="130"/>
        <v>85.21</v>
      </c>
      <c r="G591" s="116">
        <f t="shared" si="131"/>
        <v>28.4</v>
      </c>
      <c r="H591" s="115">
        <f t="shared" si="122"/>
        <v>2.29</v>
      </c>
      <c r="I591" s="115">
        <f t="shared" si="123"/>
        <v>95.88</v>
      </c>
      <c r="J591" s="112">
        <f t="shared" si="124"/>
        <v>242.47</v>
      </c>
      <c r="K591" s="114">
        <f t="shared" si="125"/>
        <v>174.99</v>
      </c>
      <c r="L591" s="117">
        <f t="shared" si="126"/>
        <v>688</v>
      </c>
      <c r="M591" s="118">
        <f t="shared" si="127"/>
        <v>577</v>
      </c>
      <c r="N591" s="119">
        <f t="shared" si="128"/>
        <v>688</v>
      </c>
      <c r="O591" s="120">
        <f t="shared" si="129"/>
        <v>577</v>
      </c>
      <c r="Q591" s="125"/>
      <c r="U591" s="125"/>
    </row>
    <row r="592" spans="1:21" ht="16" customHeight="1" x14ac:dyDescent="0.3">
      <c r="A592" s="126">
        <v>577</v>
      </c>
      <c r="B592" s="127">
        <v>689</v>
      </c>
      <c r="C592" s="128">
        <f t="shared" si="119"/>
        <v>34085.35</v>
      </c>
      <c r="D592" s="129">
        <f t="shared" si="120"/>
        <v>2840.44</v>
      </c>
      <c r="E592" s="130">
        <f t="shared" si="121"/>
        <v>315.27999999999997</v>
      </c>
      <c r="F592" s="131">
        <f t="shared" si="130"/>
        <v>85.21</v>
      </c>
      <c r="G592" s="132">
        <f t="shared" si="131"/>
        <v>28.4</v>
      </c>
      <c r="H592" s="131">
        <f t="shared" si="122"/>
        <v>2.29</v>
      </c>
      <c r="I592" s="131">
        <f t="shared" si="123"/>
        <v>95.88</v>
      </c>
      <c r="J592" s="128">
        <f t="shared" si="124"/>
        <v>242.47</v>
      </c>
      <c r="K592" s="130">
        <f t="shared" si="125"/>
        <v>174.99</v>
      </c>
      <c r="L592" s="133">
        <f t="shared" si="126"/>
        <v>689</v>
      </c>
      <c r="M592" s="134">
        <f t="shared" si="127"/>
        <v>577</v>
      </c>
      <c r="N592" s="135">
        <f t="shared" si="128"/>
        <v>689</v>
      </c>
      <c r="O592" s="136">
        <f t="shared" si="129"/>
        <v>577</v>
      </c>
      <c r="Q592" s="125"/>
      <c r="U592" s="125"/>
    </row>
    <row r="593" spans="1:21" ht="16" customHeight="1" x14ac:dyDescent="0.3">
      <c r="A593" s="110">
        <v>578</v>
      </c>
      <c r="B593" s="111">
        <v>690</v>
      </c>
      <c r="C593" s="112">
        <f t="shared" si="119"/>
        <v>34144.43</v>
      </c>
      <c r="D593" s="113">
        <f t="shared" si="120"/>
        <v>2845.36</v>
      </c>
      <c r="E593" s="114">
        <f t="shared" si="121"/>
        <v>315.83</v>
      </c>
      <c r="F593" s="115">
        <f t="shared" si="130"/>
        <v>85.36</v>
      </c>
      <c r="G593" s="116">
        <f t="shared" si="131"/>
        <v>28.45</v>
      </c>
      <c r="H593" s="115">
        <f t="shared" si="122"/>
        <v>2.29</v>
      </c>
      <c r="I593" s="115">
        <f t="shared" si="123"/>
        <v>96.03</v>
      </c>
      <c r="J593" s="112">
        <f t="shared" si="124"/>
        <v>242.86</v>
      </c>
      <c r="K593" s="114">
        <f t="shared" si="125"/>
        <v>175.29</v>
      </c>
      <c r="L593" s="117">
        <f t="shared" si="126"/>
        <v>690</v>
      </c>
      <c r="M593" s="118">
        <f t="shared" si="127"/>
        <v>578</v>
      </c>
      <c r="N593" s="119">
        <f t="shared" si="128"/>
        <v>690</v>
      </c>
      <c r="O593" s="120">
        <f t="shared" si="129"/>
        <v>578</v>
      </c>
      <c r="Q593" s="125"/>
      <c r="U593" s="125"/>
    </row>
    <row r="594" spans="1:21" ht="16" customHeight="1" x14ac:dyDescent="0.3">
      <c r="A594" s="126">
        <v>579</v>
      </c>
      <c r="B594" s="127">
        <v>691</v>
      </c>
      <c r="C594" s="128">
        <f t="shared" si="119"/>
        <v>34203.5</v>
      </c>
      <c r="D594" s="129">
        <f t="shared" si="120"/>
        <v>2850.29</v>
      </c>
      <c r="E594" s="130">
        <f t="shared" si="121"/>
        <v>316.38</v>
      </c>
      <c r="F594" s="131">
        <f t="shared" si="130"/>
        <v>85.5</v>
      </c>
      <c r="G594" s="132">
        <f t="shared" si="131"/>
        <v>28.5</v>
      </c>
      <c r="H594" s="131">
        <f t="shared" si="122"/>
        <v>2.29</v>
      </c>
      <c r="I594" s="131">
        <f t="shared" si="123"/>
        <v>96.17</v>
      </c>
      <c r="J594" s="128">
        <f t="shared" si="124"/>
        <v>243.26</v>
      </c>
      <c r="K594" s="130">
        <f t="shared" si="125"/>
        <v>175.58</v>
      </c>
      <c r="L594" s="133">
        <f t="shared" si="126"/>
        <v>691</v>
      </c>
      <c r="M594" s="134">
        <f t="shared" si="127"/>
        <v>579</v>
      </c>
      <c r="N594" s="135">
        <f t="shared" si="128"/>
        <v>691</v>
      </c>
      <c r="O594" s="136">
        <f t="shared" si="129"/>
        <v>579</v>
      </c>
      <c r="Q594" s="125"/>
      <c r="U594" s="125"/>
    </row>
    <row r="595" spans="1:21" ht="16" customHeight="1" x14ac:dyDescent="0.3">
      <c r="A595" s="110">
        <v>580</v>
      </c>
      <c r="B595" s="111">
        <v>692</v>
      </c>
      <c r="C595" s="112">
        <f t="shared" si="119"/>
        <v>34262.57</v>
      </c>
      <c r="D595" s="113">
        <f t="shared" si="120"/>
        <v>2855.21</v>
      </c>
      <c r="E595" s="114">
        <f t="shared" si="121"/>
        <v>316.92</v>
      </c>
      <c r="F595" s="115">
        <f t="shared" si="130"/>
        <v>85.65</v>
      </c>
      <c r="G595" s="116">
        <f t="shared" si="131"/>
        <v>28.55</v>
      </c>
      <c r="H595" s="115">
        <f t="shared" si="122"/>
        <v>2.29</v>
      </c>
      <c r="I595" s="115">
        <f t="shared" si="123"/>
        <v>96.32</v>
      </c>
      <c r="J595" s="112">
        <f t="shared" si="124"/>
        <v>243.65</v>
      </c>
      <c r="K595" s="114">
        <f t="shared" si="125"/>
        <v>175.88</v>
      </c>
      <c r="L595" s="117">
        <f t="shared" si="126"/>
        <v>692</v>
      </c>
      <c r="M595" s="118">
        <f t="shared" si="127"/>
        <v>580</v>
      </c>
      <c r="N595" s="119">
        <f t="shared" si="128"/>
        <v>692</v>
      </c>
      <c r="O595" s="120">
        <f t="shared" si="129"/>
        <v>580</v>
      </c>
      <c r="Q595" s="125"/>
      <c r="U595" s="125"/>
    </row>
    <row r="596" spans="1:21" ht="16" customHeight="1" x14ac:dyDescent="0.3">
      <c r="A596" s="126">
        <v>580</v>
      </c>
      <c r="B596" s="127">
        <v>693</v>
      </c>
      <c r="C596" s="128">
        <f t="shared" si="119"/>
        <v>34262.57</v>
      </c>
      <c r="D596" s="129">
        <f t="shared" si="120"/>
        <v>2855.21</v>
      </c>
      <c r="E596" s="130">
        <f t="shared" si="121"/>
        <v>316.92</v>
      </c>
      <c r="F596" s="131">
        <f t="shared" si="130"/>
        <v>85.65</v>
      </c>
      <c r="G596" s="132">
        <f t="shared" si="131"/>
        <v>28.55</v>
      </c>
      <c r="H596" s="131">
        <f t="shared" si="122"/>
        <v>2.29</v>
      </c>
      <c r="I596" s="131">
        <f t="shared" si="123"/>
        <v>96.32</v>
      </c>
      <c r="J596" s="128">
        <f t="shared" si="124"/>
        <v>243.65</v>
      </c>
      <c r="K596" s="130">
        <f t="shared" si="125"/>
        <v>175.88</v>
      </c>
      <c r="L596" s="133">
        <f t="shared" si="126"/>
        <v>693</v>
      </c>
      <c r="M596" s="134">
        <f t="shared" si="127"/>
        <v>580</v>
      </c>
      <c r="N596" s="135">
        <f t="shared" si="128"/>
        <v>693</v>
      </c>
      <c r="O596" s="136">
        <f t="shared" si="129"/>
        <v>580</v>
      </c>
      <c r="Q596" s="125"/>
      <c r="U596" s="125"/>
    </row>
    <row r="597" spans="1:21" ht="16" customHeight="1" x14ac:dyDescent="0.3">
      <c r="A597" s="110">
        <v>581</v>
      </c>
      <c r="B597" s="111">
        <v>694</v>
      </c>
      <c r="C597" s="112">
        <f t="shared" si="119"/>
        <v>34321.65</v>
      </c>
      <c r="D597" s="113">
        <f t="shared" si="120"/>
        <v>2860.13</v>
      </c>
      <c r="E597" s="114">
        <f t="shared" si="121"/>
        <v>317.47000000000003</v>
      </c>
      <c r="F597" s="115">
        <f t="shared" si="130"/>
        <v>85.8</v>
      </c>
      <c r="G597" s="116">
        <f t="shared" si="131"/>
        <v>28.6</v>
      </c>
      <c r="H597" s="115">
        <f t="shared" si="122"/>
        <v>2.29</v>
      </c>
      <c r="I597" s="115">
        <f t="shared" si="123"/>
        <v>96.47</v>
      </c>
      <c r="J597" s="112">
        <f t="shared" si="124"/>
        <v>244.05</v>
      </c>
      <c r="K597" s="114">
        <f t="shared" si="125"/>
        <v>176.17</v>
      </c>
      <c r="L597" s="117">
        <f t="shared" si="126"/>
        <v>694</v>
      </c>
      <c r="M597" s="118">
        <f t="shared" si="127"/>
        <v>581</v>
      </c>
      <c r="N597" s="119">
        <f t="shared" si="128"/>
        <v>694</v>
      </c>
      <c r="O597" s="120">
        <f t="shared" si="129"/>
        <v>581</v>
      </c>
      <c r="Q597" s="125"/>
      <c r="U597" s="125"/>
    </row>
    <row r="598" spans="1:21" ht="16" customHeight="1" x14ac:dyDescent="0.3">
      <c r="A598" s="126">
        <v>582</v>
      </c>
      <c r="B598" s="127">
        <v>695</v>
      </c>
      <c r="C598" s="128">
        <f t="shared" si="119"/>
        <v>34380.720000000001</v>
      </c>
      <c r="D598" s="129">
        <f t="shared" si="120"/>
        <v>2865.06</v>
      </c>
      <c r="E598" s="130">
        <f t="shared" si="121"/>
        <v>318.02</v>
      </c>
      <c r="F598" s="131">
        <f t="shared" si="130"/>
        <v>85.95</v>
      </c>
      <c r="G598" s="132">
        <f t="shared" si="131"/>
        <v>28.65</v>
      </c>
      <c r="H598" s="131">
        <f t="shared" si="122"/>
        <v>2.29</v>
      </c>
      <c r="I598" s="131">
        <f t="shared" si="123"/>
        <v>96.62</v>
      </c>
      <c r="J598" s="128">
        <f t="shared" si="124"/>
        <v>244.44</v>
      </c>
      <c r="K598" s="130">
        <f t="shared" si="125"/>
        <v>176.47</v>
      </c>
      <c r="L598" s="133">
        <f t="shared" si="126"/>
        <v>695</v>
      </c>
      <c r="M598" s="134">
        <f t="shared" si="127"/>
        <v>582</v>
      </c>
      <c r="N598" s="135">
        <f t="shared" si="128"/>
        <v>695</v>
      </c>
      <c r="O598" s="136">
        <f t="shared" si="129"/>
        <v>582</v>
      </c>
      <c r="Q598" s="18"/>
      <c r="R598" s="142"/>
      <c r="U598" s="125"/>
    </row>
    <row r="599" spans="1:21" ht="16" customHeight="1" x14ac:dyDescent="0.3">
      <c r="A599" s="110">
        <v>583</v>
      </c>
      <c r="B599" s="111">
        <v>696</v>
      </c>
      <c r="C599" s="112">
        <f t="shared" si="119"/>
        <v>34439.79</v>
      </c>
      <c r="D599" s="113">
        <f t="shared" si="120"/>
        <v>2869.98</v>
      </c>
      <c r="E599" s="114">
        <f t="shared" si="121"/>
        <v>318.56</v>
      </c>
      <c r="F599" s="115">
        <f t="shared" si="130"/>
        <v>86.09</v>
      </c>
      <c r="G599" s="116">
        <f t="shared" si="131"/>
        <v>28.69</v>
      </c>
      <c r="H599" s="115">
        <f t="shared" si="122"/>
        <v>2.29</v>
      </c>
      <c r="I599" s="115">
        <f t="shared" si="123"/>
        <v>96.76</v>
      </c>
      <c r="J599" s="112">
        <f t="shared" si="124"/>
        <v>244.83</v>
      </c>
      <c r="K599" s="114">
        <f t="shared" si="125"/>
        <v>176.76</v>
      </c>
      <c r="L599" s="117">
        <f t="shared" si="126"/>
        <v>696</v>
      </c>
      <c r="M599" s="118">
        <f t="shared" si="127"/>
        <v>583</v>
      </c>
      <c r="N599" s="119">
        <f t="shared" si="128"/>
        <v>696</v>
      </c>
      <c r="O599" s="120">
        <f t="shared" si="129"/>
        <v>583</v>
      </c>
      <c r="P599" s="143"/>
      <c r="Q599" s="143"/>
      <c r="U599" s="125"/>
    </row>
    <row r="600" spans="1:21" ht="16" customHeight="1" x14ac:dyDescent="0.3">
      <c r="A600" s="126">
        <v>583</v>
      </c>
      <c r="B600" s="127">
        <v>697</v>
      </c>
      <c r="C600" s="128">
        <f t="shared" si="119"/>
        <v>34439.79</v>
      </c>
      <c r="D600" s="129">
        <f t="shared" si="120"/>
        <v>2869.98</v>
      </c>
      <c r="E600" s="130">
        <f t="shared" si="121"/>
        <v>318.56</v>
      </c>
      <c r="F600" s="131">
        <f t="shared" si="130"/>
        <v>86.09</v>
      </c>
      <c r="G600" s="132">
        <f t="shared" si="131"/>
        <v>28.69</v>
      </c>
      <c r="H600" s="131">
        <f t="shared" si="122"/>
        <v>2.29</v>
      </c>
      <c r="I600" s="131">
        <f t="shared" si="123"/>
        <v>96.76</v>
      </c>
      <c r="J600" s="128">
        <f t="shared" si="124"/>
        <v>244.83</v>
      </c>
      <c r="K600" s="130">
        <f t="shared" si="125"/>
        <v>176.76</v>
      </c>
      <c r="L600" s="133">
        <f t="shared" si="126"/>
        <v>697</v>
      </c>
      <c r="M600" s="134">
        <f t="shared" si="127"/>
        <v>583</v>
      </c>
      <c r="N600" s="135">
        <f t="shared" si="128"/>
        <v>697</v>
      </c>
      <c r="O600" s="136">
        <f t="shared" si="129"/>
        <v>583</v>
      </c>
      <c r="Q600" s="125"/>
      <c r="U600" s="125"/>
    </row>
    <row r="601" spans="1:21" ht="16" customHeight="1" x14ac:dyDescent="0.3">
      <c r="A601" s="110">
        <v>584</v>
      </c>
      <c r="B601" s="111">
        <v>698</v>
      </c>
      <c r="C601" s="112">
        <f t="shared" si="119"/>
        <v>34498.870000000003</v>
      </c>
      <c r="D601" s="113">
        <f t="shared" si="120"/>
        <v>2874.9</v>
      </c>
      <c r="E601" s="114">
        <f t="shared" si="121"/>
        <v>319.11</v>
      </c>
      <c r="F601" s="115">
        <f t="shared" si="130"/>
        <v>86.24</v>
      </c>
      <c r="G601" s="116">
        <f t="shared" si="131"/>
        <v>28.74</v>
      </c>
      <c r="H601" s="115">
        <f t="shared" si="122"/>
        <v>2.29</v>
      </c>
      <c r="I601" s="115">
        <f t="shared" si="123"/>
        <v>96.91</v>
      </c>
      <c r="J601" s="112">
        <f t="shared" si="124"/>
        <v>245.23</v>
      </c>
      <c r="K601" s="114">
        <f t="shared" si="125"/>
        <v>177.06</v>
      </c>
      <c r="L601" s="117">
        <f t="shared" si="126"/>
        <v>698</v>
      </c>
      <c r="M601" s="118">
        <f t="shared" si="127"/>
        <v>584</v>
      </c>
      <c r="N601" s="119">
        <f t="shared" si="128"/>
        <v>698</v>
      </c>
      <c r="O601" s="120">
        <f t="shared" si="129"/>
        <v>584</v>
      </c>
      <c r="Q601" s="125"/>
      <c r="U601" s="125"/>
    </row>
    <row r="602" spans="1:21" ht="16" customHeight="1" x14ac:dyDescent="0.3">
      <c r="A602" s="126">
        <v>585</v>
      </c>
      <c r="B602" s="127">
        <v>699</v>
      </c>
      <c r="C602" s="128">
        <f t="shared" si="119"/>
        <v>34557.94</v>
      </c>
      <c r="D602" s="129">
        <f t="shared" si="120"/>
        <v>2879.82</v>
      </c>
      <c r="E602" s="130">
        <f t="shared" si="121"/>
        <v>319.66000000000003</v>
      </c>
      <c r="F602" s="131">
        <f t="shared" si="130"/>
        <v>86.39</v>
      </c>
      <c r="G602" s="132">
        <f t="shared" si="131"/>
        <v>28.79</v>
      </c>
      <c r="H602" s="131">
        <f t="shared" si="122"/>
        <v>2.29</v>
      </c>
      <c r="I602" s="131">
        <f t="shared" si="123"/>
        <v>97.06</v>
      </c>
      <c r="J602" s="128">
        <f t="shared" si="124"/>
        <v>245.62</v>
      </c>
      <c r="K602" s="130">
        <f t="shared" si="125"/>
        <v>177.35</v>
      </c>
      <c r="L602" s="133">
        <f t="shared" si="126"/>
        <v>699</v>
      </c>
      <c r="M602" s="134">
        <f t="shared" si="127"/>
        <v>585</v>
      </c>
      <c r="N602" s="135">
        <f t="shared" si="128"/>
        <v>699</v>
      </c>
      <c r="O602" s="136">
        <f t="shared" si="129"/>
        <v>585</v>
      </c>
      <c r="Q602" s="125"/>
      <c r="U602" s="125"/>
    </row>
    <row r="603" spans="1:21" ht="16" customHeight="1" x14ac:dyDescent="0.3">
      <c r="A603" s="110">
        <v>586</v>
      </c>
      <c r="B603" s="111">
        <v>700</v>
      </c>
      <c r="C603" s="112">
        <f t="shared" si="119"/>
        <v>34617.01</v>
      </c>
      <c r="D603" s="113">
        <f t="shared" si="120"/>
        <v>2884.75</v>
      </c>
      <c r="E603" s="114">
        <f t="shared" si="121"/>
        <v>320.2</v>
      </c>
      <c r="F603" s="115">
        <f t="shared" si="130"/>
        <v>86.54</v>
      </c>
      <c r="G603" s="116">
        <f t="shared" si="131"/>
        <v>28.84</v>
      </c>
      <c r="H603" s="115">
        <f t="shared" si="122"/>
        <v>2.29</v>
      </c>
      <c r="I603" s="115">
        <f t="shared" si="123"/>
        <v>97.21</v>
      </c>
      <c r="J603" s="112">
        <f t="shared" si="124"/>
        <v>246.02</v>
      </c>
      <c r="K603" s="114">
        <f t="shared" si="125"/>
        <v>177.65</v>
      </c>
      <c r="L603" s="117">
        <f t="shared" si="126"/>
        <v>700</v>
      </c>
      <c r="M603" s="118">
        <f t="shared" si="127"/>
        <v>586</v>
      </c>
      <c r="N603" s="119">
        <f t="shared" si="128"/>
        <v>700</v>
      </c>
      <c r="O603" s="120">
        <f t="shared" si="129"/>
        <v>586</v>
      </c>
      <c r="Q603" s="125"/>
      <c r="U603" s="125"/>
    </row>
    <row r="604" spans="1:21" ht="16" customHeight="1" x14ac:dyDescent="0.3">
      <c r="A604" s="126">
        <v>587</v>
      </c>
      <c r="B604" s="127">
        <v>701</v>
      </c>
      <c r="C604" s="128">
        <f t="shared" si="119"/>
        <v>34676.089999999997</v>
      </c>
      <c r="D604" s="129">
        <f t="shared" si="120"/>
        <v>2889.67</v>
      </c>
      <c r="E604" s="130">
        <f t="shared" si="121"/>
        <v>320.75</v>
      </c>
      <c r="F604" s="131">
        <f t="shared" si="130"/>
        <v>86.69</v>
      </c>
      <c r="G604" s="132">
        <f t="shared" si="131"/>
        <v>28.89</v>
      </c>
      <c r="H604" s="131">
        <f t="shared" si="122"/>
        <v>2.29</v>
      </c>
      <c r="I604" s="131">
        <f t="shared" si="123"/>
        <v>97.36</v>
      </c>
      <c r="J604" s="128">
        <f t="shared" si="124"/>
        <v>246.41</v>
      </c>
      <c r="K604" s="130">
        <f t="shared" si="125"/>
        <v>177.95</v>
      </c>
      <c r="L604" s="133">
        <f t="shared" si="126"/>
        <v>701</v>
      </c>
      <c r="M604" s="134">
        <f t="shared" si="127"/>
        <v>587</v>
      </c>
      <c r="N604" s="135">
        <f t="shared" si="128"/>
        <v>701</v>
      </c>
      <c r="O604" s="136">
        <f t="shared" si="129"/>
        <v>587</v>
      </c>
      <c r="Q604" s="125"/>
      <c r="U604" s="125"/>
    </row>
    <row r="605" spans="1:21" ht="16" customHeight="1" x14ac:dyDescent="0.3">
      <c r="A605" s="110">
        <v>588</v>
      </c>
      <c r="B605" s="111">
        <v>702</v>
      </c>
      <c r="C605" s="112">
        <f t="shared" si="119"/>
        <v>34735.160000000003</v>
      </c>
      <c r="D605" s="113">
        <f t="shared" si="120"/>
        <v>2894.59</v>
      </c>
      <c r="E605" s="114">
        <f t="shared" si="121"/>
        <v>321.29000000000002</v>
      </c>
      <c r="F605" s="115">
        <f t="shared" si="130"/>
        <v>86.83</v>
      </c>
      <c r="G605" s="116">
        <f t="shared" si="131"/>
        <v>28.94</v>
      </c>
      <c r="H605" s="115">
        <f t="shared" si="122"/>
        <v>2.29</v>
      </c>
      <c r="I605" s="115">
        <f t="shared" si="123"/>
        <v>97.5</v>
      </c>
      <c r="J605" s="112">
        <f t="shared" si="124"/>
        <v>246.8</v>
      </c>
      <c r="K605" s="114">
        <f t="shared" si="125"/>
        <v>178.24</v>
      </c>
      <c r="L605" s="117">
        <f t="shared" si="126"/>
        <v>702</v>
      </c>
      <c r="M605" s="118">
        <f t="shared" si="127"/>
        <v>588</v>
      </c>
      <c r="N605" s="119">
        <f t="shared" si="128"/>
        <v>702</v>
      </c>
      <c r="O605" s="120">
        <f t="shared" si="129"/>
        <v>588</v>
      </c>
      <c r="Q605" s="125"/>
      <c r="U605" s="125"/>
    </row>
    <row r="606" spans="1:21" ht="16" customHeight="1" x14ac:dyDescent="0.3">
      <c r="A606" s="126">
        <v>589</v>
      </c>
      <c r="B606" s="127">
        <v>703</v>
      </c>
      <c r="C606" s="128">
        <f t="shared" si="119"/>
        <v>34794.230000000003</v>
      </c>
      <c r="D606" s="129">
        <f t="shared" si="120"/>
        <v>2899.51</v>
      </c>
      <c r="E606" s="130">
        <f t="shared" si="121"/>
        <v>321.83999999999997</v>
      </c>
      <c r="F606" s="131">
        <f t="shared" si="130"/>
        <v>86.98</v>
      </c>
      <c r="G606" s="132">
        <f t="shared" si="131"/>
        <v>28.99</v>
      </c>
      <c r="H606" s="131">
        <f t="shared" si="122"/>
        <v>2.29</v>
      </c>
      <c r="I606" s="131">
        <f t="shared" si="123"/>
        <v>97.65</v>
      </c>
      <c r="J606" s="128">
        <f t="shared" si="124"/>
        <v>247.2</v>
      </c>
      <c r="K606" s="130">
        <f t="shared" si="125"/>
        <v>178.54</v>
      </c>
      <c r="L606" s="133">
        <f t="shared" si="126"/>
        <v>703</v>
      </c>
      <c r="M606" s="134">
        <f t="shared" si="127"/>
        <v>589</v>
      </c>
      <c r="N606" s="135">
        <f t="shared" si="128"/>
        <v>703</v>
      </c>
      <c r="O606" s="136">
        <f t="shared" si="129"/>
        <v>589</v>
      </c>
      <c r="Q606" s="125"/>
      <c r="U606" s="125"/>
    </row>
    <row r="607" spans="1:21" ht="16" customHeight="1" x14ac:dyDescent="0.3">
      <c r="A607" s="110">
        <v>589</v>
      </c>
      <c r="B607" s="111">
        <v>704</v>
      </c>
      <c r="C607" s="112">
        <f t="shared" si="119"/>
        <v>34794.230000000003</v>
      </c>
      <c r="D607" s="113">
        <f t="shared" si="120"/>
        <v>2899.51</v>
      </c>
      <c r="E607" s="114">
        <f t="shared" si="121"/>
        <v>321.83999999999997</v>
      </c>
      <c r="F607" s="115">
        <f t="shared" si="130"/>
        <v>86.98</v>
      </c>
      <c r="G607" s="116">
        <f t="shared" si="131"/>
        <v>28.99</v>
      </c>
      <c r="H607" s="115">
        <f t="shared" si="122"/>
        <v>2.29</v>
      </c>
      <c r="I607" s="115">
        <f t="shared" si="123"/>
        <v>97.65</v>
      </c>
      <c r="J607" s="112">
        <f t="shared" si="124"/>
        <v>247.2</v>
      </c>
      <c r="K607" s="114">
        <f t="shared" si="125"/>
        <v>178.54</v>
      </c>
      <c r="L607" s="117">
        <f t="shared" si="126"/>
        <v>704</v>
      </c>
      <c r="M607" s="118">
        <f t="shared" si="127"/>
        <v>589</v>
      </c>
      <c r="N607" s="119">
        <f t="shared" si="128"/>
        <v>704</v>
      </c>
      <c r="O607" s="120">
        <f t="shared" si="129"/>
        <v>589</v>
      </c>
      <c r="Q607" s="125"/>
      <c r="U607" s="125"/>
    </row>
    <row r="608" spans="1:21" ht="16" customHeight="1" x14ac:dyDescent="0.3">
      <c r="A608" s="126">
        <v>590</v>
      </c>
      <c r="B608" s="127">
        <v>705</v>
      </c>
      <c r="C608" s="128">
        <f t="shared" si="119"/>
        <v>34853.31</v>
      </c>
      <c r="D608" s="129">
        <f t="shared" si="120"/>
        <v>2904.44</v>
      </c>
      <c r="E608" s="130">
        <f t="shared" si="121"/>
        <v>322.39</v>
      </c>
      <c r="F608" s="131">
        <f t="shared" si="130"/>
        <v>87.13</v>
      </c>
      <c r="G608" s="132">
        <f t="shared" si="131"/>
        <v>29.04</v>
      </c>
      <c r="H608" s="131">
        <f t="shared" si="122"/>
        <v>2.29</v>
      </c>
      <c r="I608" s="131">
        <f t="shared" si="123"/>
        <v>97.8</v>
      </c>
      <c r="J608" s="128">
        <f t="shared" si="124"/>
        <v>247.59</v>
      </c>
      <c r="K608" s="130">
        <f t="shared" si="125"/>
        <v>178.83</v>
      </c>
      <c r="L608" s="133">
        <f t="shared" si="126"/>
        <v>705</v>
      </c>
      <c r="M608" s="134">
        <f t="shared" si="127"/>
        <v>590</v>
      </c>
      <c r="N608" s="135">
        <f t="shared" si="128"/>
        <v>705</v>
      </c>
      <c r="O608" s="136">
        <f t="shared" si="129"/>
        <v>590</v>
      </c>
      <c r="Q608" s="125"/>
      <c r="U608" s="125"/>
    </row>
    <row r="609" spans="1:21" ht="16" customHeight="1" x14ac:dyDescent="0.3">
      <c r="A609" s="110">
        <v>591</v>
      </c>
      <c r="B609" s="111">
        <v>706</v>
      </c>
      <c r="C609" s="112">
        <f t="shared" si="119"/>
        <v>34912.379999999997</v>
      </c>
      <c r="D609" s="113">
        <f t="shared" si="120"/>
        <v>2909.36</v>
      </c>
      <c r="E609" s="114">
        <f t="shared" si="121"/>
        <v>322.93</v>
      </c>
      <c r="F609" s="115">
        <f t="shared" si="130"/>
        <v>87.28</v>
      </c>
      <c r="G609" s="116">
        <f t="shared" si="131"/>
        <v>29.09</v>
      </c>
      <c r="H609" s="115">
        <f t="shared" si="122"/>
        <v>2.29</v>
      </c>
      <c r="I609" s="115">
        <f t="shared" si="123"/>
        <v>97.95</v>
      </c>
      <c r="J609" s="112">
        <f t="shared" si="124"/>
        <v>247.98</v>
      </c>
      <c r="K609" s="114">
        <f t="shared" si="125"/>
        <v>179.13</v>
      </c>
      <c r="L609" s="117">
        <f t="shared" si="126"/>
        <v>706</v>
      </c>
      <c r="M609" s="118">
        <f t="shared" si="127"/>
        <v>591</v>
      </c>
      <c r="N609" s="119">
        <f t="shared" si="128"/>
        <v>706</v>
      </c>
      <c r="O609" s="120">
        <f t="shared" si="129"/>
        <v>591</v>
      </c>
      <c r="Q609" s="125"/>
      <c r="U609" s="125"/>
    </row>
    <row r="610" spans="1:21" ht="16" customHeight="1" x14ac:dyDescent="0.3">
      <c r="A610" s="126">
        <v>592</v>
      </c>
      <c r="B610" s="127">
        <v>707</v>
      </c>
      <c r="C610" s="128">
        <f t="shared" si="119"/>
        <v>34971.449999999997</v>
      </c>
      <c r="D610" s="129">
        <f t="shared" si="120"/>
        <v>2914.28</v>
      </c>
      <c r="E610" s="130">
        <f t="shared" si="121"/>
        <v>323.48</v>
      </c>
      <c r="F610" s="131">
        <f t="shared" si="130"/>
        <v>87.42</v>
      </c>
      <c r="G610" s="132">
        <f t="shared" si="131"/>
        <v>29.14</v>
      </c>
      <c r="H610" s="131">
        <f t="shared" si="122"/>
        <v>2.29</v>
      </c>
      <c r="I610" s="131">
        <f t="shared" si="123"/>
        <v>98.09</v>
      </c>
      <c r="J610" s="128">
        <f t="shared" si="124"/>
        <v>248.38</v>
      </c>
      <c r="K610" s="130">
        <f t="shared" si="125"/>
        <v>179.42</v>
      </c>
      <c r="L610" s="133">
        <f t="shared" si="126"/>
        <v>707</v>
      </c>
      <c r="M610" s="134">
        <f t="shared" si="127"/>
        <v>592</v>
      </c>
      <c r="N610" s="135">
        <f t="shared" si="128"/>
        <v>707</v>
      </c>
      <c r="O610" s="136">
        <f t="shared" si="129"/>
        <v>592</v>
      </c>
      <c r="Q610" s="125"/>
      <c r="U610" s="125"/>
    </row>
    <row r="611" spans="1:21" ht="16" customHeight="1" x14ac:dyDescent="0.3">
      <c r="A611" s="110">
        <v>592</v>
      </c>
      <c r="B611" s="111">
        <v>708</v>
      </c>
      <c r="C611" s="112">
        <f t="shared" si="119"/>
        <v>34971.449999999997</v>
      </c>
      <c r="D611" s="113">
        <f t="shared" si="120"/>
        <v>2914.28</v>
      </c>
      <c r="E611" s="114">
        <f t="shared" si="121"/>
        <v>323.48</v>
      </c>
      <c r="F611" s="115">
        <f t="shared" si="130"/>
        <v>87.42</v>
      </c>
      <c r="G611" s="116">
        <f t="shared" si="131"/>
        <v>29.14</v>
      </c>
      <c r="H611" s="115">
        <f t="shared" si="122"/>
        <v>2.29</v>
      </c>
      <c r="I611" s="115">
        <f t="shared" si="123"/>
        <v>98.09</v>
      </c>
      <c r="J611" s="112">
        <f t="shared" si="124"/>
        <v>248.38</v>
      </c>
      <c r="K611" s="114">
        <f t="shared" si="125"/>
        <v>179.42</v>
      </c>
      <c r="L611" s="117">
        <f t="shared" si="126"/>
        <v>708</v>
      </c>
      <c r="M611" s="118">
        <f t="shared" si="127"/>
        <v>592</v>
      </c>
      <c r="N611" s="119">
        <f t="shared" si="128"/>
        <v>708</v>
      </c>
      <c r="O611" s="120">
        <f t="shared" si="129"/>
        <v>592</v>
      </c>
      <c r="Q611" s="125"/>
      <c r="U611" s="125"/>
    </row>
    <row r="612" spans="1:21" ht="16" customHeight="1" x14ac:dyDescent="0.3">
      <c r="A612" s="126">
        <v>593</v>
      </c>
      <c r="B612" s="127">
        <v>709</v>
      </c>
      <c r="C612" s="128">
        <f t="shared" si="119"/>
        <v>35030.53</v>
      </c>
      <c r="D612" s="129">
        <f t="shared" si="120"/>
        <v>2919.21</v>
      </c>
      <c r="E612" s="130">
        <f t="shared" si="121"/>
        <v>324.02999999999997</v>
      </c>
      <c r="F612" s="131">
        <f t="shared" si="130"/>
        <v>87.57</v>
      </c>
      <c r="G612" s="132">
        <f t="shared" si="131"/>
        <v>29.19</v>
      </c>
      <c r="H612" s="131">
        <f t="shared" si="122"/>
        <v>2.29</v>
      </c>
      <c r="I612" s="131">
        <f t="shared" si="123"/>
        <v>98.24</v>
      </c>
      <c r="J612" s="128">
        <f t="shared" si="124"/>
        <v>248.77</v>
      </c>
      <c r="K612" s="130">
        <f t="shared" si="125"/>
        <v>179.72</v>
      </c>
      <c r="L612" s="133">
        <f t="shared" si="126"/>
        <v>709</v>
      </c>
      <c r="M612" s="134">
        <f t="shared" si="127"/>
        <v>593</v>
      </c>
      <c r="N612" s="135">
        <f t="shared" si="128"/>
        <v>709</v>
      </c>
      <c r="O612" s="136">
        <f t="shared" si="129"/>
        <v>593</v>
      </c>
      <c r="Q612" s="125"/>
      <c r="U612" s="125"/>
    </row>
    <row r="613" spans="1:21" ht="16" customHeight="1" x14ac:dyDescent="0.3">
      <c r="A613" s="110">
        <v>594</v>
      </c>
      <c r="B613" s="111">
        <v>710</v>
      </c>
      <c r="C613" s="112">
        <f t="shared" si="119"/>
        <v>35089.599999999999</v>
      </c>
      <c r="D613" s="113">
        <f t="shared" si="120"/>
        <v>2924.13</v>
      </c>
      <c r="E613" s="114">
        <f t="shared" si="121"/>
        <v>324.57</v>
      </c>
      <c r="F613" s="115">
        <f t="shared" si="130"/>
        <v>87.72</v>
      </c>
      <c r="G613" s="116">
        <f t="shared" si="131"/>
        <v>29.24</v>
      </c>
      <c r="H613" s="115">
        <f t="shared" si="122"/>
        <v>2.29</v>
      </c>
      <c r="I613" s="115">
        <f t="shared" si="123"/>
        <v>98.39</v>
      </c>
      <c r="J613" s="112">
        <f t="shared" si="124"/>
        <v>249.17</v>
      </c>
      <c r="K613" s="114">
        <f t="shared" si="125"/>
        <v>180.01</v>
      </c>
      <c r="L613" s="117">
        <f t="shared" si="126"/>
        <v>710</v>
      </c>
      <c r="M613" s="118">
        <f t="shared" si="127"/>
        <v>594</v>
      </c>
      <c r="N613" s="119">
        <f t="shared" si="128"/>
        <v>710</v>
      </c>
      <c r="O613" s="120">
        <f t="shared" si="129"/>
        <v>594</v>
      </c>
      <c r="Q613" s="125"/>
      <c r="U613" s="125"/>
    </row>
    <row r="614" spans="1:21" ht="16" customHeight="1" x14ac:dyDescent="0.3">
      <c r="A614" s="126">
        <v>595</v>
      </c>
      <c r="B614" s="127">
        <v>711</v>
      </c>
      <c r="C614" s="128">
        <f t="shared" si="119"/>
        <v>35148.67</v>
      </c>
      <c r="D614" s="129">
        <f t="shared" si="120"/>
        <v>2929.05</v>
      </c>
      <c r="E614" s="130">
        <f t="shared" si="121"/>
        <v>325.12</v>
      </c>
      <c r="F614" s="131">
        <f t="shared" si="130"/>
        <v>87.87</v>
      </c>
      <c r="G614" s="132">
        <f t="shared" si="131"/>
        <v>29.29</v>
      </c>
      <c r="H614" s="131">
        <f t="shared" si="122"/>
        <v>2.29</v>
      </c>
      <c r="I614" s="131">
        <f t="shared" si="123"/>
        <v>98.54</v>
      </c>
      <c r="J614" s="128">
        <f t="shared" si="124"/>
        <v>249.56</v>
      </c>
      <c r="K614" s="130">
        <f t="shared" si="125"/>
        <v>180.31</v>
      </c>
      <c r="L614" s="133">
        <f t="shared" si="126"/>
        <v>711</v>
      </c>
      <c r="M614" s="134">
        <f t="shared" si="127"/>
        <v>595</v>
      </c>
      <c r="N614" s="135">
        <f t="shared" si="128"/>
        <v>711</v>
      </c>
      <c r="O614" s="136">
        <f t="shared" si="129"/>
        <v>595</v>
      </c>
      <c r="Q614" s="125"/>
      <c r="U614" s="125"/>
    </row>
    <row r="615" spans="1:21" ht="16" customHeight="1" x14ac:dyDescent="0.3">
      <c r="A615" s="110">
        <v>595</v>
      </c>
      <c r="B615" s="111">
        <v>712</v>
      </c>
      <c r="C615" s="112">
        <f t="shared" si="119"/>
        <v>35148.67</v>
      </c>
      <c r="D615" s="113">
        <f t="shared" si="120"/>
        <v>2929.05</v>
      </c>
      <c r="E615" s="114">
        <f t="shared" si="121"/>
        <v>325.12</v>
      </c>
      <c r="F615" s="115">
        <f t="shared" si="130"/>
        <v>87.87</v>
      </c>
      <c r="G615" s="116">
        <f t="shared" si="131"/>
        <v>29.29</v>
      </c>
      <c r="H615" s="115">
        <f t="shared" si="122"/>
        <v>2.29</v>
      </c>
      <c r="I615" s="115">
        <f t="shared" si="123"/>
        <v>98.54</v>
      </c>
      <c r="J615" s="112">
        <f t="shared" si="124"/>
        <v>249.56</v>
      </c>
      <c r="K615" s="114">
        <f t="shared" si="125"/>
        <v>180.31</v>
      </c>
      <c r="L615" s="117">
        <f t="shared" si="126"/>
        <v>712</v>
      </c>
      <c r="M615" s="118">
        <f t="shared" si="127"/>
        <v>595</v>
      </c>
      <c r="N615" s="119">
        <f t="shared" si="128"/>
        <v>712</v>
      </c>
      <c r="O615" s="120">
        <f t="shared" si="129"/>
        <v>595</v>
      </c>
      <c r="Q615" s="125"/>
      <c r="U615" s="125"/>
    </row>
    <row r="616" spans="1:21" ht="16" customHeight="1" x14ac:dyDescent="0.3">
      <c r="A616" s="126">
        <v>596</v>
      </c>
      <c r="B616" s="127">
        <v>713</v>
      </c>
      <c r="C616" s="128">
        <f t="shared" si="119"/>
        <v>35207.75</v>
      </c>
      <c r="D616" s="129">
        <f t="shared" si="120"/>
        <v>2933.97</v>
      </c>
      <c r="E616" s="130">
        <f t="shared" si="121"/>
        <v>325.67</v>
      </c>
      <c r="F616" s="131">
        <f t="shared" si="130"/>
        <v>88.01</v>
      </c>
      <c r="G616" s="132">
        <f t="shared" si="131"/>
        <v>29.33</v>
      </c>
      <c r="H616" s="131">
        <f t="shared" si="122"/>
        <v>2.29</v>
      </c>
      <c r="I616" s="131">
        <f t="shared" si="123"/>
        <v>98.68</v>
      </c>
      <c r="J616" s="128">
        <f t="shared" si="124"/>
        <v>249.95</v>
      </c>
      <c r="K616" s="130">
        <f t="shared" si="125"/>
        <v>180.6</v>
      </c>
      <c r="L616" s="133">
        <f t="shared" si="126"/>
        <v>713</v>
      </c>
      <c r="M616" s="134">
        <f t="shared" si="127"/>
        <v>596</v>
      </c>
      <c r="N616" s="135">
        <f t="shared" si="128"/>
        <v>713</v>
      </c>
      <c r="O616" s="136">
        <f t="shared" si="129"/>
        <v>596</v>
      </c>
      <c r="Q616" s="125"/>
      <c r="U616" s="125"/>
    </row>
    <row r="617" spans="1:21" ht="16" customHeight="1" x14ac:dyDescent="0.3">
      <c r="A617" s="110">
        <v>597</v>
      </c>
      <c r="B617" s="111">
        <v>714</v>
      </c>
      <c r="C617" s="112">
        <f t="shared" si="119"/>
        <v>35266.82</v>
      </c>
      <c r="D617" s="113">
        <f t="shared" si="120"/>
        <v>2938.9</v>
      </c>
      <c r="E617" s="114">
        <f t="shared" si="121"/>
        <v>326.20999999999998</v>
      </c>
      <c r="F617" s="115">
        <f t="shared" si="130"/>
        <v>88.16</v>
      </c>
      <c r="G617" s="116">
        <f t="shared" si="131"/>
        <v>29.38</v>
      </c>
      <c r="H617" s="115">
        <f t="shared" si="122"/>
        <v>2.29</v>
      </c>
      <c r="I617" s="115">
        <f t="shared" si="123"/>
        <v>98.83</v>
      </c>
      <c r="J617" s="112">
        <f t="shared" si="124"/>
        <v>250.35</v>
      </c>
      <c r="K617" s="114">
        <f t="shared" si="125"/>
        <v>180.9</v>
      </c>
      <c r="L617" s="117">
        <f t="shared" si="126"/>
        <v>714</v>
      </c>
      <c r="M617" s="118">
        <f t="shared" si="127"/>
        <v>597</v>
      </c>
      <c r="N617" s="119">
        <f t="shared" si="128"/>
        <v>714</v>
      </c>
      <c r="O617" s="120">
        <f t="shared" si="129"/>
        <v>597</v>
      </c>
      <c r="Q617" s="125"/>
      <c r="U617" s="125"/>
    </row>
    <row r="618" spans="1:21" ht="16" customHeight="1" x14ac:dyDescent="0.3">
      <c r="A618" s="126">
        <v>598</v>
      </c>
      <c r="B618" s="127">
        <v>715</v>
      </c>
      <c r="C618" s="128">
        <f t="shared" si="119"/>
        <v>35325.89</v>
      </c>
      <c r="D618" s="129">
        <f t="shared" si="120"/>
        <v>2943.82</v>
      </c>
      <c r="E618" s="130">
        <f t="shared" si="121"/>
        <v>326.76</v>
      </c>
      <c r="F618" s="131">
        <f t="shared" si="130"/>
        <v>88.31</v>
      </c>
      <c r="G618" s="132">
        <f t="shared" si="131"/>
        <v>29.43</v>
      </c>
      <c r="H618" s="131">
        <f t="shared" si="122"/>
        <v>2.29</v>
      </c>
      <c r="I618" s="131">
        <f t="shared" si="123"/>
        <v>98.98</v>
      </c>
      <c r="J618" s="128">
        <f t="shared" si="124"/>
        <v>250.74</v>
      </c>
      <c r="K618" s="130">
        <f t="shared" si="125"/>
        <v>181.19</v>
      </c>
      <c r="L618" s="133">
        <f t="shared" si="126"/>
        <v>715</v>
      </c>
      <c r="M618" s="134">
        <f t="shared" si="127"/>
        <v>598</v>
      </c>
      <c r="N618" s="135">
        <f t="shared" si="128"/>
        <v>715</v>
      </c>
      <c r="O618" s="136">
        <f t="shared" si="129"/>
        <v>598</v>
      </c>
      <c r="Q618" s="125"/>
      <c r="U618" s="125"/>
    </row>
    <row r="619" spans="1:21" ht="16" customHeight="1" x14ac:dyDescent="0.3">
      <c r="A619" s="110">
        <v>598</v>
      </c>
      <c r="B619" s="111">
        <v>716</v>
      </c>
      <c r="C619" s="112">
        <f t="shared" si="119"/>
        <v>35325.89</v>
      </c>
      <c r="D619" s="113">
        <f t="shared" si="120"/>
        <v>2943.82</v>
      </c>
      <c r="E619" s="114">
        <f t="shared" si="121"/>
        <v>326.76</v>
      </c>
      <c r="F619" s="115">
        <f t="shared" si="130"/>
        <v>88.31</v>
      </c>
      <c r="G619" s="116">
        <f t="shared" si="131"/>
        <v>29.43</v>
      </c>
      <c r="H619" s="115">
        <f t="shared" si="122"/>
        <v>2.29</v>
      </c>
      <c r="I619" s="115">
        <f t="shared" si="123"/>
        <v>98.98</v>
      </c>
      <c r="J619" s="112">
        <f t="shared" si="124"/>
        <v>250.74</v>
      </c>
      <c r="K619" s="114">
        <f t="shared" si="125"/>
        <v>181.19</v>
      </c>
      <c r="L619" s="117">
        <f t="shared" si="126"/>
        <v>716</v>
      </c>
      <c r="M619" s="118">
        <f t="shared" si="127"/>
        <v>598</v>
      </c>
      <c r="N619" s="119">
        <f t="shared" si="128"/>
        <v>716</v>
      </c>
      <c r="O619" s="120">
        <f t="shared" si="129"/>
        <v>598</v>
      </c>
      <c r="Q619" s="125"/>
      <c r="U619" s="125"/>
    </row>
    <row r="620" spans="1:21" ht="16" customHeight="1" x14ac:dyDescent="0.3">
      <c r="A620" s="126">
        <v>599</v>
      </c>
      <c r="B620" s="127">
        <v>717</v>
      </c>
      <c r="C620" s="128">
        <f t="shared" si="119"/>
        <v>35384.97</v>
      </c>
      <c r="D620" s="129">
        <f t="shared" si="120"/>
        <v>2948.74</v>
      </c>
      <c r="E620" s="130">
        <f t="shared" si="121"/>
        <v>327.31</v>
      </c>
      <c r="F620" s="131">
        <f t="shared" si="130"/>
        <v>88.46</v>
      </c>
      <c r="G620" s="132">
        <f t="shared" si="131"/>
        <v>29.48</v>
      </c>
      <c r="H620" s="131">
        <f t="shared" si="122"/>
        <v>2.29</v>
      </c>
      <c r="I620" s="131">
        <f t="shared" si="123"/>
        <v>99.13</v>
      </c>
      <c r="J620" s="128">
        <f t="shared" si="124"/>
        <v>251.13</v>
      </c>
      <c r="K620" s="130">
        <f t="shared" si="125"/>
        <v>181.49</v>
      </c>
      <c r="L620" s="133">
        <f t="shared" si="126"/>
        <v>717</v>
      </c>
      <c r="M620" s="134">
        <f t="shared" si="127"/>
        <v>599</v>
      </c>
      <c r="N620" s="135">
        <f t="shared" si="128"/>
        <v>717</v>
      </c>
      <c r="O620" s="136">
        <f t="shared" si="129"/>
        <v>599</v>
      </c>
      <c r="Q620" s="125"/>
      <c r="U620" s="125"/>
    </row>
    <row r="621" spans="1:21" ht="16" customHeight="1" x14ac:dyDescent="0.3">
      <c r="A621" s="110">
        <v>600</v>
      </c>
      <c r="B621" s="111">
        <v>718</v>
      </c>
      <c r="C621" s="112">
        <f t="shared" si="119"/>
        <v>35444.04</v>
      </c>
      <c r="D621" s="113">
        <f t="shared" si="120"/>
        <v>2953.67</v>
      </c>
      <c r="E621" s="114">
        <f t="shared" si="121"/>
        <v>327.85</v>
      </c>
      <c r="F621" s="115">
        <f t="shared" si="130"/>
        <v>88.61</v>
      </c>
      <c r="G621" s="116">
        <f t="shared" si="131"/>
        <v>29.53</v>
      </c>
      <c r="H621" s="115">
        <f t="shared" si="122"/>
        <v>2.29</v>
      </c>
      <c r="I621" s="115">
        <f t="shared" si="123"/>
        <v>99.28</v>
      </c>
      <c r="J621" s="112">
        <f t="shared" si="124"/>
        <v>251.53</v>
      </c>
      <c r="K621" s="114">
        <f t="shared" si="125"/>
        <v>181.79</v>
      </c>
      <c r="L621" s="117">
        <f t="shared" si="126"/>
        <v>718</v>
      </c>
      <c r="M621" s="118">
        <f t="shared" si="127"/>
        <v>600</v>
      </c>
      <c r="N621" s="119">
        <f t="shared" si="128"/>
        <v>718</v>
      </c>
      <c r="O621" s="120">
        <f t="shared" si="129"/>
        <v>600</v>
      </c>
      <c r="Q621" s="125"/>
      <c r="U621" s="125"/>
    </row>
    <row r="622" spans="1:21" ht="16" customHeight="1" x14ac:dyDescent="0.3">
      <c r="A622" s="126">
        <v>601</v>
      </c>
      <c r="B622" s="127">
        <v>719</v>
      </c>
      <c r="C622" s="128">
        <f t="shared" si="119"/>
        <v>35503.11</v>
      </c>
      <c r="D622" s="129">
        <f t="shared" si="120"/>
        <v>2958.59</v>
      </c>
      <c r="E622" s="130">
        <f t="shared" si="121"/>
        <v>328.4</v>
      </c>
      <c r="F622" s="131">
        <f t="shared" si="130"/>
        <v>88.75</v>
      </c>
      <c r="G622" s="132">
        <f t="shared" si="131"/>
        <v>29.58</v>
      </c>
      <c r="H622" s="131">
        <f t="shared" si="122"/>
        <v>2.29</v>
      </c>
      <c r="I622" s="131">
        <f t="shared" si="123"/>
        <v>99.42</v>
      </c>
      <c r="J622" s="128">
        <f t="shared" si="124"/>
        <v>251.92</v>
      </c>
      <c r="K622" s="130">
        <f t="shared" si="125"/>
        <v>182.08</v>
      </c>
      <c r="L622" s="133">
        <f t="shared" si="126"/>
        <v>719</v>
      </c>
      <c r="M622" s="134">
        <f t="shared" si="127"/>
        <v>601</v>
      </c>
      <c r="N622" s="135">
        <f t="shared" si="128"/>
        <v>719</v>
      </c>
      <c r="O622" s="136">
        <f t="shared" si="129"/>
        <v>601</v>
      </c>
      <c r="Q622" s="125"/>
      <c r="U622" s="125"/>
    </row>
    <row r="623" spans="1:21" ht="16" customHeight="1" x14ac:dyDescent="0.3">
      <c r="A623" s="110">
        <v>601</v>
      </c>
      <c r="B623" s="111">
        <v>720</v>
      </c>
      <c r="C623" s="112">
        <f t="shared" si="119"/>
        <v>35503.11</v>
      </c>
      <c r="D623" s="113">
        <f t="shared" si="120"/>
        <v>2958.59</v>
      </c>
      <c r="E623" s="114">
        <f t="shared" si="121"/>
        <v>328.4</v>
      </c>
      <c r="F623" s="115">
        <f t="shared" si="130"/>
        <v>88.75</v>
      </c>
      <c r="G623" s="116">
        <f t="shared" si="131"/>
        <v>29.58</v>
      </c>
      <c r="H623" s="115">
        <f t="shared" si="122"/>
        <v>2.29</v>
      </c>
      <c r="I623" s="115">
        <f t="shared" si="123"/>
        <v>99.42</v>
      </c>
      <c r="J623" s="112">
        <f t="shared" si="124"/>
        <v>251.92</v>
      </c>
      <c r="K623" s="114">
        <f t="shared" si="125"/>
        <v>182.08</v>
      </c>
      <c r="L623" s="117">
        <f t="shared" si="126"/>
        <v>720</v>
      </c>
      <c r="M623" s="118">
        <f t="shared" si="127"/>
        <v>601</v>
      </c>
      <c r="N623" s="119">
        <f t="shared" si="128"/>
        <v>720</v>
      </c>
      <c r="O623" s="120">
        <f t="shared" si="129"/>
        <v>601</v>
      </c>
      <c r="Q623" s="125"/>
      <c r="U623" s="125"/>
    </row>
    <row r="624" spans="1:21" ht="16" customHeight="1" x14ac:dyDescent="0.3">
      <c r="A624" s="126">
        <v>602</v>
      </c>
      <c r="B624" s="127">
        <v>721</v>
      </c>
      <c r="C624" s="128">
        <f t="shared" si="119"/>
        <v>35562.19</v>
      </c>
      <c r="D624" s="129">
        <f t="shared" si="120"/>
        <v>2963.51</v>
      </c>
      <c r="E624" s="130">
        <f t="shared" si="121"/>
        <v>328.94</v>
      </c>
      <c r="F624" s="131">
        <f t="shared" si="130"/>
        <v>88.9</v>
      </c>
      <c r="G624" s="132">
        <f t="shared" si="131"/>
        <v>29.63</v>
      </c>
      <c r="H624" s="131">
        <f t="shared" si="122"/>
        <v>2.29</v>
      </c>
      <c r="I624" s="131">
        <f t="shared" si="123"/>
        <v>99.57</v>
      </c>
      <c r="J624" s="128">
        <f t="shared" si="124"/>
        <v>252.32</v>
      </c>
      <c r="K624" s="130">
        <f t="shared" si="125"/>
        <v>182.38</v>
      </c>
      <c r="L624" s="133">
        <f t="shared" si="126"/>
        <v>721</v>
      </c>
      <c r="M624" s="134">
        <f t="shared" si="127"/>
        <v>602</v>
      </c>
      <c r="N624" s="135">
        <f t="shared" si="128"/>
        <v>721</v>
      </c>
      <c r="O624" s="136">
        <f t="shared" si="129"/>
        <v>602</v>
      </c>
      <c r="Q624" s="125"/>
      <c r="U624" s="125"/>
    </row>
    <row r="625" spans="1:21" ht="16" customHeight="1" x14ac:dyDescent="0.3">
      <c r="A625" s="110">
        <v>603</v>
      </c>
      <c r="B625" s="111">
        <v>722</v>
      </c>
      <c r="C625" s="112">
        <f t="shared" si="119"/>
        <v>35621.26</v>
      </c>
      <c r="D625" s="113">
        <f t="shared" si="120"/>
        <v>2968.43</v>
      </c>
      <c r="E625" s="114">
        <f t="shared" si="121"/>
        <v>329.49</v>
      </c>
      <c r="F625" s="115">
        <f t="shared" si="130"/>
        <v>89.05</v>
      </c>
      <c r="G625" s="116">
        <f t="shared" si="131"/>
        <v>29.68</v>
      </c>
      <c r="H625" s="115">
        <f t="shared" si="122"/>
        <v>2.29</v>
      </c>
      <c r="I625" s="115">
        <f t="shared" si="123"/>
        <v>99.72</v>
      </c>
      <c r="J625" s="112">
        <f t="shared" si="124"/>
        <v>252.71</v>
      </c>
      <c r="K625" s="114">
        <f t="shared" si="125"/>
        <v>182.67</v>
      </c>
      <c r="L625" s="117">
        <f t="shared" si="126"/>
        <v>722</v>
      </c>
      <c r="M625" s="118">
        <f t="shared" si="127"/>
        <v>603</v>
      </c>
      <c r="N625" s="119">
        <f t="shared" si="128"/>
        <v>722</v>
      </c>
      <c r="O625" s="120">
        <f t="shared" si="129"/>
        <v>603</v>
      </c>
      <c r="Q625" s="18"/>
      <c r="R625" s="142"/>
      <c r="U625" s="125"/>
    </row>
    <row r="626" spans="1:21" ht="16" customHeight="1" x14ac:dyDescent="0.3">
      <c r="A626" s="126">
        <v>603</v>
      </c>
      <c r="B626" s="127">
        <v>723</v>
      </c>
      <c r="C626" s="128">
        <f t="shared" si="119"/>
        <v>35621.26</v>
      </c>
      <c r="D626" s="129">
        <f t="shared" si="120"/>
        <v>2968.43</v>
      </c>
      <c r="E626" s="130">
        <f t="shared" si="121"/>
        <v>329.49</v>
      </c>
      <c r="F626" s="131">
        <f t="shared" si="130"/>
        <v>89.05</v>
      </c>
      <c r="G626" s="132">
        <f t="shared" si="131"/>
        <v>29.68</v>
      </c>
      <c r="H626" s="131">
        <f t="shared" si="122"/>
        <v>2.29</v>
      </c>
      <c r="I626" s="131">
        <f t="shared" si="123"/>
        <v>99.72</v>
      </c>
      <c r="J626" s="128">
        <f t="shared" si="124"/>
        <v>252.71</v>
      </c>
      <c r="K626" s="130">
        <f t="shared" si="125"/>
        <v>182.67</v>
      </c>
      <c r="L626" s="133">
        <f t="shared" si="126"/>
        <v>723</v>
      </c>
      <c r="M626" s="134">
        <f t="shared" si="127"/>
        <v>603</v>
      </c>
      <c r="N626" s="135">
        <f t="shared" si="128"/>
        <v>723</v>
      </c>
      <c r="O626" s="136">
        <f t="shared" si="129"/>
        <v>603</v>
      </c>
      <c r="P626" s="143"/>
      <c r="Q626" s="143"/>
      <c r="U626" s="125"/>
    </row>
    <row r="627" spans="1:21" ht="16" customHeight="1" x14ac:dyDescent="0.3">
      <c r="A627" s="110">
        <v>604</v>
      </c>
      <c r="B627" s="111">
        <v>724</v>
      </c>
      <c r="C627" s="112">
        <f t="shared" si="119"/>
        <v>35680.33</v>
      </c>
      <c r="D627" s="113">
        <f t="shared" si="120"/>
        <v>2973.36</v>
      </c>
      <c r="E627" s="114">
        <f t="shared" si="121"/>
        <v>330.04</v>
      </c>
      <c r="F627" s="115">
        <f t="shared" si="130"/>
        <v>89.2</v>
      </c>
      <c r="G627" s="116">
        <f t="shared" si="131"/>
        <v>29.73</v>
      </c>
      <c r="H627" s="115">
        <f t="shared" si="122"/>
        <v>2.29</v>
      </c>
      <c r="I627" s="115">
        <f t="shared" si="123"/>
        <v>99.87</v>
      </c>
      <c r="J627" s="112">
        <f t="shared" si="124"/>
        <v>253.1</v>
      </c>
      <c r="K627" s="114">
        <f t="shared" si="125"/>
        <v>182.97</v>
      </c>
      <c r="L627" s="117">
        <f t="shared" si="126"/>
        <v>724</v>
      </c>
      <c r="M627" s="118">
        <f t="shared" si="127"/>
        <v>604</v>
      </c>
      <c r="N627" s="119">
        <f t="shared" si="128"/>
        <v>724</v>
      </c>
      <c r="O627" s="120">
        <f t="shared" si="129"/>
        <v>604</v>
      </c>
      <c r="Q627" s="125"/>
      <c r="U627" s="125"/>
    </row>
    <row r="628" spans="1:21" ht="16" customHeight="1" x14ac:dyDescent="0.3">
      <c r="A628" s="126">
        <v>605</v>
      </c>
      <c r="B628" s="127">
        <v>725</v>
      </c>
      <c r="C628" s="128">
        <f t="shared" si="119"/>
        <v>35739.410000000003</v>
      </c>
      <c r="D628" s="129">
        <f t="shared" si="120"/>
        <v>2978.28</v>
      </c>
      <c r="E628" s="130">
        <f t="shared" si="121"/>
        <v>330.58</v>
      </c>
      <c r="F628" s="131">
        <f t="shared" si="130"/>
        <v>89.34</v>
      </c>
      <c r="G628" s="132">
        <f t="shared" si="131"/>
        <v>29.78</v>
      </c>
      <c r="H628" s="131">
        <f t="shared" si="122"/>
        <v>2.29</v>
      </c>
      <c r="I628" s="131">
        <f t="shared" si="123"/>
        <v>100.01</v>
      </c>
      <c r="J628" s="128">
        <f t="shared" si="124"/>
        <v>253.5</v>
      </c>
      <c r="K628" s="130">
        <f t="shared" si="125"/>
        <v>183.26</v>
      </c>
      <c r="L628" s="133">
        <f t="shared" si="126"/>
        <v>725</v>
      </c>
      <c r="M628" s="134">
        <f t="shared" si="127"/>
        <v>605</v>
      </c>
      <c r="N628" s="135">
        <f t="shared" si="128"/>
        <v>725</v>
      </c>
      <c r="O628" s="136">
        <f t="shared" si="129"/>
        <v>605</v>
      </c>
      <c r="Q628" s="125"/>
      <c r="U628" s="125"/>
    </row>
    <row r="629" spans="1:21" ht="16" customHeight="1" x14ac:dyDescent="0.3">
      <c r="A629" s="110">
        <v>606</v>
      </c>
      <c r="B629" s="111">
        <v>726</v>
      </c>
      <c r="C629" s="112">
        <f t="shared" si="119"/>
        <v>35798.480000000003</v>
      </c>
      <c r="D629" s="113">
        <f t="shared" si="120"/>
        <v>2983.2</v>
      </c>
      <c r="E629" s="114">
        <f t="shared" si="121"/>
        <v>331.13</v>
      </c>
      <c r="F629" s="115">
        <f t="shared" si="130"/>
        <v>89.49</v>
      </c>
      <c r="G629" s="116">
        <f t="shared" si="131"/>
        <v>29.83</v>
      </c>
      <c r="H629" s="115">
        <f t="shared" si="122"/>
        <v>2.29</v>
      </c>
      <c r="I629" s="115">
        <f t="shared" si="123"/>
        <v>100.16</v>
      </c>
      <c r="J629" s="112">
        <f t="shared" si="124"/>
        <v>253.89</v>
      </c>
      <c r="K629" s="114">
        <f t="shared" si="125"/>
        <v>183.56</v>
      </c>
      <c r="L629" s="117">
        <f t="shared" si="126"/>
        <v>726</v>
      </c>
      <c r="M629" s="118">
        <f t="shared" si="127"/>
        <v>606</v>
      </c>
      <c r="N629" s="119">
        <f t="shared" si="128"/>
        <v>726</v>
      </c>
      <c r="O629" s="120">
        <f t="shared" si="129"/>
        <v>606</v>
      </c>
      <c r="Q629" s="125"/>
      <c r="U629" s="125"/>
    </row>
    <row r="630" spans="1:21" ht="16" customHeight="1" x14ac:dyDescent="0.3">
      <c r="A630" s="126">
        <v>606</v>
      </c>
      <c r="B630" s="127">
        <v>727</v>
      </c>
      <c r="C630" s="128">
        <f t="shared" si="119"/>
        <v>35798.480000000003</v>
      </c>
      <c r="D630" s="129">
        <f t="shared" si="120"/>
        <v>2983.2</v>
      </c>
      <c r="E630" s="130">
        <f t="shared" si="121"/>
        <v>331.13</v>
      </c>
      <c r="F630" s="131">
        <f t="shared" si="130"/>
        <v>89.49</v>
      </c>
      <c r="G630" s="132">
        <f t="shared" si="131"/>
        <v>29.83</v>
      </c>
      <c r="H630" s="131">
        <f t="shared" si="122"/>
        <v>2.29</v>
      </c>
      <c r="I630" s="131">
        <f t="shared" si="123"/>
        <v>100.16</v>
      </c>
      <c r="J630" s="128">
        <f t="shared" si="124"/>
        <v>253.89</v>
      </c>
      <c r="K630" s="130">
        <f t="shared" si="125"/>
        <v>183.56</v>
      </c>
      <c r="L630" s="133">
        <f t="shared" si="126"/>
        <v>727</v>
      </c>
      <c r="M630" s="134">
        <f t="shared" si="127"/>
        <v>606</v>
      </c>
      <c r="N630" s="135">
        <f t="shared" si="128"/>
        <v>727</v>
      </c>
      <c r="O630" s="136">
        <f t="shared" si="129"/>
        <v>606</v>
      </c>
      <c r="Q630" s="125"/>
      <c r="U630" s="125"/>
    </row>
    <row r="631" spans="1:21" ht="16" customHeight="1" x14ac:dyDescent="0.3">
      <c r="A631" s="110">
        <v>607</v>
      </c>
      <c r="B631" s="111">
        <v>728</v>
      </c>
      <c r="C631" s="112">
        <f t="shared" si="119"/>
        <v>35857.550000000003</v>
      </c>
      <c r="D631" s="113">
        <f t="shared" si="120"/>
        <v>2988.12</v>
      </c>
      <c r="E631" s="114">
        <f t="shared" si="121"/>
        <v>331.68</v>
      </c>
      <c r="F631" s="115">
        <f t="shared" si="130"/>
        <v>89.64</v>
      </c>
      <c r="G631" s="116">
        <f t="shared" si="131"/>
        <v>29.88</v>
      </c>
      <c r="H631" s="115">
        <f t="shared" si="122"/>
        <v>2.29</v>
      </c>
      <c r="I631" s="115">
        <f t="shared" si="123"/>
        <v>100.31</v>
      </c>
      <c r="J631" s="112">
        <f t="shared" si="124"/>
        <v>254.28</v>
      </c>
      <c r="K631" s="114">
        <f t="shared" si="125"/>
        <v>183.85</v>
      </c>
      <c r="L631" s="117">
        <f t="shared" si="126"/>
        <v>728</v>
      </c>
      <c r="M631" s="118">
        <f t="shared" si="127"/>
        <v>607</v>
      </c>
      <c r="N631" s="119">
        <f t="shared" si="128"/>
        <v>728</v>
      </c>
      <c r="O631" s="120">
        <f t="shared" si="129"/>
        <v>607</v>
      </c>
      <c r="Q631" s="125"/>
      <c r="U631" s="125"/>
    </row>
    <row r="632" spans="1:21" ht="16" customHeight="1" x14ac:dyDescent="0.3">
      <c r="A632" s="126">
        <v>608</v>
      </c>
      <c r="B632" s="127">
        <v>729</v>
      </c>
      <c r="C632" s="128">
        <f t="shared" si="119"/>
        <v>35916.629999999997</v>
      </c>
      <c r="D632" s="129">
        <f t="shared" si="120"/>
        <v>2993.05</v>
      </c>
      <c r="E632" s="130">
        <f t="shared" si="121"/>
        <v>332.22</v>
      </c>
      <c r="F632" s="131">
        <f t="shared" si="130"/>
        <v>89.79</v>
      </c>
      <c r="G632" s="132">
        <f t="shared" si="131"/>
        <v>29.93</v>
      </c>
      <c r="H632" s="131">
        <f t="shared" si="122"/>
        <v>2.29</v>
      </c>
      <c r="I632" s="131">
        <f t="shared" si="123"/>
        <v>100.46</v>
      </c>
      <c r="J632" s="128">
        <f t="shared" si="124"/>
        <v>254.68</v>
      </c>
      <c r="K632" s="130">
        <f t="shared" si="125"/>
        <v>184.15</v>
      </c>
      <c r="L632" s="133">
        <f t="shared" si="126"/>
        <v>729</v>
      </c>
      <c r="M632" s="134">
        <f t="shared" si="127"/>
        <v>608</v>
      </c>
      <c r="N632" s="135">
        <f t="shared" si="128"/>
        <v>729</v>
      </c>
      <c r="O632" s="136">
        <f t="shared" si="129"/>
        <v>608</v>
      </c>
      <c r="Q632" s="125"/>
      <c r="U632" s="125"/>
    </row>
    <row r="633" spans="1:21" ht="16" customHeight="1" x14ac:dyDescent="0.3">
      <c r="A633" s="110">
        <v>609</v>
      </c>
      <c r="B633" s="111">
        <v>730</v>
      </c>
      <c r="C633" s="112">
        <f t="shared" si="119"/>
        <v>35975.699999999997</v>
      </c>
      <c r="D633" s="113">
        <f t="shared" si="120"/>
        <v>2997.97</v>
      </c>
      <c r="E633" s="114">
        <f t="shared" si="121"/>
        <v>332.77</v>
      </c>
      <c r="F633" s="115">
        <f t="shared" si="130"/>
        <v>89.93</v>
      </c>
      <c r="G633" s="116">
        <f t="shared" si="131"/>
        <v>29.97</v>
      </c>
      <c r="H633" s="115">
        <f t="shared" si="122"/>
        <v>2.29</v>
      </c>
      <c r="I633" s="115">
        <f t="shared" si="123"/>
        <v>100.6</v>
      </c>
      <c r="J633" s="112">
        <f t="shared" si="124"/>
        <v>255.07</v>
      </c>
      <c r="K633" s="114">
        <f t="shared" si="125"/>
        <v>184.44</v>
      </c>
      <c r="L633" s="117">
        <f t="shared" si="126"/>
        <v>730</v>
      </c>
      <c r="M633" s="118">
        <f t="shared" si="127"/>
        <v>609</v>
      </c>
      <c r="N633" s="119">
        <f t="shared" si="128"/>
        <v>730</v>
      </c>
      <c r="O633" s="120">
        <f t="shared" si="129"/>
        <v>609</v>
      </c>
      <c r="Q633" s="125"/>
      <c r="U633" s="125"/>
    </row>
    <row r="634" spans="1:21" ht="16" customHeight="1" x14ac:dyDescent="0.3">
      <c r="A634" s="126">
        <v>609</v>
      </c>
      <c r="B634" s="127">
        <v>731</v>
      </c>
      <c r="C634" s="128">
        <f t="shared" si="119"/>
        <v>35975.699999999997</v>
      </c>
      <c r="D634" s="129">
        <f t="shared" si="120"/>
        <v>2997.97</v>
      </c>
      <c r="E634" s="130">
        <f t="shared" si="121"/>
        <v>332.77</v>
      </c>
      <c r="F634" s="131">
        <f t="shared" si="130"/>
        <v>89.93</v>
      </c>
      <c r="G634" s="132">
        <f t="shared" si="131"/>
        <v>29.97</v>
      </c>
      <c r="H634" s="131">
        <f t="shared" si="122"/>
        <v>2.29</v>
      </c>
      <c r="I634" s="131">
        <f t="shared" si="123"/>
        <v>100.6</v>
      </c>
      <c r="J634" s="128">
        <f t="shared" si="124"/>
        <v>255.07</v>
      </c>
      <c r="K634" s="130">
        <f t="shared" si="125"/>
        <v>184.44</v>
      </c>
      <c r="L634" s="133">
        <f t="shared" si="126"/>
        <v>731</v>
      </c>
      <c r="M634" s="134">
        <f t="shared" si="127"/>
        <v>609</v>
      </c>
      <c r="N634" s="135">
        <f t="shared" si="128"/>
        <v>731</v>
      </c>
      <c r="O634" s="136">
        <f t="shared" si="129"/>
        <v>609</v>
      </c>
      <c r="Q634" s="125"/>
      <c r="U634" s="125"/>
    </row>
    <row r="635" spans="1:21" ht="16" customHeight="1" x14ac:dyDescent="0.3">
      <c r="A635" s="110">
        <v>610</v>
      </c>
      <c r="B635" s="111">
        <v>732</v>
      </c>
      <c r="C635" s="112">
        <f t="shared" si="119"/>
        <v>36034.769999999997</v>
      </c>
      <c r="D635" s="113">
        <f t="shared" si="120"/>
        <v>3002.89</v>
      </c>
      <c r="E635" s="114">
        <f t="shared" si="121"/>
        <v>333.32</v>
      </c>
      <c r="F635" s="115">
        <f t="shared" si="130"/>
        <v>90.08</v>
      </c>
      <c r="G635" s="116">
        <f t="shared" si="131"/>
        <v>30.02</v>
      </c>
      <c r="H635" s="115">
        <f t="shared" si="122"/>
        <v>2.29</v>
      </c>
      <c r="I635" s="115">
        <f t="shared" si="123"/>
        <v>100.75</v>
      </c>
      <c r="J635" s="112">
        <f t="shared" si="124"/>
        <v>255.47</v>
      </c>
      <c r="K635" s="114">
        <f t="shared" si="125"/>
        <v>184.74</v>
      </c>
      <c r="L635" s="117">
        <f t="shared" si="126"/>
        <v>732</v>
      </c>
      <c r="M635" s="118">
        <f t="shared" si="127"/>
        <v>610</v>
      </c>
      <c r="N635" s="119">
        <f t="shared" si="128"/>
        <v>732</v>
      </c>
      <c r="O635" s="120">
        <f t="shared" si="129"/>
        <v>610</v>
      </c>
      <c r="Q635" s="125"/>
      <c r="U635" s="125"/>
    </row>
    <row r="636" spans="1:21" ht="16" customHeight="1" x14ac:dyDescent="0.3">
      <c r="A636" s="126">
        <v>611</v>
      </c>
      <c r="B636" s="127">
        <v>733</v>
      </c>
      <c r="C636" s="128">
        <f t="shared" si="119"/>
        <v>36093.85</v>
      </c>
      <c r="D636" s="129">
        <f t="shared" si="120"/>
        <v>3007.82</v>
      </c>
      <c r="E636" s="130">
        <f t="shared" si="121"/>
        <v>333.86</v>
      </c>
      <c r="F636" s="131">
        <f t="shared" si="130"/>
        <v>90.23</v>
      </c>
      <c r="G636" s="132">
        <f t="shared" si="131"/>
        <v>30.07</v>
      </c>
      <c r="H636" s="131">
        <f t="shared" si="122"/>
        <v>2.29</v>
      </c>
      <c r="I636" s="131">
        <f t="shared" si="123"/>
        <v>100.9</v>
      </c>
      <c r="J636" s="128">
        <f t="shared" si="124"/>
        <v>255.86</v>
      </c>
      <c r="K636" s="130">
        <f t="shared" si="125"/>
        <v>185.03</v>
      </c>
      <c r="L636" s="133">
        <f t="shared" si="126"/>
        <v>733</v>
      </c>
      <c r="M636" s="134">
        <f t="shared" si="127"/>
        <v>611</v>
      </c>
      <c r="N636" s="135">
        <f t="shared" si="128"/>
        <v>733</v>
      </c>
      <c r="O636" s="136">
        <f t="shared" si="129"/>
        <v>611</v>
      </c>
      <c r="Q636" s="125"/>
      <c r="U636" s="125"/>
    </row>
    <row r="637" spans="1:21" ht="16" customHeight="1" x14ac:dyDescent="0.3">
      <c r="A637" s="110">
        <v>612</v>
      </c>
      <c r="B637" s="111">
        <v>734</v>
      </c>
      <c r="C637" s="112">
        <f t="shared" si="119"/>
        <v>36152.92</v>
      </c>
      <c r="D637" s="113">
        <f t="shared" si="120"/>
        <v>3012.74</v>
      </c>
      <c r="E637" s="114">
        <f t="shared" si="121"/>
        <v>334.41</v>
      </c>
      <c r="F637" s="115">
        <f t="shared" si="130"/>
        <v>90.38</v>
      </c>
      <c r="G637" s="116">
        <f t="shared" si="131"/>
        <v>30.12</v>
      </c>
      <c r="H637" s="115">
        <f t="shared" si="122"/>
        <v>2.29</v>
      </c>
      <c r="I637" s="115">
        <f t="shared" si="123"/>
        <v>101.05</v>
      </c>
      <c r="J637" s="112">
        <f t="shared" si="124"/>
        <v>256.25</v>
      </c>
      <c r="K637" s="114">
        <f t="shared" si="125"/>
        <v>185.33</v>
      </c>
      <c r="L637" s="117">
        <f t="shared" si="126"/>
        <v>734</v>
      </c>
      <c r="M637" s="118">
        <f t="shared" si="127"/>
        <v>612</v>
      </c>
      <c r="N637" s="119">
        <f t="shared" si="128"/>
        <v>734</v>
      </c>
      <c r="O637" s="120">
        <f t="shared" si="129"/>
        <v>612</v>
      </c>
      <c r="Q637" s="125"/>
      <c r="U637" s="125"/>
    </row>
    <row r="638" spans="1:21" ht="16" customHeight="1" x14ac:dyDescent="0.3">
      <c r="A638" s="126">
        <v>612</v>
      </c>
      <c r="B638" s="127">
        <v>735</v>
      </c>
      <c r="C638" s="128">
        <f t="shared" si="119"/>
        <v>36152.92</v>
      </c>
      <c r="D638" s="129">
        <f t="shared" si="120"/>
        <v>3012.74</v>
      </c>
      <c r="E638" s="130">
        <f t="shared" si="121"/>
        <v>334.41</v>
      </c>
      <c r="F638" s="131">
        <f t="shared" si="130"/>
        <v>90.38</v>
      </c>
      <c r="G638" s="132">
        <f t="shared" si="131"/>
        <v>30.12</v>
      </c>
      <c r="H638" s="131">
        <f t="shared" si="122"/>
        <v>2.29</v>
      </c>
      <c r="I638" s="131">
        <f t="shared" si="123"/>
        <v>101.05</v>
      </c>
      <c r="J638" s="128">
        <f t="shared" si="124"/>
        <v>256.25</v>
      </c>
      <c r="K638" s="130">
        <f t="shared" si="125"/>
        <v>185.33</v>
      </c>
      <c r="L638" s="133">
        <f t="shared" si="126"/>
        <v>735</v>
      </c>
      <c r="M638" s="134">
        <f t="shared" si="127"/>
        <v>612</v>
      </c>
      <c r="N638" s="135">
        <f t="shared" si="128"/>
        <v>735</v>
      </c>
      <c r="O638" s="136">
        <f t="shared" si="129"/>
        <v>612</v>
      </c>
      <c r="Q638" s="125"/>
      <c r="U638" s="125"/>
    </row>
    <row r="639" spans="1:21" ht="16" customHeight="1" x14ac:dyDescent="0.3">
      <c r="A639" s="110">
        <v>613</v>
      </c>
      <c r="B639" s="111">
        <v>736</v>
      </c>
      <c r="C639" s="112">
        <f t="shared" si="119"/>
        <v>36211.99</v>
      </c>
      <c r="D639" s="113">
        <f t="shared" si="120"/>
        <v>3017.66</v>
      </c>
      <c r="E639" s="114">
        <f t="shared" si="121"/>
        <v>334.96</v>
      </c>
      <c r="F639" s="115">
        <f t="shared" si="130"/>
        <v>90.52</v>
      </c>
      <c r="G639" s="116">
        <f t="shared" si="131"/>
        <v>30.17</v>
      </c>
      <c r="H639" s="115">
        <f t="shared" si="122"/>
        <v>2.29</v>
      </c>
      <c r="I639" s="115">
        <f t="shared" si="123"/>
        <v>101.19</v>
      </c>
      <c r="J639" s="112">
        <f t="shared" si="124"/>
        <v>256.64999999999998</v>
      </c>
      <c r="K639" s="114">
        <f t="shared" si="125"/>
        <v>185.62</v>
      </c>
      <c r="L639" s="117">
        <f t="shared" si="126"/>
        <v>736</v>
      </c>
      <c r="M639" s="118">
        <f t="shared" si="127"/>
        <v>613</v>
      </c>
      <c r="N639" s="119">
        <f t="shared" si="128"/>
        <v>736</v>
      </c>
      <c r="O639" s="120">
        <f t="shared" si="129"/>
        <v>613</v>
      </c>
      <c r="Q639" s="125"/>
      <c r="U639" s="125"/>
    </row>
    <row r="640" spans="1:21" ht="16" customHeight="1" x14ac:dyDescent="0.3">
      <c r="A640" s="126">
        <v>614</v>
      </c>
      <c r="B640" s="127">
        <v>737</v>
      </c>
      <c r="C640" s="128">
        <f t="shared" si="119"/>
        <v>36271.07</v>
      </c>
      <c r="D640" s="129">
        <f t="shared" si="120"/>
        <v>3022.58</v>
      </c>
      <c r="E640" s="130">
        <f t="shared" si="121"/>
        <v>335.5</v>
      </c>
      <c r="F640" s="131">
        <f t="shared" si="130"/>
        <v>90.67</v>
      </c>
      <c r="G640" s="132">
        <f t="shared" si="131"/>
        <v>30.22</v>
      </c>
      <c r="H640" s="131">
        <f t="shared" si="122"/>
        <v>2.29</v>
      </c>
      <c r="I640" s="131">
        <f t="shared" si="123"/>
        <v>101.34</v>
      </c>
      <c r="J640" s="128">
        <f t="shared" si="124"/>
        <v>257.04000000000002</v>
      </c>
      <c r="K640" s="130">
        <f t="shared" si="125"/>
        <v>185.92</v>
      </c>
      <c r="L640" s="133">
        <f t="shared" si="126"/>
        <v>737</v>
      </c>
      <c r="M640" s="134">
        <f t="shared" si="127"/>
        <v>614</v>
      </c>
      <c r="N640" s="135">
        <f t="shared" si="128"/>
        <v>737</v>
      </c>
      <c r="O640" s="136">
        <f t="shared" si="129"/>
        <v>614</v>
      </c>
      <c r="Q640" s="125"/>
      <c r="U640" s="125"/>
    </row>
    <row r="641" spans="1:21" ht="16" customHeight="1" x14ac:dyDescent="0.3">
      <c r="A641" s="110">
        <v>615</v>
      </c>
      <c r="B641" s="111">
        <v>738</v>
      </c>
      <c r="C641" s="112">
        <f t="shared" si="119"/>
        <v>36330.14</v>
      </c>
      <c r="D641" s="113">
        <f t="shared" si="120"/>
        <v>3027.51</v>
      </c>
      <c r="E641" s="114">
        <f t="shared" si="121"/>
        <v>336.05</v>
      </c>
      <c r="F641" s="115">
        <f t="shared" si="130"/>
        <v>90.82</v>
      </c>
      <c r="G641" s="116">
        <f t="shared" si="131"/>
        <v>30.27</v>
      </c>
      <c r="H641" s="115">
        <f t="shared" si="122"/>
        <v>2.29</v>
      </c>
      <c r="I641" s="115">
        <f t="shared" si="123"/>
        <v>101.49</v>
      </c>
      <c r="J641" s="112">
        <f t="shared" si="124"/>
        <v>257.44</v>
      </c>
      <c r="K641" s="114">
        <f t="shared" si="125"/>
        <v>186.22</v>
      </c>
      <c r="L641" s="117">
        <f t="shared" si="126"/>
        <v>738</v>
      </c>
      <c r="M641" s="118">
        <f t="shared" si="127"/>
        <v>615</v>
      </c>
      <c r="N641" s="119">
        <f t="shared" si="128"/>
        <v>738</v>
      </c>
      <c r="O641" s="120">
        <f t="shared" si="129"/>
        <v>615</v>
      </c>
      <c r="Q641" s="125"/>
      <c r="U641" s="125"/>
    </row>
    <row r="642" spans="1:21" ht="16" customHeight="1" x14ac:dyDescent="0.3">
      <c r="A642" s="126">
        <v>615</v>
      </c>
      <c r="B642" s="127">
        <v>739</v>
      </c>
      <c r="C642" s="128">
        <f t="shared" si="119"/>
        <v>36330.14</v>
      </c>
      <c r="D642" s="129">
        <f t="shared" si="120"/>
        <v>3027.51</v>
      </c>
      <c r="E642" s="130">
        <f t="shared" si="121"/>
        <v>336.05</v>
      </c>
      <c r="F642" s="131">
        <f t="shared" si="130"/>
        <v>90.82</v>
      </c>
      <c r="G642" s="132">
        <f t="shared" si="131"/>
        <v>30.27</v>
      </c>
      <c r="H642" s="131">
        <f t="shared" si="122"/>
        <v>2.29</v>
      </c>
      <c r="I642" s="131">
        <f t="shared" si="123"/>
        <v>101.49</v>
      </c>
      <c r="J642" s="128">
        <f t="shared" si="124"/>
        <v>257.44</v>
      </c>
      <c r="K642" s="130">
        <f t="shared" si="125"/>
        <v>186.22</v>
      </c>
      <c r="L642" s="133">
        <f t="shared" si="126"/>
        <v>739</v>
      </c>
      <c r="M642" s="134">
        <f t="shared" si="127"/>
        <v>615</v>
      </c>
      <c r="N642" s="135">
        <f t="shared" si="128"/>
        <v>739</v>
      </c>
      <c r="O642" s="136">
        <f t="shared" si="129"/>
        <v>615</v>
      </c>
      <c r="Q642" s="125"/>
      <c r="U642" s="125"/>
    </row>
    <row r="643" spans="1:21" ht="16" customHeight="1" x14ac:dyDescent="0.3">
      <c r="A643" s="110">
        <v>616</v>
      </c>
      <c r="B643" s="111">
        <v>740</v>
      </c>
      <c r="C643" s="112">
        <f t="shared" ref="C643:C706" si="132">ROUND($P$1*A643,2)</f>
        <v>36389.21</v>
      </c>
      <c r="D643" s="113">
        <f t="shared" ref="D643:D706" si="133">TRUNC(C643/12,2)</f>
        <v>3032.43</v>
      </c>
      <c r="E643" s="114">
        <f t="shared" ref="E643:E706" si="134">TRUNC(D643*$P$3,2)</f>
        <v>336.59</v>
      </c>
      <c r="F643" s="115">
        <f t="shared" si="130"/>
        <v>90.97</v>
      </c>
      <c r="G643" s="116">
        <f t="shared" si="131"/>
        <v>30.32</v>
      </c>
      <c r="H643" s="115">
        <f t="shared" ref="H643:H706" si="135">TRUNC($P$9,2)</f>
        <v>2.29</v>
      </c>
      <c r="I643" s="115">
        <f t="shared" ref="I643:I706" si="136">TRUNC(IF(A643&lt;$A$427,$D$427*$R$10+$P$10,IF(A643&gt;$A$782,$D$782*$R$10+$P$10,D643*$R$10+$P$10)),2)</f>
        <v>101.64</v>
      </c>
      <c r="J643" s="112">
        <f t="shared" ref="J643:J706" si="137">TRUNC(IF(A643&lt;$A$427,($D$427*$R$11)+$P$11,IF(A643&gt;$A$782,$D$782*$R$11+$P$11,D643*$R$11+$P$11)),2)</f>
        <v>257.83</v>
      </c>
      <c r="K643" s="114">
        <f t="shared" ref="K643:K706" si="138">TRUNC(IF(A643&lt;$A$427,$D$427*$R$12+$P$12,IF(A643&gt;$A$782,$D$782*$R$12+$P$12,D643*$R$12+$P$12)),2)</f>
        <v>186.51</v>
      </c>
      <c r="L643" s="117">
        <f t="shared" ref="L643:L706" si="139">B643</f>
        <v>740</v>
      </c>
      <c r="M643" s="118">
        <f t="shared" ref="M643:M706" si="140">A643</f>
        <v>616</v>
      </c>
      <c r="N643" s="119">
        <f t="shared" ref="N643:N706" si="141">B643</f>
        <v>740</v>
      </c>
      <c r="O643" s="120">
        <f t="shared" ref="O643:O706" si="142">A643</f>
        <v>616</v>
      </c>
      <c r="Q643" s="125"/>
      <c r="U643" s="125"/>
    </row>
    <row r="644" spans="1:21" ht="16" customHeight="1" x14ac:dyDescent="0.3">
      <c r="A644" s="126">
        <v>617</v>
      </c>
      <c r="B644" s="127">
        <v>741</v>
      </c>
      <c r="C644" s="128">
        <f t="shared" si="132"/>
        <v>36448.29</v>
      </c>
      <c r="D644" s="129">
        <f t="shared" si="133"/>
        <v>3037.35</v>
      </c>
      <c r="E644" s="130">
        <f t="shared" si="134"/>
        <v>337.14</v>
      </c>
      <c r="F644" s="131">
        <f t="shared" si="130"/>
        <v>91.12</v>
      </c>
      <c r="G644" s="132">
        <f t="shared" si="131"/>
        <v>30.37</v>
      </c>
      <c r="H644" s="131">
        <f t="shared" si="135"/>
        <v>2.29</v>
      </c>
      <c r="I644" s="131">
        <f t="shared" si="136"/>
        <v>101.79</v>
      </c>
      <c r="J644" s="128">
        <f t="shared" si="137"/>
        <v>258.22000000000003</v>
      </c>
      <c r="K644" s="130">
        <f t="shared" si="138"/>
        <v>186.81</v>
      </c>
      <c r="L644" s="133">
        <f t="shared" si="139"/>
        <v>741</v>
      </c>
      <c r="M644" s="134">
        <f t="shared" si="140"/>
        <v>617</v>
      </c>
      <c r="N644" s="135">
        <f t="shared" si="141"/>
        <v>741</v>
      </c>
      <c r="O644" s="136">
        <f t="shared" si="142"/>
        <v>617</v>
      </c>
      <c r="Q644" s="125"/>
      <c r="U644" s="125"/>
    </row>
    <row r="645" spans="1:21" ht="16" customHeight="1" x14ac:dyDescent="0.3">
      <c r="A645" s="110">
        <v>618</v>
      </c>
      <c r="B645" s="111">
        <v>742</v>
      </c>
      <c r="C645" s="112">
        <f t="shared" si="132"/>
        <v>36507.360000000001</v>
      </c>
      <c r="D645" s="113">
        <f t="shared" si="133"/>
        <v>3042.28</v>
      </c>
      <c r="E645" s="114">
        <f t="shared" si="134"/>
        <v>337.69</v>
      </c>
      <c r="F645" s="115">
        <f t="shared" si="130"/>
        <v>91.26</v>
      </c>
      <c r="G645" s="116">
        <f t="shared" si="131"/>
        <v>30.42</v>
      </c>
      <c r="H645" s="115">
        <f t="shared" si="135"/>
        <v>2.29</v>
      </c>
      <c r="I645" s="115">
        <f t="shared" si="136"/>
        <v>101.93</v>
      </c>
      <c r="J645" s="112">
        <f t="shared" si="137"/>
        <v>258.62</v>
      </c>
      <c r="K645" s="114">
        <f t="shared" si="138"/>
        <v>187.1</v>
      </c>
      <c r="L645" s="117">
        <f t="shared" si="139"/>
        <v>742</v>
      </c>
      <c r="M645" s="118">
        <f t="shared" si="140"/>
        <v>618</v>
      </c>
      <c r="N645" s="119">
        <f t="shared" si="141"/>
        <v>742</v>
      </c>
      <c r="O645" s="120">
        <f t="shared" si="142"/>
        <v>618</v>
      </c>
      <c r="Q645" s="125"/>
      <c r="U645" s="125"/>
    </row>
    <row r="646" spans="1:21" ht="16" customHeight="1" x14ac:dyDescent="0.3">
      <c r="A646" s="126">
        <v>619</v>
      </c>
      <c r="B646" s="127">
        <v>743</v>
      </c>
      <c r="C646" s="128">
        <f t="shared" si="132"/>
        <v>36566.43</v>
      </c>
      <c r="D646" s="129">
        <f t="shared" si="133"/>
        <v>3047.2</v>
      </c>
      <c r="E646" s="130">
        <f t="shared" si="134"/>
        <v>338.23</v>
      </c>
      <c r="F646" s="131">
        <f t="shared" ref="F646:F709" si="143">TRUNC(IF(A646&lt;=$A$270,$D$270*$P$5,D646*$P$5),2)</f>
        <v>91.41</v>
      </c>
      <c r="G646" s="132">
        <f t="shared" ref="G646:G709" si="144">TRUNC(IF(A646&lt;=$A$270,$D$270*$P$6,D646*$P$6),2)</f>
        <v>30.47</v>
      </c>
      <c r="H646" s="131">
        <f t="shared" si="135"/>
        <v>2.29</v>
      </c>
      <c r="I646" s="131">
        <f t="shared" si="136"/>
        <v>102.08</v>
      </c>
      <c r="J646" s="128">
        <f t="shared" si="137"/>
        <v>259.01</v>
      </c>
      <c r="K646" s="130">
        <f t="shared" si="138"/>
        <v>187.4</v>
      </c>
      <c r="L646" s="133">
        <f t="shared" si="139"/>
        <v>743</v>
      </c>
      <c r="M646" s="134">
        <f t="shared" si="140"/>
        <v>619</v>
      </c>
      <c r="N646" s="135">
        <f t="shared" si="141"/>
        <v>743</v>
      </c>
      <c r="O646" s="136">
        <f t="shared" si="142"/>
        <v>619</v>
      </c>
      <c r="Q646" s="125"/>
      <c r="U646" s="125"/>
    </row>
    <row r="647" spans="1:21" ht="16" customHeight="1" x14ac:dyDescent="0.3">
      <c r="A647" s="110">
        <v>620</v>
      </c>
      <c r="B647" s="111">
        <v>744</v>
      </c>
      <c r="C647" s="112">
        <f t="shared" si="132"/>
        <v>36625.51</v>
      </c>
      <c r="D647" s="113">
        <f t="shared" si="133"/>
        <v>3052.12</v>
      </c>
      <c r="E647" s="114">
        <f t="shared" si="134"/>
        <v>338.78</v>
      </c>
      <c r="F647" s="115">
        <f t="shared" si="143"/>
        <v>91.56</v>
      </c>
      <c r="G647" s="116">
        <f t="shared" si="144"/>
        <v>30.52</v>
      </c>
      <c r="H647" s="115">
        <f t="shared" si="135"/>
        <v>2.29</v>
      </c>
      <c r="I647" s="115">
        <f t="shared" si="136"/>
        <v>102.23</v>
      </c>
      <c r="J647" s="112">
        <f t="shared" si="137"/>
        <v>259.39999999999998</v>
      </c>
      <c r="K647" s="114">
        <f t="shared" si="138"/>
        <v>187.69</v>
      </c>
      <c r="L647" s="117">
        <f t="shared" si="139"/>
        <v>744</v>
      </c>
      <c r="M647" s="118">
        <f t="shared" si="140"/>
        <v>620</v>
      </c>
      <c r="N647" s="119">
        <f t="shared" si="141"/>
        <v>744</v>
      </c>
      <c r="O647" s="120">
        <f t="shared" si="142"/>
        <v>620</v>
      </c>
      <c r="Q647" s="125"/>
      <c r="U647" s="125"/>
    </row>
    <row r="648" spans="1:21" ht="16" customHeight="1" x14ac:dyDescent="0.3">
      <c r="A648" s="126">
        <v>621</v>
      </c>
      <c r="B648" s="127">
        <v>745</v>
      </c>
      <c r="C648" s="128">
        <f t="shared" si="132"/>
        <v>36684.58</v>
      </c>
      <c r="D648" s="129">
        <f t="shared" si="133"/>
        <v>3057.04</v>
      </c>
      <c r="E648" s="130">
        <f t="shared" si="134"/>
        <v>339.33</v>
      </c>
      <c r="F648" s="131">
        <f t="shared" si="143"/>
        <v>91.71</v>
      </c>
      <c r="G648" s="132">
        <f t="shared" si="144"/>
        <v>30.57</v>
      </c>
      <c r="H648" s="131">
        <f t="shared" si="135"/>
        <v>2.29</v>
      </c>
      <c r="I648" s="131">
        <f t="shared" si="136"/>
        <v>102.38</v>
      </c>
      <c r="J648" s="128">
        <f t="shared" si="137"/>
        <v>259.8</v>
      </c>
      <c r="K648" s="130">
        <f t="shared" si="138"/>
        <v>187.99</v>
      </c>
      <c r="L648" s="133">
        <f t="shared" si="139"/>
        <v>745</v>
      </c>
      <c r="M648" s="134">
        <f t="shared" si="140"/>
        <v>621</v>
      </c>
      <c r="N648" s="135">
        <f t="shared" si="141"/>
        <v>745</v>
      </c>
      <c r="O648" s="136">
        <f t="shared" si="142"/>
        <v>621</v>
      </c>
      <c r="Q648" s="125"/>
      <c r="U648" s="125"/>
    </row>
    <row r="649" spans="1:21" ht="16" customHeight="1" x14ac:dyDescent="0.3">
      <c r="A649" s="110">
        <v>621</v>
      </c>
      <c r="B649" s="111">
        <v>746</v>
      </c>
      <c r="C649" s="112">
        <f t="shared" si="132"/>
        <v>36684.58</v>
      </c>
      <c r="D649" s="113">
        <f t="shared" si="133"/>
        <v>3057.04</v>
      </c>
      <c r="E649" s="114">
        <f t="shared" si="134"/>
        <v>339.33</v>
      </c>
      <c r="F649" s="115">
        <f t="shared" si="143"/>
        <v>91.71</v>
      </c>
      <c r="G649" s="116">
        <f t="shared" si="144"/>
        <v>30.57</v>
      </c>
      <c r="H649" s="115">
        <f t="shared" si="135"/>
        <v>2.29</v>
      </c>
      <c r="I649" s="115">
        <f t="shared" si="136"/>
        <v>102.38</v>
      </c>
      <c r="J649" s="112">
        <f t="shared" si="137"/>
        <v>259.8</v>
      </c>
      <c r="K649" s="114">
        <f t="shared" si="138"/>
        <v>187.99</v>
      </c>
      <c r="L649" s="117">
        <f t="shared" si="139"/>
        <v>746</v>
      </c>
      <c r="M649" s="118">
        <f t="shared" si="140"/>
        <v>621</v>
      </c>
      <c r="N649" s="119">
        <f t="shared" si="141"/>
        <v>746</v>
      </c>
      <c r="O649" s="120">
        <f t="shared" si="142"/>
        <v>621</v>
      </c>
      <c r="Q649" s="125"/>
      <c r="U649" s="125"/>
    </row>
    <row r="650" spans="1:21" ht="16" customHeight="1" x14ac:dyDescent="0.3">
      <c r="A650" s="126">
        <v>622</v>
      </c>
      <c r="B650" s="127">
        <v>747</v>
      </c>
      <c r="C650" s="128">
        <f t="shared" si="132"/>
        <v>36743.65</v>
      </c>
      <c r="D650" s="129">
        <f t="shared" si="133"/>
        <v>3061.97</v>
      </c>
      <c r="E650" s="130">
        <f t="shared" si="134"/>
        <v>339.87</v>
      </c>
      <c r="F650" s="131">
        <f t="shared" si="143"/>
        <v>91.85</v>
      </c>
      <c r="G650" s="132">
        <f t="shared" si="144"/>
        <v>30.61</v>
      </c>
      <c r="H650" s="131">
        <f t="shared" si="135"/>
        <v>2.29</v>
      </c>
      <c r="I650" s="131">
        <f t="shared" si="136"/>
        <v>102.52</v>
      </c>
      <c r="J650" s="128">
        <f t="shared" si="137"/>
        <v>260.19</v>
      </c>
      <c r="K650" s="130">
        <f t="shared" si="138"/>
        <v>188.28</v>
      </c>
      <c r="L650" s="133">
        <f t="shared" si="139"/>
        <v>747</v>
      </c>
      <c r="M650" s="134">
        <f t="shared" si="140"/>
        <v>622</v>
      </c>
      <c r="N650" s="135">
        <f t="shared" si="141"/>
        <v>747</v>
      </c>
      <c r="O650" s="136">
        <f t="shared" si="142"/>
        <v>622</v>
      </c>
      <c r="Q650" s="125"/>
      <c r="U650" s="125"/>
    </row>
    <row r="651" spans="1:21" ht="16" customHeight="1" x14ac:dyDescent="0.3">
      <c r="A651" s="110">
        <v>623</v>
      </c>
      <c r="B651" s="111">
        <v>748</v>
      </c>
      <c r="C651" s="112">
        <f t="shared" si="132"/>
        <v>36802.730000000003</v>
      </c>
      <c r="D651" s="113">
        <f t="shared" si="133"/>
        <v>3066.89</v>
      </c>
      <c r="E651" s="114">
        <f t="shared" si="134"/>
        <v>340.42</v>
      </c>
      <c r="F651" s="115">
        <f t="shared" si="143"/>
        <v>92</v>
      </c>
      <c r="G651" s="116">
        <f t="shared" si="144"/>
        <v>30.66</v>
      </c>
      <c r="H651" s="115">
        <f t="shared" si="135"/>
        <v>2.29</v>
      </c>
      <c r="I651" s="115">
        <f t="shared" si="136"/>
        <v>102.67</v>
      </c>
      <c r="J651" s="112">
        <f t="shared" si="137"/>
        <v>260.58999999999997</v>
      </c>
      <c r="K651" s="114">
        <f t="shared" si="138"/>
        <v>188.58</v>
      </c>
      <c r="L651" s="117">
        <f t="shared" si="139"/>
        <v>748</v>
      </c>
      <c r="M651" s="118">
        <f t="shared" si="140"/>
        <v>623</v>
      </c>
      <c r="N651" s="119">
        <f t="shared" si="141"/>
        <v>748</v>
      </c>
      <c r="O651" s="120">
        <f t="shared" si="142"/>
        <v>623</v>
      </c>
      <c r="P651" s="143"/>
      <c r="Q651" s="125"/>
      <c r="U651" s="125"/>
    </row>
    <row r="652" spans="1:21" ht="16" customHeight="1" x14ac:dyDescent="0.3">
      <c r="A652" s="126">
        <v>624</v>
      </c>
      <c r="B652" s="127">
        <v>749</v>
      </c>
      <c r="C652" s="128">
        <f t="shared" si="132"/>
        <v>36861.800000000003</v>
      </c>
      <c r="D652" s="129">
        <f t="shared" si="133"/>
        <v>3071.81</v>
      </c>
      <c r="E652" s="130">
        <f t="shared" si="134"/>
        <v>340.97</v>
      </c>
      <c r="F652" s="131">
        <f t="shared" si="143"/>
        <v>92.15</v>
      </c>
      <c r="G652" s="132">
        <f t="shared" si="144"/>
        <v>30.71</v>
      </c>
      <c r="H652" s="131">
        <f t="shared" si="135"/>
        <v>2.29</v>
      </c>
      <c r="I652" s="131">
        <f t="shared" si="136"/>
        <v>102.82</v>
      </c>
      <c r="J652" s="128">
        <f t="shared" si="137"/>
        <v>260.98</v>
      </c>
      <c r="K652" s="130">
        <f t="shared" si="138"/>
        <v>188.87</v>
      </c>
      <c r="L652" s="133">
        <f t="shared" si="139"/>
        <v>749</v>
      </c>
      <c r="M652" s="134">
        <f t="shared" si="140"/>
        <v>624</v>
      </c>
      <c r="N652" s="135">
        <f t="shared" si="141"/>
        <v>749</v>
      </c>
      <c r="O652" s="136">
        <f t="shared" si="142"/>
        <v>624</v>
      </c>
      <c r="Q652" s="18"/>
      <c r="R652" s="142"/>
      <c r="U652" s="125"/>
    </row>
    <row r="653" spans="1:21" ht="16" customHeight="1" x14ac:dyDescent="0.3">
      <c r="A653" s="110">
        <v>624</v>
      </c>
      <c r="B653" s="111">
        <v>750</v>
      </c>
      <c r="C653" s="112">
        <f t="shared" si="132"/>
        <v>36861.800000000003</v>
      </c>
      <c r="D653" s="113">
        <f t="shared" si="133"/>
        <v>3071.81</v>
      </c>
      <c r="E653" s="114">
        <f t="shared" si="134"/>
        <v>340.97</v>
      </c>
      <c r="F653" s="115">
        <f t="shared" si="143"/>
        <v>92.15</v>
      </c>
      <c r="G653" s="116">
        <f t="shared" si="144"/>
        <v>30.71</v>
      </c>
      <c r="H653" s="115">
        <f t="shared" si="135"/>
        <v>2.29</v>
      </c>
      <c r="I653" s="115">
        <f t="shared" si="136"/>
        <v>102.82</v>
      </c>
      <c r="J653" s="112">
        <f t="shared" si="137"/>
        <v>260.98</v>
      </c>
      <c r="K653" s="114">
        <f t="shared" si="138"/>
        <v>188.87</v>
      </c>
      <c r="L653" s="117">
        <f t="shared" si="139"/>
        <v>750</v>
      </c>
      <c r="M653" s="118">
        <f t="shared" si="140"/>
        <v>624</v>
      </c>
      <c r="N653" s="119">
        <f t="shared" si="141"/>
        <v>750</v>
      </c>
      <c r="O653" s="120">
        <f t="shared" si="142"/>
        <v>624</v>
      </c>
      <c r="Q653" s="143"/>
      <c r="U653" s="125"/>
    </row>
    <row r="654" spans="1:21" ht="16" customHeight="1" x14ac:dyDescent="0.3">
      <c r="A654" s="126">
        <v>625</v>
      </c>
      <c r="B654" s="127">
        <v>751</v>
      </c>
      <c r="C654" s="128">
        <f t="shared" si="132"/>
        <v>36920.879999999997</v>
      </c>
      <c r="D654" s="129">
        <f t="shared" si="133"/>
        <v>3076.74</v>
      </c>
      <c r="E654" s="130">
        <f t="shared" si="134"/>
        <v>341.51</v>
      </c>
      <c r="F654" s="131">
        <f t="shared" si="143"/>
        <v>92.3</v>
      </c>
      <c r="G654" s="132">
        <f t="shared" si="144"/>
        <v>30.76</v>
      </c>
      <c r="H654" s="131">
        <f t="shared" si="135"/>
        <v>2.29</v>
      </c>
      <c r="I654" s="131">
        <f t="shared" si="136"/>
        <v>102.97</v>
      </c>
      <c r="J654" s="128">
        <f t="shared" si="137"/>
        <v>261.37</v>
      </c>
      <c r="K654" s="130">
        <f t="shared" si="138"/>
        <v>189.17</v>
      </c>
      <c r="L654" s="133">
        <f t="shared" si="139"/>
        <v>751</v>
      </c>
      <c r="M654" s="134">
        <f t="shared" si="140"/>
        <v>625</v>
      </c>
      <c r="N654" s="135">
        <f t="shared" si="141"/>
        <v>751</v>
      </c>
      <c r="O654" s="136">
        <f t="shared" si="142"/>
        <v>625</v>
      </c>
      <c r="Q654" s="125"/>
      <c r="U654" s="125"/>
    </row>
    <row r="655" spans="1:21" ht="16" customHeight="1" x14ac:dyDescent="0.3">
      <c r="A655" s="110">
        <v>626</v>
      </c>
      <c r="B655" s="111">
        <v>752</v>
      </c>
      <c r="C655" s="112">
        <f t="shared" si="132"/>
        <v>36979.949999999997</v>
      </c>
      <c r="D655" s="113">
        <f t="shared" si="133"/>
        <v>3081.66</v>
      </c>
      <c r="E655" s="114">
        <f t="shared" si="134"/>
        <v>342.06</v>
      </c>
      <c r="F655" s="115">
        <f t="shared" si="143"/>
        <v>92.44</v>
      </c>
      <c r="G655" s="116">
        <f t="shared" si="144"/>
        <v>30.81</v>
      </c>
      <c r="H655" s="115">
        <f t="shared" si="135"/>
        <v>2.29</v>
      </c>
      <c r="I655" s="115">
        <f t="shared" si="136"/>
        <v>103.11</v>
      </c>
      <c r="J655" s="112">
        <f t="shared" si="137"/>
        <v>261.77</v>
      </c>
      <c r="K655" s="114">
        <f t="shared" si="138"/>
        <v>189.46</v>
      </c>
      <c r="L655" s="117">
        <f t="shared" si="139"/>
        <v>752</v>
      </c>
      <c r="M655" s="118">
        <f t="shared" si="140"/>
        <v>626</v>
      </c>
      <c r="N655" s="119">
        <f t="shared" si="141"/>
        <v>752</v>
      </c>
      <c r="O655" s="120">
        <f t="shared" si="142"/>
        <v>626</v>
      </c>
      <c r="Q655" s="125"/>
      <c r="U655" s="125"/>
    </row>
    <row r="656" spans="1:21" ht="16" customHeight="1" x14ac:dyDescent="0.3">
      <c r="A656" s="126">
        <v>627</v>
      </c>
      <c r="B656" s="127">
        <v>753</v>
      </c>
      <c r="C656" s="128">
        <f t="shared" si="132"/>
        <v>37039.019999999997</v>
      </c>
      <c r="D656" s="129">
        <f t="shared" si="133"/>
        <v>3086.58</v>
      </c>
      <c r="E656" s="130">
        <f t="shared" si="134"/>
        <v>342.61</v>
      </c>
      <c r="F656" s="131">
        <f t="shared" si="143"/>
        <v>92.59</v>
      </c>
      <c r="G656" s="132">
        <f t="shared" si="144"/>
        <v>30.86</v>
      </c>
      <c r="H656" s="131">
        <f t="shared" si="135"/>
        <v>2.29</v>
      </c>
      <c r="I656" s="131">
        <f t="shared" si="136"/>
        <v>103.26</v>
      </c>
      <c r="J656" s="128">
        <f t="shared" si="137"/>
        <v>262.16000000000003</v>
      </c>
      <c r="K656" s="130">
        <f t="shared" si="138"/>
        <v>189.76</v>
      </c>
      <c r="L656" s="133">
        <f t="shared" si="139"/>
        <v>753</v>
      </c>
      <c r="M656" s="134">
        <f t="shared" si="140"/>
        <v>627</v>
      </c>
      <c r="N656" s="135">
        <f t="shared" si="141"/>
        <v>753</v>
      </c>
      <c r="O656" s="136">
        <f t="shared" si="142"/>
        <v>627</v>
      </c>
      <c r="Q656" s="125"/>
      <c r="U656" s="125"/>
    </row>
    <row r="657" spans="1:21" ht="16" customHeight="1" x14ac:dyDescent="0.3">
      <c r="A657" s="110">
        <v>627</v>
      </c>
      <c r="B657" s="111">
        <v>754</v>
      </c>
      <c r="C657" s="112">
        <f t="shared" si="132"/>
        <v>37039.019999999997</v>
      </c>
      <c r="D657" s="113">
        <f t="shared" si="133"/>
        <v>3086.58</v>
      </c>
      <c r="E657" s="114">
        <f t="shared" si="134"/>
        <v>342.61</v>
      </c>
      <c r="F657" s="115">
        <f t="shared" si="143"/>
        <v>92.59</v>
      </c>
      <c r="G657" s="116">
        <f t="shared" si="144"/>
        <v>30.86</v>
      </c>
      <c r="H657" s="115">
        <f t="shared" si="135"/>
        <v>2.29</v>
      </c>
      <c r="I657" s="115">
        <f t="shared" si="136"/>
        <v>103.26</v>
      </c>
      <c r="J657" s="112">
        <f t="shared" si="137"/>
        <v>262.16000000000003</v>
      </c>
      <c r="K657" s="114">
        <f t="shared" si="138"/>
        <v>189.76</v>
      </c>
      <c r="L657" s="117">
        <f t="shared" si="139"/>
        <v>754</v>
      </c>
      <c r="M657" s="118">
        <f t="shared" si="140"/>
        <v>627</v>
      </c>
      <c r="N657" s="119">
        <f t="shared" si="141"/>
        <v>754</v>
      </c>
      <c r="O657" s="120">
        <f t="shared" si="142"/>
        <v>627</v>
      </c>
      <c r="Q657" s="125"/>
      <c r="U657" s="125"/>
    </row>
    <row r="658" spans="1:21" ht="16" customHeight="1" x14ac:dyDescent="0.3">
      <c r="A658" s="126">
        <v>628</v>
      </c>
      <c r="B658" s="127">
        <v>755</v>
      </c>
      <c r="C658" s="128">
        <f t="shared" si="132"/>
        <v>37098.1</v>
      </c>
      <c r="D658" s="129">
        <f t="shared" si="133"/>
        <v>3091.5</v>
      </c>
      <c r="E658" s="130">
        <f t="shared" si="134"/>
        <v>343.15</v>
      </c>
      <c r="F658" s="131">
        <f t="shared" si="143"/>
        <v>92.74</v>
      </c>
      <c r="G658" s="132">
        <f t="shared" si="144"/>
        <v>30.91</v>
      </c>
      <c r="H658" s="131">
        <f t="shared" si="135"/>
        <v>2.29</v>
      </c>
      <c r="I658" s="131">
        <f t="shared" si="136"/>
        <v>103.41</v>
      </c>
      <c r="J658" s="128">
        <f t="shared" si="137"/>
        <v>262.56</v>
      </c>
      <c r="K658" s="130">
        <f t="shared" si="138"/>
        <v>190.06</v>
      </c>
      <c r="L658" s="133">
        <f t="shared" si="139"/>
        <v>755</v>
      </c>
      <c r="M658" s="134">
        <f t="shared" si="140"/>
        <v>628</v>
      </c>
      <c r="N658" s="135">
        <f t="shared" si="141"/>
        <v>755</v>
      </c>
      <c r="O658" s="136">
        <f t="shared" si="142"/>
        <v>628</v>
      </c>
      <c r="Q658" s="125"/>
      <c r="U658" s="125"/>
    </row>
    <row r="659" spans="1:21" ht="16" customHeight="1" x14ac:dyDescent="0.3">
      <c r="A659" s="110">
        <v>629</v>
      </c>
      <c r="B659" s="111">
        <v>756</v>
      </c>
      <c r="C659" s="112">
        <f t="shared" si="132"/>
        <v>37157.17</v>
      </c>
      <c r="D659" s="113">
        <f t="shared" si="133"/>
        <v>3096.43</v>
      </c>
      <c r="E659" s="114">
        <f t="shared" si="134"/>
        <v>343.7</v>
      </c>
      <c r="F659" s="115">
        <f t="shared" si="143"/>
        <v>92.89</v>
      </c>
      <c r="G659" s="116">
        <f t="shared" si="144"/>
        <v>30.96</v>
      </c>
      <c r="H659" s="115">
        <f t="shared" si="135"/>
        <v>2.29</v>
      </c>
      <c r="I659" s="115">
        <f t="shared" si="136"/>
        <v>103.56</v>
      </c>
      <c r="J659" s="112">
        <f t="shared" si="137"/>
        <v>262.95</v>
      </c>
      <c r="K659" s="114">
        <f t="shared" si="138"/>
        <v>190.35</v>
      </c>
      <c r="L659" s="117">
        <f t="shared" si="139"/>
        <v>756</v>
      </c>
      <c r="M659" s="118">
        <f t="shared" si="140"/>
        <v>629</v>
      </c>
      <c r="N659" s="119">
        <f t="shared" si="141"/>
        <v>756</v>
      </c>
      <c r="O659" s="120">
        <f t="shared" si="142"/>
        <v>629</v>
      </c>
      <c r="Q659" s="125"/>
      <c r="U659" s="125"/>
    </row>
    <row r="660" spans="1:21" ht="16" customHeight="1" x14ac:dyDescent="0.3">
      <c r="A660" s="126">
        <v>629</v>
      </c>
      <c r="B660" s="127">
        <v>757</v>
      </c>
      <c r="C660" s="128">
        <f t="shared" si="132"/>
        <v>37157.17</v>
      </c>
      <c r="D660" s="129">
        <f t="shared" si="133"/>
        <v>3096.43</v>
      </c>
      <c r="E660" s="130">
        <f t="shared" si="134"/>
        <v>343.7</v>
      </c>
      <c r="F660" s="131">
        <f t="shared" si="143"/>
        <v>92.89</v>
      </c>
      <c r="G660" s="132">
        <f t="shared" si="144"/>
        <v>30.96</v>
      </c>
      <c r="H660" s="131">
        <f t="shared" si="135"/>
        <v>2.29</v>
      </c>
      <c r="I660" s="131">
        <f t="shared" si="136"/>
        <v>103.56</v>
      </c>
      <c r="J660" s="128">
        <f t="shared" si="137"/>
        <v>262.95</v>
      </c>
      <c r="K660" s="130">
        <f t="shared" si="138"/>
        <v>190.35</v>
      </c>
      <c r="L660" s="133">
        <f t="shared" si="139"/>
        <v>757</v>
      </c>
      <c r="M660" s="134">
        <f t="shared" si="140"/>
        <v>629</v>
      </c>
      <c r="N660" s="135">
        <f t="shared" si="141"/>
        <v>757</v>
      </c>
      <c r="O660" s="136">
        <f t="shared" si="142"/>
        <v>629</v>
      </c>
      <c r="Q660" s="125"/>
      <c r="U660" s="125"/>
    </row>
    <row r="661" spans="1:21" ht="16" customHeight="1" x14ac:dyDescent="0.3">
      <c r="A661" s="110">
        <v>630</v>
      </c>
      <c r="B661" s="111">
        <v>758</v>
      </c>
      <c r="C661" s="112">
        <f t="shared" si="132"/>
        <v>37216.239999999998</v>
      </c>
      <c r="D661" s="113">
        <f t="shared" si="133"/>
        <v>3101.35</v>
      </c>
      <c r="E661" s="114">
        <f t="shared" si="134"/>
        <v>344.24</v>
      </c>
      <c r="F661" s="115">
        <f t="shared" si="143"/>
        <v>93.04</v>
      </c>
      <c r="G661" s="116">
        <f t="shared" si="144"/>
        <v>31.01</v>
      </c>
      <c r="H661" s="115">
        <f t="shared" si="135"/>
        <v>2.29</v>
      </c>
      <c r="I661" s="115">
        <f t="shared" si="136"/>
        <v>103.71</v>
      </c>
      <c r="J661" s="112">
        <f t="shared" si="137"/>
        <v>263.33999999999997</v>
      </c>
      <c r="K661" s="114">
        <f t="shared" si="138"/>
        <v>190.65</v>
      </c>
      <c r="L661" s="117">
        <f t="shared" si="139"/>
        <v>758</v>
      </c>
      <c r="M661" s="118">
        <f t="shared" si="140"/>
        <v>630</v>
      </c>
      <c r="N661" s="119">
        <f t="shared" si="141"/>
        <v>758</v>
      </c>
      <c r="O661" s="120">
        <f t="shared" si="142"/>
        <v>630</v>
      </c>
      <c r="Q661" s="125"/>
      <c r="U661" s="125"/>
    </row>
    <row r="662" spans="1:21" ht="16" customHeight="1" x14ac:dyDescent="0.3">
      <c r="A662" s="126">
        <v>631</v>
      </c>
      <c r="B662" s="127">
        <v>759</v>
      </c>
      <c r="C662" s="128">
        <f t="shared" si="132"/>
        <v>37275.32</v>
      </c>
      <c r="D662" s="129">
        <f t="shared" si="133"/>
        <v>3106.27</v>
      </c>
      <c r="E662" s="130">
        <f t="shared" si="134"/>
        <v>344.79</v>
      </c>
      <c r="F662" s="131">
        <f t="shared" si="143"/>
        <v>93.18</v>
      </c>
      <c r="G662" s="132">
        <f t="shared" si="144"/>
        <v>31.06</v>
      </c>
      <c r="H662" s="131">
        <f t="shared" si="135"/>
        <v>2.29</v>
      </c>
      <c r="I662" s="131">
        <f t="shared" si="136"/>
        <v>103.85</v>
      </c>
      <c r="J662" s="128">
        <f t="shared" si="137"/>
        <v>263.74</v>
      </c>
      <c r="K662" s="130">
        <f t="shared" si="138"/>
        <v>190.94</v>
      </c>
      <c r="L662" s="133">
        <f t="shared" si="139"/>
        <v>759</v>
      </c>
      <c r="M662" s="134">
        <f t="shared" si="140"/>
        <v>631</v>
      </c>
      <c r="N662" s="135">
        <f t="shared" si="141"/>
        <v>759</v>
      </c>
      <c r="O662" s="136">
        <f t="shared" si="142"/>
        <v>631</v>
      </c>
      <c r="Q662" s="125"/>
      <c r="U662" s="125"/>
    </row>
    <row r="663" spans="1:21" ht="16" customHeight="1" x14ac:dyDescent="0.3">
      <c r="A663" s="110">
        <v>632</v>
      </c>
      <c r="B663" s="111">
        <v>760</v>
      </c>
      <c r="C663" s="112">
        <f t="shared" si="132"/>
        <v>37334.39</v>
      </c>
      <c r="D663" s="113">
        <f t="shared" si="133"/>
        <v>3111.19</v>
      </c>
      <c r="E663" s="114">
        <f t="shared" si="134"/>
        <v>345.34</v>
      </c>
      <c r="F663" s="115">
        <f t="shared" si="143"/>
        <v>93.33</v>
      </c>
      <c r="G663" s="116">
        <f t="shared" si="144"/>
        <v>31.11</v>
      </c>
      <c r="H663" s="115">
        <f t="shared" si="135"/>
        <v>2.29</v>
      </c>
      <c r="I663" s="115">
        <f t="shared" si="136"/>
        <v>104</v>
      </c>
      <c r="J663" s="112">
        <f t="shared" si="137"/>
        <v>264.13</v>
      </c>
      <c r="K663" s="114">
        <f t="shared" si="138"/>
        <v>191.24</v>
      </c>
      <c r="L663" s="117">
        <f t="shared" si="139"/>
        <v>760</v>
      </c>
      <c r="M663" s="118">
        <f t="shared" si="140"/>
        <v>632</v>
      </c>
      <c r="N663" s="119">
        <f t="shared" si="141"/>
        <v>760</v>
      </c>
      <c r="O663" s="120">
        <f t="shared" si="142"/>
        <v>632</v>
      </c>
      <c r="Q663" s="125"/>
      <c r="U663" s="125"/>
    </row>
    <row r="664" spans="1:21" ht="16" customHeight="1" x14ac:dyDescent="0.3">
      <c r="A664" s="126">
        <v>632</v>
      </c>
      <c r="B664" s="127">
        <v>761</v>
      </c>
      <c r="C664" s="128">
        <f t="shared" si="132"/>
        <v>37334.39</v>
      </c>
      <c r="D664" s="129">
        <f t="shared" si="133"/>
        <v>3111.19</v>
      </c>
      <c r="E664" s="130">
        <f t="shared" si="134"/>
        <v>345.34</v>
      </c>
      <c r="F664" s="131">
        <f t="shared" si="143"/>
        <v>93.33</v>
      </c>
      <c r="G664" s="132">
        <f t="shared" si="144"/>
        <v>31.11</v>
      </c>
      <c r="H664" s="131">
        <f t="shared" si="135"/>
        <v>2.29</v>
      </c>
      <c r="I664" s="131">
        <f t="shared" si="136"/>
        <v>104</v>
      </c>
      <c r="J664" s="128">
        <f t="shared" si="137"/>
        <v>264.13</v>
      </c>
      <c r="K664" s="130">
        <f t="shared" si="138"/>
        <v>191.24</v>
      </c>
      <c r="L664" s="133">
        <f t="shared" si="139"/>
        <v>761</v>
      </c>
      <c r="M664" s="134">
        <f t="shared" si="140"/>
        <v>632</v>
      </c>
      <c r="N664" s="135">
        <f t="shared" si="141"/>
        <v>761</v>
      </c>
      <c r="O664" s="136">
        <f t="shared" si="142"/>
        <v>632</v>
      </c>
      <c r="Q664" s="125"/>
      <c r="U664" s="125"/>
    </row>
    <row r="665" spans="1:21" ht="16" customHeight="1" x14ac:dyDescent="0.3">
      <c r="A665" s="110">
        <v>633</v>
      </c>
      <c r="B665" s="111">
        <v>762</v>
      </c>
      <c r="C665" s="112">
        <f t="shared" si="132"/>
        <v>37393.46</v>
      </c>
      <c r="D665" s="113">
        <f t="shared" si="133"/>
        <v>3116.12</v>
      </c>
      <c r="E665" s="114">
        <f t="shared" si="134"/>
        <v>345.88</v>
      </c>
      <c r="F665" s="115">
        <f t="shared" si="143"/>
        <v>93.48</v>
      </c>
      <c r="G665" s="116">
        <f t="shared" si="144"/>
        <v>31.16</v>
      </c>
      <c r="H665" s="115">
        <f t="shared" si="135"/>
        <v>2.29</v>
      </c>
      <c r="I665" s="115">
        <f t="shared" si="136"/>
        <v>104.15</v>
      </c>
      <c r="J665" s="112">
        <f t="shared" si="137"/>
        <v>264.52</v>
      </c>
      <c r="K665" s="114">
        <f t="shared" si="138"/>
        <v>191.53</v>
      </c>
      <c r="L665" s="117">
        <f t="shared" si="139"/>
        <v>762</v>
      </c>
      <c r="M665" s="118">
        <f t="shared" si="140"/>
        <v>633</v>
      </c>
      <c r="N665" s="119">
        <f t="shared" si="141"/>
        <v>762</v>
      </c>
      <c r="O665" s="120">
        <f t="shared" si="142"/>
        <v>633</v>
      </c>
      <c r="Q665" s="125"/>
      <c r="U665" s="125"/>
    </row>
    <row r="666" spans="1:21" ht="16" customHeight="1" x14ac:dyDescent="0.3">
      <c r="A666" s="126">
        <v>634</v>
      </c>
      <c r="B666" s="127">
        <v>763</v>
      </c>
      <c r="C666" s="128">
        <f t="shared" si="132"/>
        <v>37452.54</v>
      </c>
      <c r="D666" s="129">
        <f t="shared" si="133"/>
        <v>3121.04</v>
      </c>
      <c r="E666" s="130">
        <f t="shared" si="134"/>
        <v>346.43</v>
      </c>
      <c r="F666" s="131">
        <f t="shared" si="143"/>
        <v>93.63</v>
      </c>
      <c r="G666" s="132">
        <f t="shared" si="144"/>
        <v>31.21</v>
      </c>
      <c r="H666" s="131">
        <f t="shared" si="135"/>
        <v>2.29</v>
      </c>
      <c r="I666" s="131">
        <f t="shared" si="136"/>
        <v>104.3</v>
      </c>
      <c r="J666" s="128">
        <f t="shared" si="137"/>
        <v>264.92</v>
      </c>
      <c r="K666" s="130">
        <f t="shared" si="138"/>
        <v>191.83</v>
      </c>
      <c r="L666" s="133">
        <f t="shared" si="139"/>
        <v>763</v>
      </c>
      <c r="M666" s="134">
        <f t="shared" si="140"/>
        <v>634</v>
      </c>
      <c r="N666" s="135">
        <f t="shared" si="141"/>
        <v>763</v>
      </c>
      <c r="O666" s="136">
        <f t="shared" si="142"/>
        <v>634</v>
      </c>
      <c r="Q666" s="125"/>
      <c r="U666" s="125"/>
    </row>
    <row r="667" spans="1:21" ht="16" customHeight="1" x14ac:dyDescent="0.3">
      <c r="A667" s="110">
        <v>635</v>
      </c>
      <c r="B667" s="111">
        <v>764</v>
      </c>
      <c r="C667" s="112">
        <f t="shared" si="132"/>
        <v>37511.61</v>
      </c>
      <c r="D667" s="113">
        <f t="shared" si="133"/>
        <v>3125.96</v>
      </c>
      <c r="E667" s="114">
        <f t="shared" si="134"/>
        <v>346.98</v>
      </c>
      <c r="F667" s="115">
        <f t="shared" si="143"/>
        <v>93.77</v>
      </c>
      <c r="G667" s="116">
        <f t="shared" si="144"/>
        <v>31.25</v>
      </c>
      <c r="H667" s="115">
        <f t="shared" si="135"/>
        <v>2.29</v>
      </c>
      <c r="I667" s="115">
        <f t="shared" si="136"/>
        <v>104.44</v>
      </c>
      <c r="J667" s="112">
        <f t="shared" si="137"/>
        <v>265.31</v>
      </c>
      <c r="K667" s="114">
        <f t="shared" si="138"/>
        <v>192.12</v>
      </c>
      <c r="L667" s="117">
        <f t="shared" si="139"/>
        <v>764</v>
      </c>
      <c r="M667" s="118">
        <f t="shared" si="140"/>
        <v>635</v>
      </c>
      <c r="N667" s="119">
        <f t="shared" si="141"/>
        <v>764</v>
      </c>
      <c r="O667" s="120">
        <f t="shared" si="142"/>
        <v>635</v>
      </c>
      <c r="Q667" s="125"/>
      <c r="U667" s="125"/>
    </row>
    <row r="668" spans="1:21" ht="16" customHeight="1" x14ac:dyDescent="0.3">
      <c r="A668" s="126">
        <v>635</v>
      </c>
      <c r="B668" s="127">
        <v>765</v>
      </c>
      <c r="C668" s="128">
        <f t="shared" si="132"/>
        <v>37511.61</v>
      </c>
      <c r="D668" s="129">
        <f t="shared" si="133"/>
        <v>3125.96</v>
      </c>
      <c r="E668" s="130">
        <f t="shared" si="134"/>
        <v>346.98</v>
      </c>
      <c r="F668" s="131">
        <f t="shared" si="143"/>
        <v>93.77</v>
      </c>
      <c r="G668" s="132">
        <f t="shared" si="144"/>
        <v>31.25</v>
      </c>
      <c r="H668" s="131">
        <f t="shared" si="135"/>
        <v>2.29</v>
      </c>
      <c r="I668" s="131">
        <f t="shared" si="136"/>
        <v>104.44</v>
      </c>
      <c r="J668" s="128">
        <f t="shared" si="137"/>
        <v>265.31</v>
      </c>
      <c r="K668" s="130">
        <f t="shared" si="138"/>
        <v>192.12</v>
      </c>
      <c r="L668" s="133">
        <f t="shared" si="139"/>
        <v>765</v>
      </c>
      <c r="M668" s="134">
        <f t="shared" si="140"/>
        <v>635</v>
      </c>
      <c r="N668" s="135">
        <f t="shared" si="141"/>
        <v>765</v>
      </c>
      <c r="O668" s="136">
        <f t="shared" si="142"/>
        <v>635</v>
      </c>
      <c r="Q668" s="125"/>
      <c r="U668" s="125"/>
    </row>
    <row r="669" spans="1:21" ht="16" customHeight="1" x14ac:dyDescent="0.3">
      <c r="A669" s="110">
        <v>636</v>
      </c>
      <c r="B669" s="111">
        <v>766</v>
      </c>
      <c r="C669" s="112">
        <f t="shared" si="132"/>
        <v>37570.68</v>
      </c>
      <c r="D669" s="113">
        <f t="shared" si="133"/>
        <v>3130.89</v>
      </c>
      <c r="E669" s="114">
        <f t="shared" si="134"/>
        <v>347.52</v>
      </c>
      <c r="F669" s="115">
        <f t="shared" si="143"/>
        <v>93.92</v>
      </c>
      <c r="G669" s="116">
        <f t="shared" si="144"/>
        <v>31.3</v>
      </c>
      <c r="H669" s="115">
        <f t="shared" si="135"/>
        <v>2.29</v>
      </c>
      <c r="I669" s="115">
        <f t="shared" si="136"/>
        <v>104.59</v>
      </c>
      <c r="J669" s="112">
        <f t="shared" si="137"/>
        <v>265.70999999999998</v>
      </c>
      <c r="K669" s="114">
        <f t="shared" si="138"/>
        <v>192.42</v>
      </c>
      <c r="L669" s="117">
        <f t="shared" si="139"/>
        <v>766</v>
      </c>
      <c r="M669" s="118">
        <f t="shared" si="140"/>
        <v>636</v>
      </c>
      <c r="N669" s="119">
        <f t="shared" si="141"/>
        <v>766</v>
      </c>
      <c r="O669" s="120">
        <f t="shared" si="142"/>
        <v>636</v>
      </c>
      <c r="Q669" s="125"/>
      <c r="U669" s="125"/>
    </row>
    <row r="670" spans="1:21" ht="16" customHeight="1" x14ac:dyDescent="0.3">
      <c r="A670" s="126">
        <v>637</v>
      </c>
      <c r="B670" s="127">
        <v>767</v>
      </c>
      <c r="C670" s="128">
        <f t="shared" si="132"/>
        <v>37629.760000000002</v>
      </c>
      <c r="D670" s="129">
        <f t="shared" si="133"/>
        <v>3135.81</v>
      </c>
      <c r="E670" s="130">
        <f t="shared" si="134"/>
        <v>348.07</v>
      </c>
      <c r="F670" s="131">
        <f t="shared" si="143"/>
        <v>94.07</v>
      </c>
      <c r="G670" s="132">
        <f t="shared" si="144"/>
        <v>31.35</v>
      </c>
      <c r="H670" s="131">
        <f t="shared" si="135"/>
        <v>2.29</v>
      </c>
      <c r="I670" s="131">
        <f t="shared" si="136"/>
        <v>104.74</v>
      </c>
      <c r="J670" s="128">
        <f t="shared" si="137"/>
        <v>266.10000000000002</v>
      </c>
      <c r="K670" s="130">
        <f t="shared" si="138"/>
        <v>192.71</v>
      </c>
      <c r="L670" s="133">
        <f t="shared" si="139"/>
        <v>767</v>
      </c>
      <c r="M670" s="134">
        <f t="shared" si="140"/>
        <v>637</v>
      </c>
      <c r="N670" s="135">
        <f t="shared" si="141"/>
        <v>767</v>
      </c>
      <c r="O670" s="136">
        <f t="shared" si="142"/>
        <v>637</v>
      </c>
      <c r="Q670" s="125"/>
      <c r="U670" s="125"/>
    </row>
    <row r="671" spans="1:21" ht="16" customHeight="1" x14ac:dyDescent="0.3">
      <c r="A671" s="110">
        <v>638</v>
      </c>
      <c r="B671" s="111">
        <v>768</v>
      </c>
      <c r="C671" s="112">
        <f t="shared" si="132"/>
        <v>37688.83</v>
      </c>
      <c r="D671" s="113">
        <f t="shared" si="133"/>
        <v>3140.73</v>
      </c>
      <c r="E671" s="114">
        <f t="shared" si="134"/>
        <v>348.62</v>
      </c>
      <c r="F671" s="115">
        <f t="shared" si="143"/>
        <v>94.22</v>
      </c>
      <c r="G671" s="116">
        <f t="shared" si="144"/>
        <v>31.4</v>
      </c>
      <c r="H671" s="115">
        <f t="shared" si="135"/>
        <v>2.29</v>
      </c>
      <c r="I671" s="115">
        <f t="shared" si="136"/>
        <v>104.89</v>
      </c>
      <c r="J671" s="112">
        <f t="shared" si="137"/>
        <v>266.49</v>
      </c>
      <c r="K671" s="114">
        <f t="shared" si="138"/>
        <v>193.01</v>
      </c>
      <c r="L671" s="117">
        <f t="shared" si="139"/>
        <v>768</v>
      </c>
      <c r="M671" s="118">
        <f t="shared" si="140"/>
        <v>638</v>
      </c>
      <c r="N671" s="119">
        <f t="shared" si="141"/>
        <v>768</v>
      </c>
      <c r="O671" s="120">
        <f t="shared" si="142"/>
        <v>638</v>
      </c>
      <c r="Q671" s="125"/>
      <c r="U671" s="125"/>
    </row>
    <row r="672" spans="1:21" ht="16" customHeight="1" x14ac:dyDescent="0.3">
      <c r="A672" s="126">
        <v>638</v>
      </c>
      <c r="B672" s="127">
        <v>769</v>
      </c>
      <c r="C672" s="128">
        <f t="shared" si="132"/>
        <v>37688.83</v>
      </c>
      <c r="D672" s="129">
        <f t="shared" si="133"/>
        <v>3140.73</v>
      </c>
      <c r="E672" s="130">
        <f t="shared" si="134"/>
        <v>348.62</v>
      </c>
      <c r="F672" s="131">
        <f t="shared" si="143"/>
        <v>94.22</v>
      </c>
      <c r="G672" s="132">
        <f t="shared" si="144"/>
        <v>31.4</v>
      </c>
      <c r="H672" s="131">
        <f t="shared" si="135"/>
        <v>2.29</v>
      </c>
      <c r="I672" s="131">
        <f t="shared" si="136"/>
        <v>104.89</v>
      </c>
      <c r="J672" s="128">
        <f t="shared" si="137"/>
        <v>266.49</v>
      </c>
      <c r="K672" s="130">
        <f t="shared" si="138"/>
        <v>193.01</v>
      </c>
      <c r="L672" s="133">
        <f t="shared" si="139"/>
        <v>769</v>
      </c>
      <c r="M672" s="134">
        <f t="shared" si="140"/>
        <v>638</v>
      </c>
      <c r="N672" s="135">
        <f t="shared" si="141"/>
        <v>769</v>
      </c>
      <c r="O672" s="136">
        <f t="shared" si="142"/>
        <v>638</v>
      </c>
      <c r="Q672" s="125"/>
      <c r="U672" s="125"/>
    </row>
    <row r="673" spans="1:21" ht="16" customHeight="1" x14ac:dyDescent="0.3">
      <c r="A673" s="110">
        <v>639</v>
      </c>
      <c r="B673" s="111">
        <v>770</v>
      </c>
      <c r="C673" s="112">
        <f t="shared" si="132"/>
        <v>37747.9</v>
      </c>
      <c r="D673" s="113">
        <f t="shared" si="133"/>
        <v>3145.65</v>
      </c>
      <c r="E673" s="114">
        <f t="shared" si="134"/>
        <v>349.16</v>
      </c>
      <c r="F673" s="115">
        <f t="shared" si="143"/>
        <v>94.36</v>
      </c>
      <c r="G673" s="116">
        <f t="shared" si="144"/>
        <v>31.45</v>
      </c>
      <c r="H673" s="115">
        <f t="shared" si="135"/>
        <v>2.29</v>
      </c>
      <c r="I673" s="115">
        <f t="shared" si="136"/>
        <v>105.03</v>
      </c>
      <c r="J673" s="112">
        <f t="shared" si="137"/>
        <v>266.89</v>
      </c>
      <c r="K673" s="114">
        <f t="shared" si="138"/>
        <v>193.3</v>
      </c>
      <c r="L673" s="117">
        <f t="shared" si="139"/>
        <v>770</v>
      </c>
      <c r="M673" s="118">
        <f t="shared" si="140"/>
        <v>639</v>
      </c>
      <c r="N673" s="119">
        <f t="shared" si="141"/>
        <v>770</v>
      </c>
      <c r="O673" s="120">
        <f t="shared" si="142"/>
        <v>639</v>
      </c>
      <c r="Q673" s="125"/>
      <c r="U673" s="125"/>
    </row>
    <row r="674" spans="1:21" ht="16" customHeight="1" x14ac:dyDescent="0.3">
      <c r="A674" s="126">
        <v>640</v>
      </c>
      <c r="B674" s="127">
        <v>771</v>
      </c>
      <c r="C674" s="128">
        <f t="shared" si="132"/>
        <v>37806.980000000003</v>
      </c>
      <c r="D674" s="129">
        <f t="shared" si="133"/>
        <v>3150.58</v>
      </c>
      <c r="E674" s="130">
        <f t="shared" si="134"/>
        <v>349.71</v>
      </c>
      <c r="F674" s="131">
        <f t="shared" si="143"/>
        <v>94.51</v>
      </c>
      <c r="G674" s="132">
        <f t="shared" si="144"/>
        <v>31.5</v>
      </c>
      <c r="H674" s="131">
        <f t="shared" si="135"/>
        <v>2.29</v>
      </c>
      <c r="I674" s="131">
        <f t="shared" si="136"/>
        <v>105.18</v>
      </c>
      <c r="J674" s="128">
        <f t="shared" si="137"/>
        <v>267.27999999999997</v>
      </c>
      <c r="K674" s="130">
        <f t="shared" si="138"/>
        <v>193.6</v>
      </c>
      <c r="L674" s="133">
        <f t="shared" si="139"/>
        <v>771</v>
      </c>
      <c r="M674" s="134">
        <f t="shared" si="140"/>
        <v>640</v>
      </c>
      <c r="N674" s="135">
        <f t="shared" si="141"/>
        <v>771</v>
      </c>
      <c r="O674" s="136">
        <f t="shared" si="142"/>
        <v>640</v>
      </c>
      <c r="Q674" s="125"/>
      <c r="U674" s="125"/>
    </row>
    <row r="675" spans="1:21" ht="16" customHeight="1" x14ac:dyDescent="0.3">
      <c r="A675" s="110">
        <v>640</v>
      </c>
      <c r="B675" s="111">
        <v>772</v>
      </c>
      <c r="C675" s="112">
        <f t="shared" si="132"/>
        <v>37806.980000000003</v>
      </c>
      <c r="D675" s="113">
        <f t="shared" si="133"/>
        <v>3150.58</v>
      </c>
      <c r="E675" s="114">
        <f t="shared" si="134"/>
        <v>349.71</v>
      </c>
      <c r="F675" s="115">
        <f t="shared" si="143"/>
        <v>94.51</v>
      </c>
      <c r="G675" s="116">
        <f t="shared" si="144"/>
        <v>31.5</v>
      </c>
      <c r="H675" s="115">
        <f t="shared" si="135"/>
        <v>2.29</v>
      </c>
      <c r="I675" s="115">
        <f t="shared" si="136"/>
        <v>105.18</v>
      </c>
      <c r="J675" s="112">
        <f t="shared" si="137"/>
        <v>267.27999999999997</v>
      </c>
      <c r="K675" s="114">
        <f t="shared" si="138"/>
        <v>193.6</v>
      </c>
      <c r="L675" s="117">
        <f t="shared" si="139"/>
        <v>772</v>
      </c>
      <c r="M675" s="118">
        <f t="shared" si="140"/>
        <v>640</v>
      </c>
      <c r="N675" s="119">
        <f t="shared" si="141"/>
        <v>772</v>
      </c>
      <c r="O675" s="120">
        <f t="shared" si="142"/>
        <v>640</v>
      </c>
      <c r="Q675" s="125"/>
      <c r="U675" s="125"/>
    </row>
    <row r="676" spans="1:21" ht="16" customHeight="1" x14ac:dyDescent="0.3">
      <c r="A676" s="126">
        <v>641</v>
      </c>
      <c r="B676" s="127">
        <v>773</v>
      </c>
      <c r="C676" s="128">
        <f t="shared" si="132"/>
        <v>37866.050000000003</v>
      </c>
      <c r="D676" s="129">
        <f t="shared" si="133"/>
        <v>3155.5</v>
      </c>
      <c r="E676" s="130">
        <f t="shared" si="134"/>
        <v>350.26</v>
      </c>
      <c r="F676" s="131">
        <f t="shared" si="143"/>
        <v>94.66</v>
      </c>
      <c r="G676" s="132">
        <f t="shared" si="144"/>
        <v>31.55</v>
      </c>
      <c r="H676" s="131">
        <f t="shared" si="135"/>
        <v>2.29</v>
      </c>
      <c r="I676" s="131">
        <f t="shared" si="136"/>
        <v>105.33</v>
      </c>
      <c r="J676" s="128">
        <f t="shared" si="137"/>
        <v>267.68</v>
      </c>
      <c r="K676" s="130">
        <f t="shared" si="138"/>
        <v>193.9</v>
      </c>
      <c r="L676" s="133">
        <f t="shared" si="139"/>
        <v>773</v>
      </c>
      <c r="M676" s="134">
        <f t="shared" si="140"/>
        <v>641</v>
      </c>
      <c r="N676" s="135">
        <f t="shared" si="141"/>
        <v>773</v>
      </c>
      <c r="O676" s="136">
        <f t="shared" si="142"/>
        <v>641</v>
      </c>
      <c r="P676" s="143"/>
      <c r="Q676" s="125"/>
      <c r="U676" s="125"/>
    </row>
    <row r="677" spans="1:21" ht="16" customHeight="1" x14ac:dyDescent="0.3">
      <c r="A677" s="110">
        <v>642</v>
      </c>
      <c r="B677" s="111">
        <v>774</v>
      </c>
      <c r="C677" s="112">
        <f t="shared" si="132"/>
        <v>37925.120000000003</v>
      </c>
      <c r="D677" s="113">
        <f t="shared" si="133"/>
        <v>3160.42</v>
      </c>
      <c r="E677" s="114">
        <f t="shared" si="134"/>
        <v>350.8</v>
      </c>
      <c r="F677" s="115">
        <f t="shared" si="143"/>
        <v>94.81</v>
      </c>
      <c r="G677" s="116">
        <f t="shared" si="144"/>
        <v>31.6</v>
      </c>
      <c r="H677" s="115">
        <f t="shared" si="135"/>
        <v>2.29</v>
      </c>
      <c r="I677" s="115">
        <f t="shared" si="136"/>
        <v>105.48</v>
      </c>
      <c r="J677" s="112">
        <f t="shared" si="137"/>
        <v>268.07</v>
      </c>
      <c r="K677" s="114">
        <f t="shared" si="138"/>
        <v>194.19</v>
      </c>
      <c r="L677" s="117">
        <f t="shared" si="139"/>
        <v>774</v>
      </c>
      <c r="M677" s="118">
        <f t="shared" si="140"/>
        <v>642</v>
      </c>
      <c r="N677" s="119">
        <f t="shared" si="141"/>
        <v>774</v>
      </c>
      <c r="O677" s="120">
        <f t="shared" si="142"/>
        <v>642</v>
      </c>
      <c r="Q677" s="125"/>
      <c r="U677" s="125"/>
    </row>
    <row r="678" spans="1:21" ht="16" customHeight="1" x14ac:dyDescent="0.3">
      <c r="A678" s="126">
        <v>643</v>
      </c>
      <c r="B678" s="127">
        <v>775</v>
      </c>
      <c r="C678" s="128">
        <f t="shared" si="132"/>
        <v>37984.199999999997</v>
      </c>
      <c r="D678" s="129">
        <f t="shared" si="133"/>
        <v>3165.35</v>
      </c>
      <c r="E678" s="130">
        <f t="shared" si="134"/>
        <v>351.35</v>
      </c>
      <c r="F678" s="131">
        <f t="shared" si="143"/>
        <v>94.96</v>
      </c>
      <c r="G678" s="132">
        <f t="shared" si="144"/>
        <v>31.65</v>
      </c>
      <c r="H678" s="131">
        <f t="shared" si="135"/>
        <v>2.29</v>
      </c>
      <c r="I678" s="131">
        <f t="shared" si="136"/>
        <v>105.63</v>
      </c>
      <c r="J678" s="128">
        <f t="shared" si="137"/>
        <v>268.45999999999998</v>
      </c>
      <c r="K678" s="130">
        <f t="shared" si="138"/>
        <v>194.49</v>
      </c>
      <c r="L678" s="133">
        <f t="shared" si="139"/>
        <v>775</v>
      </c>
      <c r="M678" s="134">
        <f t="shared" si="140"/>
        <v>643</v>
      </c>
      <c r="N678" s="135">
        <f t="shared" si="141"/>
        <v>775</v>
      </c>
      <c r="O678" s="136">
        <f t="shared" si="142"/>
        <v>643</v>
      </c>
      <c r="Q678" s="125"/>
      <c r="U678" s="125"/>
    </row>
    <row r="679" spans="1:21" ht="16" customHeight="1" x14ac:dyDescent="0.3">
      <c r="A679" s="110">
        <v>643</v>
      </c>
      <c r="B679" s="111">
        <v>776</v>
      </c>
      <c r="C679" s="112">
        <f t="shared" si="132"/>
        <v>37984.199999999997</v>
      </c>
      <c r="D679" s="113">
        <f t="shared" si="133"/>
        <v>3165.35</v>
      </c>
      <c r="E679" s="114">
        <f t="shared" si="134"/>
        <v>351.35</v>
      </c>
      <c r="F679" s="115">
        <f t="shared" si="143"/>
        <v>94.96</v>
      </c>
      <c r="G679" s="116">
        <f t="shared" si="144"/>
        <v>31.65</v>
      </c>
      <c r="H679" s="115">
        <f t="shared" si="135"/>
        <v>2.29</v>
      </c>
      <c r="I679" s="115">
        <f t="shared" si="136"/>
        <v>105.63</v>
      </c>
      <c r="J679" s="112">
        <f t="shared" si="137"/>
        <v>268.45999999999998</v>
      </c>
      <c r="K679" s="114">
        <f t="shared" si="138"/>
        <v>194.49</v>
      </c>
      <c r="L679" s="117">
        <f t="shared" si="139"/>
        <v>776</v>
      </c>
      <c r="M679" s="118">
        <f t="shared" si="140"/>
        <v>643</v>
      </c>
      <c r="N679" s="119">
        <f t="shared" si="141"/>
        <v>776</v>
      </c>
      <c r="O679" s="120">
        <f t="shared" si="142"/>
        <v>643</v>
      </c>
      <c r="Q679" s="18"/>
      <c r="R679" s="142"/>
      <c r="U679" s="125"/>
    </row>
    <row r="680" spans="1:21" ht="16" customHeight="1" x14ac:dyDescent="0.3">
      <c r="A680" s="126">
        <v>644</v>
      </c>
      <c r="B680" s="127">
        <v>777</v>
      </c>
      <c r="C680" s="128">
        <f t="shared" si="132"/>
        <v>38043.269999999997</v>
      </c>
      <c r="D680" s="129">
        <f t="shared" si="133"/>
        <v>3170.27</v>
      </c>
      <c r="E680" s="130">
        <f t="shared" si="134"/>
        <v>351.89</v>
      </c>
      <c r="F680" s="131">
        <f t="shared" si="143"/>
        <v>95.1</v>
      </c>
      <c r="G680" s="132">
        <f t="shared" si="144"/>
        <v>31.7</v>
      </c>
      <c r="H680" s="131">
        <f t="shared" si="135"/>
        <v>2.29</v>
      </c>
      <c r="I680" s="131">
        <f t="shared" si="136"/>
        <v>105.77</v>
      </c>
      <c r="J680" s="128">
        <f t="shared" si="137"/>
        <v>268.86</v>
      </c>
      <c r="K680" s="130">
        <f t="shared" si="138"/>
        <v>194.78</v>
      </c>
      <c r="L680" s="133">
        <f t="shared" si="139"/>
        <v>777</v>
      </c>
      <c r="M680" s="134">
        <f t="shared" si="140"/>
        <v>644</v>
      </c>
      <c r="N680" s="135">
        <f t="shared" si="141"/>
        <v>777</v>
      </c>
      <c r="O680" s="136">
        <f t="shared" si="142"/>
        <v>644</v>
      </c>
      <c r="Q680" s="143"/>
      <c r="U680" s="125"/>
    </row>
    <row r="681" spans="1:21" ht="16" customHeight="1" x14ac:dyDescent="0.3">
      <c r="A681" s="110">
        <v>645</v>
      </c>
      <c r="B681" s="111">
        <v>778</v>
      </c>
      <c r="C681" s="112">
        <f t="shared" si="132"/>
        <v>38102.339999999997</v>
      </c>
      <c r="D681" s="113">
        <f t="shared" si="133"/>
        <v>3175.19</v>
      </c>
      <c r="E681" s="114">
        <f t="shared" si="134"/>
        <v>352.44</v>
      </c>
      <c r="F681" s="115">
        <f t="shared" si="143"/>
        <v>95.25</v>
      </c>
      <c r="G681" s="116">
        <f t="shared" si="144"/>
        <v>31.75</v>
      </c>
      <c r="H681" s="115">
        <f t="shared" si="135"/>
        <v>2.29</v>
      </c>
      <c r="I681" s="115">
        <f t="shared" si="136"/>
        <v>105.92</v>
      </c>
      <c r="J681" s="112">
        <f t="shared" si="137"/>
        <v>269.25</v>
      </c>
      <c r="K681" s="114">
        <f t="shared" si="138"/>
        <v>195.08</v>
      </c>
      <c r="L681" s="117">
        <f t="shared" si="139"/>
        <v>778</v>
      </c>
      <c r="M681" s="118">
        <f t="shared" si="140"/>
        <v>645</v>
      </c>
      <c r="N681" s="119">
        <f t="shared" si="141"/>
        <v>778</v>
      </c>
      <c r="O681" s="120">
        <f t="shared" si="142"/>
        <v>645</v>
      </c>
      <c r="Q681" s="125"/>
      <c r="U681" s="125"/>
    </row>
    <row r="682" spans="1:21" ht="16" customHeight="1" x14ac:dyDescent="0.3">
      <c r="A682" s="126">
        <v>646</v>
      </c>
      <c r="B682" s="127">
        <v>779</v>
      </c>
      <c r="C682" s="128">
        <f t="shared" si="132"/>
        <v>38161.42</v>
      </c>
      <c r="D682" s="129">
        <f t="shared" si="133"/>
        <v>3180.11</v>
      </c>
      <c r="E682" s="130">
        <f t="shared" si="134"/>
        <v>352.99</v>
      </c>
      <c r="F682" s="131">
        <f t="shared" si="143"/>
        <v>95.4</v>
      </c>
      <c r="G682" s="132">
        <f t="shared" si="144"/>
        <v>31.8</v>
      </c>
      <c r="H682" s="131">
        <f t="shared" si="135"/>
        <v>2.29</v>
      </c>
      <c r="I682" s="131">
        <f t="shared" si="136"/>
        <v>106.07</v>
      </c>
      <c r="J682" s="128">
        <f t="shared" si="137"/>
        <v>269.64</v>
      </c>
      <c r="K682" s="130">
        <f t="shared" si="138"/>
        <v>195.37</v>
      </c>
      <c r="L682" s="133">
        <f t="shared" si="139"/>
        <v>779</v>
      </c>
      <c r="M682" s="134">
        <f t="shared" si="140"/>
        <v>646</v>
      </c>
      <c r="N682" s="135">
        <f t="shared" si="141"/>
        <v>779</v>
      </c>
      <c r="O682" s="136">
        <f t="shared" si="142"/>
        <v>646</v>
      </c>
      <c r="Q682" s="125"/>
      <c r="U682" s="125"/>
    </row>
    <row r="683" spans="1:21" ht="16" customHeight="1" x14ac:dyDescent="0.3">
      <c r="A683" s="110">
        <v>647</v>
      </c>
      <c r="B683" s="111">
        <v>780</v>
      </c>
      <c r="C683" s="112">
        <f t="shared" si="132"/>
        <v>38220.49</v>
      </c>
      <c r="D683" s="113">
        <f t="shared" si="133"/>
        <v>3185.04</v>
      </c>
      <c r="E683" s="114">
        <f t="shared" si="134"/>
        <v>353.53</v>
      </c>
      <c r="F683" s="115">
        <f t="shared" si="143"/>
        <v>95.55</v>
      </c>
      <c r="G683" s="116">
        <f t="shared" si="144"/>
        <v>31.85</v>
      </c>
      <c r="H683" s="115">
        <f t="shared" si="135"/>
        <v>2.29</v>
      </c>
      <c r="I683" s="115">
        <f t="shared" si="136"/>
        <v>106.22</v>
      </c>
      <c r="J683" s="112">
        <f t="shared" si="137"/>
        <v>270.04000000000002</v>
      </c>
      <c r="K683" s="114">
        <f t="shared" si="138"/>
        <v>195.67</v>
      </c>
      <c r="L683" s="117">
        <f t="shared" si="139"/>
        <v>780</v>
      </c>
      <c r="M683" s="118">
        <f t="shared" si="140"/>
        <v>647</v>
      </c>
      <c r="N683" s="119">
        <f t="shared" si="141"/>
        <v>780</v>
      </c>
      <c r="O683" s="120">
        <f t="shared" si="142"/>
        <v>647</v>
      </c>
      <c r="Q683" s="125"/>
      <c r="U683" s="125"/>
    </row>
    <row r="684" spans="1:21" ht="16" customHeight="1" x14ac:dyDescent="0.3">
      <c r="A684" s="126">
        <v>648</v>
      </c>
      <c r="B684" s="127">
        <v>781</v>
      </c>
      <c r="C684" s="128">
        <f t="shared" si="132"/>
        <v>38279.56</v>
      </c>
      <c r="D684" s="129">
        <f t="shared" si="133"/>
        <v>3189.96</v>
      </c>
      <c r="E684" s="130">
        <f t="shared" si="134"/>
        <v>354.08</v>
      </c>
      <c r="F684" s="131">
        <f t="shared" si="143"/>
        <v>95.69</v>
      </c>
      <c r="G684" s="132">
        <f t="shared" si="144"/>
        <v>31.89</v>
      </c>
      <c r="H684" s="131">
        <f t="shared" si="135"/>
        <v>2.29</v>
      </c>
      <c r="I684" s="131">
        <f t="shared" si="136"/>
        <v>106.36</v>
      </c>
      <c r="J684" s="128">
        <f t="shared" si="137"/>
        <v>270.43</v>
      </c>
      <c r="K684" s="130">
        <f t="shared" si="138"/>
        <v>195.96</v>
      </c>
      <c r="L684" s="133">
        <f t="shared" si="139"/>
        <v>781</v>
      </c>
      <c r="M684" s="134">
        <f t="shared" si="140"/>
        <v>648</v>
      </c>
      <c r="N684" s="135">
        <f t="shared" si="141"/>
        <v>781</v>
      </c>
      <c r="O684" s="136">
        <f t="shared" si="142"/>
        <v>648</v>
      </c>
      <c r="Q684" s="125"/>
      <c r="U684" s="125"/>
    </row>
    <row r="685" spans="1:21" ht="16" customHeight="1" x14ac:dyDescent="0.3">
      <c r="A685" s="110">
        <v>649</v>
      </c>
      <c r="B685" s="111">
        <v>782</v>
      </c>
      <c r="C685" s="112">
        <f t="shared" si="132"/>
        <v>38338.639999999999</v>
      </c>
      <c r="D685" s="113">
        <f t="shared" si="133"/>
        <v>3194.88</v>
      </c>
      <c r="E685" s="114">
        <f t="shared" si="134"/>
        <v>354.63</v>
      </c>
      <c r="F685" s="115">
        <f t="shared" si="143"/>
        <v>95.84</v>
      </c>
      <c r="G685" s="116">
        <f t="shared" si="144"/>
        <v>31.94</v>
      </c>
      <c r="H685" s="115">
        <f t="shared" si="135"/>
        <v>2.29</v>
      </c>
      <c r="I685" s="115">
        <f t="shared" si="136"/>
        <v>106.51</v>
      </c>
      <c r="J685" s="112">
        <f t="shared" si="137"/>
        <v>270.83</v>
      </c>
      <c r="K685" s="114">
        <f t="shared" si="138"/>
        <v>196.26</v>
      </c>
      <c r="L685" s="117">
        <f t="shared" si="139"/>
        <v>782</v>
      </c>
      <c r="M685" s="118">
        <f t="shared" si="140"/>
        <v>649</v>
      </c>
      <c r="N685" s="119">
        <f t="shared" si="141"/>
        <v>782</v>
      </c>
      <c r="O685" s="120">
        <f t="shared" si="142"/>
        <v>649</v>
      </c>
      <c r="Q685" s="125"/>
      <c r="R685" s="144"/>
      <c r="U685" s="125"/>
    </row>
    <row r="686" spans="1:21" ht="16" customHeight="1" x14ac:dyDescent="0.3">
      <c r="A686" s="126">
        <v>650</v>
      </c>
      <c r="B686" s="127">
        <v>783</v>
      </c>
      <c r="C686" s="128">
        <f t="shared" si="132"/>
        <v>38397.71</v>
      </c>
      <c r="D686" s="129">
        <f t="shared" si="133"/>
        <v>3199.8</v>
      </c>
      <c r="E686" s="130">
        <f t="shared" si="134"/>
        <v>355.17</v>
      </c>
      <c r="F686" s="131">
        <f t="shared" si="143"/>
        <v>95.99</v>
      </c>
      <c r="G686" s="132">
        <f t="shared" si="144"/>
        <v>31.99</v>
      </c>
      <c r="H686" s="131">
        <f t="shared" si="135"/>
        <v>2.29</v>
      </c>
      <c r="I686" s="131">
        <f t="shared" si="136"/>
        <v>106.66</v>
      </c>
      <c r="J686" s="128">
        <f t="shared" si="137"/>
        <v>271.22000000000003</v>
      </c>
      <c r="K686" s="130">
        <f t="shared" si="138"/>
        <v>196.55</v>
      </c>
      <c r="L686" s="133">
        <f t="shared" si="139"/>
        <v>783</v>
      </c>
      <c r="M686" s="134">
        <f t="shared" si="140"/>
        <v>650</v>
      </c>
      <c r="N686" s="135">
        <f t="shared" si="141"/>
        <v>783</v>
      </c>
      <c r="O686" s="136">
        <f t="shared" si="142"/>
        <v>650</v>
      </c>
      <c r="Q686" s="125"/>
      <c r="U686" s="125"/>
    </row>
    <row r="687" spans="1:21" ht="16" customHeight="1" x14ac:dyDescent="0.3">
      <c r="A687" s="110">
        <v>650</v>
      </c>
      <c r="B687" s="111">
        <v>784</v>
      </c>
      <c r="C687" s="112">
        <f t="shared" si="132"/>
        <v>38397.71</v>
      </c>
      <c r="D687" s="113">
        <f t="shared" si="133"/>
        <v>3199.8</v>
      </c>
      <c r="E687" s="114">
        <f t="shared" si="134"/>
        <v>355.17</v>
      </c>
      <c r="F687" s="115">
        <f t="shared" si="143"/>
        <v>95.99</v>
      </c>
      <c r="G687" s="116">
        <f t="shared" si="144"/>
        <v>31.99</v>
      </c>
      <c r="H687" s="115">
        <f t="shared" si="135"/>
        <v>2.29</v>
      </c>
      <c r="I687" s="115">
        <f t="shared" si="136"/>
        <v>106.66</v>
      </c>
      <c r="J687" s="112">
        <f t="shared" si="137"/>
        <v>271.22000000000003</v>
      </c>
      <c r="K687" s="114">
        <f t="shared" si="138"/>
        <v>196.55</v>
      </c>
      <c r="L687" s="117">
        <f t="shared" si="139"/>
        <v>784</v>
      </c>
      <c r="M687" s="118">
        <f t="shared" si="140"/>
        <v>650</v>
      </c>
      <c r="N687" s="119">
        <f t="shared" si="141"/>
        <v>784</v>
      </c>
      <c r="O687" s="120">
        <f t="shared" si="142"/>
        <v>650</v>
      </c>
      <c r="Q687" s="125"/>
      <c r="U687" s="125"/>
    </row>
    <row r="688" spans="1:21" ht="16" customHeight="1" x14ac:dyDescent="0.3">
      <c r="A688" s="126">
        <v>651</v>
      </c>
      <c r="B688" s="127">
        <v>785</v>
      </c>
      <c r="C688" s="128">
        <f t="shared" si="132"/>
        <v>38456.78</v>
      </c>
      <c r="D688" s="129">
        <f t="shared" si="133"/>
        <v>3204.73</v>
      </c>
      <c r="E688" s="130">
        <f t="shared" si="134"/>
        <v>355.72</v>
      </c>
      <c r="F688" s="131">
        <f t="shared" si="143"/>
        <v>96.14</v>
      </c>
      <c r="G688" s="132">
        <f t="shared" si="144"/>
        <v>32.04</v>
      </c>
      <c r="H688" s="131">
        <f t="shared" si="135"/>
        <v>2.29</v>
      </c>
      <c r="I688" s="131">
        <f t="shared" si="136"/>
        <v>106.81</v>
      </c>
      <c r="J688" s="128">
        <f t="shared" si="137"/>
        <v>271.61</v>
      </c>
      <c r="K688" s="130">
        <f t="shared" si="138"/>
        <v>196.85</v>
      </c>
      <c r="L688" s="133">
        <f t="shared" si="139"/>
        <v>785</v>
      </c>
      <c r="M688" s="134">
        <f t="shared" si="140"/>
        <v>651</v>
      </c>
      <c r="N688" s="135">
        <f t="shared" si="141"/>
        <v>785</v>
      </c>
      <c r="O688" s="136">
        <f t="shared" si="142"/>
        <v>651</v>
      </c>
      <c r="Q688" s="125"/>
      <c r="U688" s="125"/>
    </row>
    <row r="689" spans="1:21" ht="16" customHeight="1" x14ac:dyDescent="0.3">
      <c r="A689" s="110">
        <v>652</v>
      </c>
      <c r="B689" s="111">
        <v>786</v>
      </c>
      <c r="C689" s="112">
        <f t="shared" si="132"/>
        <v>38515.86</v>
      </c>
      <c r="D689" s="113">
        <f t="shared" si="133"/>
        <v>3209.65</v>
      </c>
      <c r="E689" s="114">
        <f t="shared" si="134"/>
        <v>356.27</v>
      </c>
      <c r="F689" s="115">
        <f t="shared" si="143"/>
        <v>96.28</v>
      </c>
      <c r="G689" s="116">
        <f t="shared" si="144"/>
        <v>32.090000000000003</v>
      </c>
      <c r="H689" s="115">
        <f t="shared" si="135"/>
        <v>2.29</v>
      </c>
      <c r="I689" s="115">
        <f t="shared" si="136"/>
        <v>106.95</v>
      </c>
      <c r="J689" s="112">
        <f t="shared" si="137"/>
        <v>272.01</v>
      </c>
      <c r="K689" s="114">
        <f t="shared" si="138"/>
        <v>197.14</v>
      </c>
      <c r="L689" s="117">
        <f t="shared" si="139"/>
        <v>786</v>
      </c>
      <c r="M689" s="118">
        <f t="shared" si="140"/>
        <v>652</v>
      </c>
      <c r="N689" s="119">
        <f t="shared" si="141"/>
        <v>786</v>
      </c>
      <c r="O689" s="120">
        <f t="shared" si="142"/>
        <v>652</v>
      </c>
      <c r="Q689" s="125"/>
      <c r="U689" s="125"/>
    </row>
    <row r="690" spans="1:21" ht="16" customHeight="1" x14ac:dyDescent="0.3">
      <c r="A690" s="126">
        <v>653</v>
      </c>
      <c r="B690" s="127">
        <v>787</v>
      </c>
      <c r="C690" s="128">
        <f t="shared" si="132"/>
        <v>38574.93</v>
      </c>
      <c r="D690" s="129">
        <f t="shared" si="133"/>
        <v>3214.57</v>
      </c>
      <c r="E690" s="130">
        <f t="shared" si="134"/>
        <v>356.81</v>
      </c>
      <c r="F690" s="131">
        <f t="shared" si="143"/>
        <v>96.43</v>
      </c>
      <c r="G690" s="132">
        <f t="shared" si="144"/>
        <v>32.14</v>
      </c>
      <c r="H690" s="131">
        <f t="shared" si="135"/>
        <v>2.29</v>
      </c>
      <c r="I690" s="131">
        <f t="shared" si="136"/>
        <v>107.1</v>
      </c>
      <c r="J690" s="128">
        <f t="shared" si="137"/>
        <v>272.39999999999998</v>
      </c>
      <c r="K690" s="130">
        <f t="shared" si="138"/>
        <v>197.44</v>
      </c>
      <c r="L690" s="133">
        <f t="shared" si="139"/>
        <v>787</v>
      </c>
      <c r="M690" s="134">
        <f t="shared" si="140"/>
        <v>653</v>
      </c>
      <c r="N690" s="135">
        <f t="shared" si="141"/>
        <v>787</v>
      </c>
      <c r="O690" s="136">
        <f t="shared" si="142"/>
        <v>653</v>
      </c>
      <c r="Q690" s="125"/>
      <c r="U690" s="125"/>
    </row>
    <row r="691" spans="1:21" ht="16" customHeight="1" x14ac:dyDescent="0.3">
      <c r="A691" s="110">
        <v>653</v>
      </c>
      <c r="B691" s="111">
        <v>788</v>
      </c>
      <c r="C691" s="112">
        <f t="shared" si="132"/>
        <v>38574.93</v>
      </c>
      <c r="D691" s="113">
        <f t="shared" si="133"/>
        <v>3214.57</v>
      </c>
      <c r="E691" s="114">
        <f t="shared" si="134"/>
        <v>356.81</v>
      </c>
      <c r="F691" s="115">
        <f t="shared" si="143"/>
        <v>96.43</v>
      </c>
      <c r="G691" s="116">
        <f t="shared" si="144"/>
        <v>32.14</v>
      </c>
      <c r="H691" s="115">
        <f t="shared" si="135"/>
        <v>2.29</v>
      </c>
      <c r="I691" s="115">
        <f t="shared" si="136"/>
        <v>107.1</v>
      </c>
      <c r="J691" s="112">
        <f t="shared" si="137"/>
        <v>272.39999999999998</v>
      </c>
      <c r="K691" s="114">
        <f t="shared" si="138"/>
        <v>197.44</v>
      </c>
      <c r="L691" s="117">
        <f t="shared" si="139"/>
        <v>788</v>
      </c>
      <c r="M691" s="118">
        <f t="shared" si="140"/>
        <v>653</v>
      </c>
      <c r="N691" s="119">
        <f t="shared" si="141"/>
        <v>788</v>
      </c>
      <c r="O691" s="120">
        <f t="shared" si="142"/>
        <v>653</v>
      </c>
      <c r="Q691" s="125"/>
      <c r="U691" s="125"/>
    </row>
    <row r="692" spans="1:21" ht="16" customHeight="1" x14ac:dyDescent="0.3">
      <c r="A692" s="126">
        <v>654</v>
      </c>
      <c r="B692" s="127">
        <v>789</v>
      </c>
      <c r="C692" s="128">
        <f t="shared" si="132"/>
        <v>38634</v>
      </c>
      <c r="D692" s="129">
        <f t="shared" si="133"/>
        <v>3219.5</v>
      </c>
      <c r="E692" s="130">
        <f t="shared" si="134"/>
        <v>357.36</v>
      </c>
      <c r="F692" s="131">
        <f t="shared" si="143"/>
        <v>96.58</v>
      </c>
      <c r="G692" s="132">
        <f t="shared" si="144"/>
        <v>32.19</v>
      </c>
      <c r="H692" s="131">
        <f t="shared" si="135"/>
        <v>2.29</v>
      </c>
      <c r="I692" s="131">
        <f t="shared" si="136"/>
        <v>107.25</v>
      </c>
      <c r="J692" s="128">
        <f t="shared" si="137"/>
        <v>272.8</v>
      </c>
      <c r="K692" s="130">
        <f t="shared" si="138"/>
        <v>197.74</v>
      </c>
      <c r="L692" s="133">
        <f t="shared" si="139"/>
        <v>789</v>
      </c>
      <c r="M692" s="134">
        <f t="shared" si="140"/>
        <v>654</v>
      </c>
      <c r="N692" s="135">
        <f t="shared" si="141"/>
        <v>789</v>
      </c>
      <c r="O692" s="136">
        <f t="shared" si="142"/>
        <v>654</v>
      </c>
      <c r="Q692" s="125"/>
      <c r="U692" s="125"/>
    </row>
    <row r="693" spans="1:21" ht="16" customHeight="1" x14ac:dyDescent="0.3">
      <c r="A693" s="110">
        <v>655</v>
      </c>
      <c r="B693" s="111">
        <v>790</v>
      </c>
      <c r="C693" s="112">
        <f t="shared" si="132"/>
        <v>38693.08</v>
      </c>
      <c r="D693" s="113">
        <f t="shared" si="133"/>
        <v>3224.42</v>
      </c>
      <c r="E693" s="114">
        <f t="shared" si="134"/>
        <v>357.91</v>
      </c>
      <c r="F693" s="115">
        <f t="shared" si="143"/>
        <v>96.73</v>
      </c>
      <c r="G693" s="116">
        <f t="shared" si="144"/>
        <v>32.24</v>
      </c>
      <c r="H693" s="115">
        <f t="shared" si="135"/>
        <v>2.29</v>
      </c>
      <c r="I693" s="115">
        <f t="shared" si="136"/>
        <v>107.4</v>
      </c>
      <c r="J693" s="112">
        <f t="shared" si="137"/>
        <v>273.19</v>
      </c>
      <c r="K693" s="114">
        <f t="shared" si="138"/>
        <v>198.03</v>
      </c>
      <c r="L693" s="117">
        <f t="shared" si="139"/>
        <v>790</v>
      </c>
      <c r="M693" s="118">
        <f t="shared" si="140"/>
        <v>655</v>
      </c>
      <c r="N693" s="119">
        <f t="shared" si="141"/>
        <v>790</v>
      </c>
      <c r="O693" s="120">
        <f t="shared" si="142"/>
        <v>655</v>
      </c>
      <c r="Q693" s="125"/>
      <c r="U693" s="125"/>
    </row>
    <row r="694" spans="1:21" ht="16" customHeight="1" x14ac:dyDescent="0.3">
      <c r="A694" s="126">
        <v>655</v>
      </c>
      <c r="B694" s="127">
        <v>791</v>
      </c>
      <c r="C694" s="128">
        <f t="shared" si="132"/>
        <v>38693.08</v>
      </c>
      <c r="D694" s="129">
        <f t="shared" si="133"/>
        <v>3224.42</v>
      </c>
      <c r="E694" s="130">
        <f t="shared" si="134"/>
        <v>357.91</v>
      </c>
      <c r="F694" s="131">
        <f t="shared" si="143"/>
        <v>96.73</v>
      </c>
      <c r="G694" s="132">
        <f t="shared" si="144"/>
        <v>32.24</v>
      </c>
      <c r="H694" s="131">
        <f t="shared" si="135"/>
        <v>2.29</v>
      </c>
      <c r="I694" s="131">
        <f t="shared" si="136"/>
        <v>107.4</v>
      </c>
      <c r="J694" s="128">
        <f t="shared" si="137"/>
        <v>273.19</v>
      </c>
      <c r="K694" s="130">
        <f t="shared" si="138"/>
        <v>198.03</v>
      </c>
      <c r="L694" s="133">
        <f t="shared" si="139"/>
        <v>791</v>
      </c>
      <c r="M694" s="134">
        <f t="shared" si="140"/>
        <v>655</v>
      </c>
      <c r="N694" s="135">
        <f t="shared" si="141"/>
        <v>791</v>
      </c>
      <c r="O694" s="136">
        <f t="shared" si="142"/>
        <v>655</v>
      </c>
      <c r="Q694" s="125"/>
      <c r="U694" s="125"/>
    </row>
    <row r="695" spans="1:21" ht="16" customHeight="1" x14ac:dyDescent="0.3">
      <c r="A695" s="110">
        <v>656</v>
      </c>
      <c r="B695" s="111">
        <v>792</v>
      </c>
      <c r="C695" s="112">
        <f t="shared" si="132"/>
        <v>38752.15</v>
      </c>
      <c r="D695" s="113">
        <f t="shared" si="133"/>
        <v>3229.34</v>
      </c>
      <c r="E695" s="114">
        <f t="shared" si="134"/>
        <v>358.45</v>
      </c>
      <c r="F695" s="115">
        <f t="shared" si="143"/>
        <v>96.88</v>
      </c>
      <c r="G695" s="116">
        <f t="shared" si="144"/>
        <v>32.29</v>
      </c>
      <c r="H695" s="115">
        <f t="shared" si="135"/>
        <v>2.29</v>
      </c>
      <c r="I695" s="115">
        <f t="shared" si="136"/>
        <v>107.55</v>
      </c>
      <c r="J695" s="112">
        <f t="shared" si="137"/>
        <v>273.58</v>
      </c>
      <c r="K695" s="114">
        <f t="shared" si="138"/>
        <v>198.33</v>
      </c>
      <c r="L695" s="117">
        <f t="shared" si="139"/>
        <v>792</v>
      </c>
      <c r="M695" s="118">
        <f t="shared" si="140"/>
        <v>656</v>
      </c>
      <c r="N695" s="119">
        <f t="shared" si="141"/>
        <v>792</v>
      </c>
      <c r="O695" s="120">
        <f t="shared" si="142"/>
        <v>656</v>
      </c>
      <c r="Q695" s="125"/>
      <c r="U695" s="125"/>
    </row>
    <row r="696" spans="1:21" ht="16" customHeight="1" x14ac:dyDescent="0.3">
      <c r="A696" s="126">
        <v>657</v>
      </c>
      <c r="B696" s="127">
        <v>793</v>
      </c>
      <c r="C696" s="128">
        <f t="shared" si="132"/>
        <v>38811.22</v>
      </c>
      <c r="D696" s="129">
        <f t="shared" si="133"/>
        <v>3234.26</v>
      </c>
      <c r="E696" s="130">
        <f t="shared" si="134"/>
        <v>359</v>
      </c>
      <c r="F696" s="131">
        <f t="shared" si="143"/>
        <v>97.02</v>
      </c>
      <c r="G696" s="132">
        <f t="shared" si="144"/>
        <v>32.340000000000003</v>
      </c>
      <c r="H696" s="131">
        <f t="shared" si="135"/>
        <v>2.29</v>
      </c>
      <c r="I696" s="131">
        <f t="shared" si="136"/>
        <v>107.69</v>
      </c>
      <c r="J696" s="128">
        <f t="shared" si="137"/>
        <v>273.98</v>
      </c>
      <c r="K696" s="130">
        <f t="shared" si="138"/>
        <v>198.62</v>
      </c>
      <c r="L696" s="133">
        <f t="shared" si="139"/>
        <v>793</v>
      </c>
      <c r="M696" s="134">
        <f t="shared" si="140"/>
        <v>657</v>
      </c>
      <c r="N696" s="135">
        <f t="shared" si="141"/>
        <v>793</v>
      </c>
      <c r="O696" s="136">
        <f t="shared" si="142"/>
        <v>657</v>
      </c>
      <c r="Q696" s="125"/>
      <c r="U696" s="125"/>
    </row>
    <row r="697" spans="1:21" ht="16" customHeight="1" x14ac:dyDescent="0.3">
      <c r="A697" s="110">
        <v>658</v>
      </c>
      <c r="B697" s="111">
        <v>794</v>
      </c>
      <c r="C697" s="112">
        <f t="shared" si="132"/>
        <v>38870.300000000003</v>
      </c>
      <c r="D697" s="113">
        <f t="shared" si="133"/>
        <v>3239.19</v>
      </c>
      <c r="E697" s="114">
        <f t="shared" si="134"/>
        <v>359.55</v>
      </c>
      <c r="F697" s="115">
        <f t="shared" si="143"/>
        <v>97.17</v>
      </c>
      <c r="G697" s="116">
        <f t="shared" si="144"/>
        <v>32.39</v>
      </c>
      <c r="H697" s="115">
        <f t="shared" si="135"/>
        <v>2.29</v>
      </c>
      <c r="I697" s="115">
        <f t="shared" si="136"/>
        <v>107.84</v>
      </c>
      <c r="J697" s="112">
        <f t="shared" si="137"/>
        <v>274.37</v>
      </c>
      <c r="K697" s="114">
        <f t="shared" si="138"/>
        <v>198.92</v>
      </c>
      <c r="L697" s="117">
        <f t="shared" si="139"/>
        <v>794</v>
      </c>
      <c r="M697" s="118">
        <f t="shared" si="140"/>
        <v>658</v>
      </c>
      <c r="N697" s="119">
        <f t="shared" si="141"/>
        <v>794</v>
      </c>
      <c r="O697" s="120">
        <f t="shared" si="142"/>
        <v>658</v>
      </c>
      <c r="Q697" s="125"/>
      <c r="U697" s="125"/>
    </row>
    <row r="698" spans="1:21" ht="16" customHeight="1" x14ac:dyDescent="0.3">
      <c r="A698" s="126">
        <v>658</v>
      </c>
      <c r="B698" s="127">
        <v>795</v>
      </c>
      <c r="C698" s="128">
        <f t="shared" si="132"/>
        <v>38870.300000000003</v>
      </c>
      <c r="D698" s="129">
        <f t="shared" si="133"/>
        <v>3239.19</v>
      </c>
      <c r="E698" s="130">
        <f t="shared" si="134"/>
        <v>359.55</v>
      </c>
      <c r="F698" s="131">
        <f t="shared" si="143"/>
        <v>97.17</v>
      </c>
      <c r="G698" s="132">
        <f t="shared" si="144"/>
        <v>32.39</v>
      </c>
      <c r="H698" s="131">
        <f t="shared" si="135"/>
        <v>2.29</v>
      </c>
      <c r="I698" s="131">
        <f t="shared" si="136"/>
        <v>107.84</v>
      </c>
      <c r="J698" s="128">
        <f t="shared" si="137"/>
        <v>274.37</v>
      </c>
      <c r="K698" s="130">
        <f t="shared" si="138"/>
        <v>198.92</v>
      </c>
      <c r="L698" s="133">
        <f t="shared" si="139"/>
        <v>795</v>
      </c>
      <c r="M698" s="134">
        <f t="shared" si="140"/>
        <v>658</v>
      </c>
      <c r="N698" s="135">
        <f t="shared" si="141"/>
        <v>795</v>
      </c>
      <c r="O698" s="136">
        <f t="shared" si="142"/>
        <v>658</v>
      </c>
      <c r="Q698" s="125"/>
      <c r="U698" s="125"/>
    </row>
    <row r="699" spans="1:21" ht="16" customHeight="1" x14ac:dyDescent="0.3">
      <c r="A699" s="110">
        <v>659</v>
      </c>
      <c r="B699" s="111">
        <v>796</v>
      </c>
      <c r="C699" s="112">
        <f t="shared" si="132"/>
        <v>38929.370000000003</v>
      </c>
      <c r="D699" s="113">
        <f t="shared" si="133"/>
        <v>3244.11</v>
      </c>
      <c r="E699" s="114">
        <f t="shared" si="134"/>
        <v>360.09</v>
      </c>
      <c r="F699" s="115">
        <f t="shared" si="143"/>
        <v>97.32</v>
      </c>
      <c r="G699" s="116">
        <f t="shared" si="144"/>
        <v>32.44</v>
      </c>
      <c r="H699" s="115">
        <f t="shared" si="135"/>
        <v>2.29</v>
      </c>
      <c r="I699" s="115">
        <f t="shared" si="136"/>
        <v>107.99</v>
      </c>
      <c r="J699" s="112">
        <f t="shared" si="137"/>
        <v>274.76</v>
      </c>
      <c r="K699" s="114">
        <f t="shared" si="138"/>
        <v>199.21</v>
      </c>
      <c r="L699" s="117">
        <f t="shared" si="139"/>
        <v>796</v>
      </c>
      <c r="M699" s="118">
        <f t="shared" si="140"/>
        <v>659</v>
      </c>
      <c r="N699" s="119">
        <f t="shared" si="141"/>
        <v>796</v>
      </c>
      <c r="O699" s="120">
        <f t="shared" si="142"/>
        <v>659</v>
      </c>
      <c r="Q699" s="125"/>
      <c r="U699" s="125"/>
    </row>
    <row r="700" spans="1:21" ht="16" customHeight="1" x14ac:dyDescent="0.3">
      <c r="A700" s="126">
        <v>660</v>
      </c>
      <c r="B700" s="127">
        <v>797</v>
      </c>
      <c r="C700" s="128">
        <f t="shared" si="132"/>
        <v>38988.44</v>
      </c>
      <c r="D700" s="129">
        <f t="shared" si="133"/>
        <v>3249.03</v>
      </c>
      <c r="E700" s="130">
        <f t="shared" si="134"/>
        <v>360.64</v>
      </c>
      <c r="F700" s="131">
        <f t="shared" si="143"/>
        <v>97.47</v>
      </c>
      <c r="G700" s="132">
        <f t="shared" si="144"/>
        <v>32.49</v>
      </c>
      <c r="H700" s="131">
        <f t="shared" si="135"/>
        <v>2.29</v>
      </c>
      <c r="I700" s="131">
        <f t="shared" si="136"/>
        <v>108.14</v>
      </c>
      <c r="J700" s="128">
        <f t="shared" si="137"/>
        <v>275.16000000000003</v>
      </c>
      <c r="K700" s="130">
        <f t="shared" si="138"/>
        <v>199.51</v>
      </c>
      <c r="L700" s="133">
        <f t="shared" si="139"/>
        <v>797</v>
      </c>
      <c r="M700" s="134">
        <f t="shared" si="140"/>
        <v>660</v>
      </c>
      <c r="N700" s="135">
        <f t="shared" si="141"/>
        <v>797</v>
      </c>
      <c r="O700" s="136">
        <f t="shared" si="142"/>
        <v>660</v>
      </c>
      <c r="Q700" s="125"/>
      <c r="U700" s="125"/>
    </row>
    <row r="701" spans="1:21" ht="16" customHeight="1" x14ac:dyDescent="0.3">
      <c r="A701" s="110">
        <v>661</v>
      </c>
      <c r="B701" s="111">
        <v>798</v>
      </c>
      <c r="C701" s="112">
        <f t="shared" si="132"/>
        <v>39047.519999999997</v>
      </c>
      <c r="D701" s="113">
        <f t="shared" si="133"/>
        <v>3253.96</v>
      </c>
      <c r="E701" s="114">
        <f t="shared" si="134"/>
        <v>361.18</v>
      </c>
      <c r="F701" s="115">
        <f t="shared" si="143"/>
        <v>97.61</v>
      </c>
      <c r="G701" s="116">
        <f t="shared" si="144"/>
        <v>32.53</v>
      </c>
      <c r="H701" s="115">
        <f t="shared" si="135"/>
        <v>2.29</v>
      </c>
      <c r="I701" s="115">
        <f t="shared" si="136"/>
        <v>108.28</v>
      </c>
      <c r="J701" s="112">
        <f t="shared" si="137"/>
        <v>275.55</v>
      </c>
      <c r="K701" s="114">
        <f t="shared" si="138"/>
        <v>199.8</v>
      </c>
      <c r="L701" s="117">
        <f t="shared" si="139"/>
        <v>798</v>
      </c>
      <c r="M701" s="118">
        <f t="shared" si="140"/>
        <v>661</v>
      </c>
      <c r="N701" s="119">
        <f t="shared" si="141"/>
        <v>798</v>
      </c>
      <c r="O701" s="120">
        <f t="shared" si="142"/>
        <v>661</v>
      </c>
      <c r="Q701" s="125"/>
      <c r="U701" s="125"/>
    </row>
    <row r="702" spans="1:21" ht="16" customHeight="1" x14ac:dyDescent="0.3">
      <c r="A702" s="126">
        <v>661</v>
      </c>
      <c r="B702" s="127">
        <v>799</v>
      </c>
      <c r="C702" s="128">
        <f t="shared" si="132"/>
        <v>39047.519999999997</v>
      </c>
      <c r="D702" s="129">
        <f t="shared" si="133"/>
        <v>3253.96</v>
      </c>
      <c r="E702" s="130">
        <f t="shared" si="134"/>
        <v>361.18</v>
      </c>
      <c r="F702" s="131">
        <f t="shared" si="143"/>
        <v>97.61</v>
      </c>
      <c r="G702" s="132">
        <f t="shared" si="144"/>
        <v>32.53</v>
      </c>
      <c r="H702" s="131">
        <f t="shared" si="135"/>
        <v>2.29</v>
      </c>
      <c r="I702" s="131">
        <f t="shared" si="136"/>
        <v>108.28</v>
      </c>
      <c r="J702" s="128">
        <f t="shared" si="137"/>
        <v>275.55</v>
      </c>
      <c r="K702" s="130">
        <f t="shared" si="138"/>
        <v>199.8</v>
      </c>
      <c r="L702" s="133">
        <f t="shared" si="139"/>
        <v>799</v>
      </c>
      <c r="M702" s="134">
        <f t="shared" si="140"/>
        <v>661</v>
      </c>
      <c r="N702" s="135">
        <f t="shared" si="141"/>
        <v>799</v>
      </c>
      <c r="O702" s="136">
        <f t="shared" si="142"/>
        <v>661</v>
      </c>
      <c r="Q702" s="125"/>
      <c r="U702" s="125"/>
    </row>
    <row r="703" spans="1:21" ht="16" customHeight="1" x14ac:dyDescent="0.3">
      <c r="A703" s="110">
        <v>662</v>
      </c>
      <c r="B703" s="111">
        <v>800</v>
      </c>
      <c r="C703" s="112">
        <f t="shared" si="132"/>
        <v>39106.589999999997</v>
      </c>
      <c r="D703" s="113">
        <f t="shared" si="133"/>
        <v>3258.88</v>
      </c>
      <c r="E703" s="114">
        <f t="shared" si="134"/>
        <v>361.73</v>
      </c>
      <c r="F703" s="115">
        <f t="shared" si="143"/>
        <v>97.76</v>
      </c>
      <c r="G703" s="116">
        <f t="shared" si="144"/>
        <v>32.58</v>
      </c>
      <c r="H703" s="115">
        <f t="shared" si="135"/>
        <v>2.29</v>
      </c>
      <c r="I703" s="115">
        <f t="shared" si="136"/>
        <v>108.43</v>
      </c>
      <c r="J703" s="112">
        <f t="shared" si="137"/>
        <v>275.95</v>
      </c>
      <c r="K703" s="114">
        <f t="shared" si="138"/>
        <v>200.1</v>
      </c>
      <c r="L703" s="117">
        <f t="shared" si="139"/>
        <v>800</v>
      </c>
      <c r="M703" s="118">
        <f t="shared" si="140"/>
        <v>662</v>
      </c>
      <c r="N703" s="119">
        <f t="shared" si="141"/>
        <v>800</v>
      </c>
      <c r="O703" s="120">
        <f t="shared" si="142"/>
        <v>662</v>
      </c>
      <c r="P703" s="143"/>
      <c r="Q703" s="125"/>
      <c r="U703" s="125"/>
    </row>
    <row r="704" spans="1:21" ht="16" customHeight="1" x14ac:dyDescent="0.3">
      <c r="A704" s="126">
        <v>663</v>
      </c>
      <c r="B704" s="127">
        <v>801</v>
      </c>
      <c r="C704" s="128">
        <f t="shared" si="132"/>
        <v>39165.660000000003</v>
      </c>
      <c r="D704" s="129">
        <f t="shared" si="133"/>
        <v>3263.8</v>
      </c>
      <c r="E704" s="130">
        <f t="shared" si="134"/>
        <v>362.28</v>
      </c>
      <c r="F704" s="131">
        <f t="shared" si="143"/>
        <v>97.91</v>
      </c>
      <c r="G704" s="132">
        <f t="shared" si="144"/>
        <v>32.630000000000003</v>
      </c>
      <c r="H704" s="131">
        <f t="shared" si="135"/>
        <v>2.29</v>
      </c>
      <c r="I704" s="131">
        <f t="shared" si="136"/>
        <v>108.58</v>
      </c>
      <c r="J704" s="128">
        <f t="shared" si="137"/>
        <v>276.33999999999997</v>
      </c>
      <c r="K704" s="130">
        <f t="shared" si="138"/>
        <v>200.39</v>
      </c>
      <c r="L704" s="133">
        <f t="shared" si="139"/>
        <v>801</v>
      </c>
      <c r="M704" s="134">
        <f t="shared" si="140"/>
        <v>663</v>
      </c>
      <c r="N704" s="135">
        <f t="shared" si="141"/>
        <v>801</v>
      </c>
      <c r="O704" s="136">
        <f t="shared" si="142"/>
        <v>663</v>
      </c>
      <c r="Q704" s="125"/>
      <c r="U704" s="125"/>
    </row>
    <row r="705" spans="1:21" ht="16" customHeight="1" x14ac:dyDescent="0.3">
      <c r="A705" s="110">
        <v>664</v>
      </c>
      <c r="B705" s="111">
        <v>802</v>
      </c>
      <c r="C705" s="112">
        <f t="shared" si="132"/>
        <v>39224.74</v>
      </c>
      <c r="D705" s="113">
        <f t="shared" si="133"/>
        <v>3268.72</v>
      </c>
      <c r="E705" s="114">
        <f t="shared" si="134"/>
        <v>362.82</v>
      </c>
      <c r="F705" s="115">
        <f t="shared" si="143"/>
        <v>98.06</v>
      </c>
      <c r="G705" s="116">
        <f t="shared" si="144"/>
        <v>32.68</v>
      </c>
      <c r="H705" s="115">
        <f t="shared" si="135"/>
        <v>2.29</v>
      </c>
      <c r="I705" s="115">
        <f t="shared" si="136"/>
        <v>108.73</v>
      </c>
      <c r="J705" s="112">
        <f t="shared" si="137"/>
        <v>276.73</v>
      </c>
      <c r="K705" s="114">
        <f t="shared" si="138"/>
        <v>200.69</v>
      </c>
      <c r="L705" s="117">
        <f t="shared" si="139"/>
        <v>802</v>
      </c>
      <c r="M705" s="118">
        <f t="shared" si="140"/>
        <v>664</v>
      </c>
      <c r="N705" s="119">
        <f t="shared" si="141"/>
        <v>802</v>
      </c>
      <c r="O705" s="120">
        <f t="shared" si="142"/>
        <v>664</v>
      </c>
      <c r="Q705" s="125"/>
      <c r="U705" s="125"/>
    </row>
    <row r="706" spans="1:21" ht="16" customHeight="1" x14ac:dyDescent="0.3">
      <c r="A706" s="126">
        <v>664</v>
      </c>
      <c r="B706" s="127">
        <v>803</v>
      </c>
      <c r="C706" s="128">
        <f t="shared" si="132"/>
        <v>39224.74</v>
      </c>
      <c r="D706" s="129">
        <f t="shared" si="133"/>
        <v>3268.72</v>
      </c>
      <c r="E706" s="130">
        <f t="shared" si="134"/>
        <v>362.82</v>
      </c>
      <c r="F706" s="131">
        <f t="shared" si="143"/>
        <v>98.06</v>
      </c>
      <c r="G706" s="132">
        <f t="shared" si="144"/>
        <v>32.68</v>
      </c>
      <c r="H706" s="131">
        <f t="shared" si="135"/>
        <v>2.29</v>
      </c>
      <c r="I706" s="131">
        <f t="shared" si="136"/>
        <v>108.73</v>
      </c>
      <c r="J706" s="128">
        <f t="shared" si="137"/>
        <v>276.73</v>
      </c>
      <c r="K706" s="130">
        <f t="shared" si="138"/>
        <v>200.69</v>
      </c>
      <c r="L706" s="133">
        <f t="shared" si="139"/>
        <v>803</v>
      </c>
      <c r="M706" s="134">
        <f t="shared" si="140"/>
        <v>664</v>
      </c>
      <c r="N706" s="135">
        <f t="shared" si="141"/>
        <v>803</v>
      </c>
      <c r="O706" s="136">
        <f t="shared" si="142"/>
        <v>664</v>
      </c>
      <c r="Q706" s="18"/>
      <c r="R706" s="142"/>
      <c r="U706" s="125"/>
    </row>
    <row r="707" spans="1:21" ht="16" customHeight="1" x14ac:dyDescent="0.3">
      <c r="A707" s="110">
        <v>665</v>
      </c>
      <c r="B707" s="111">
        <v>804</v>
      </c>
      <c r="C707" s="112">
        <f t="shared" ref="C707:C770" si="145">ROUND($P$1*A707,2)</f>
        <v>39283.81</v>
      </c>
      <c r="D707" s="113">
        <f t="shared" ref="D707:D770" si="146">TRUNC(C707/12,2)</f>
        <v>3273.65</v>
      </c>
      <c r="E707" s="114">
        <f t="shared" ref="E707:E770" si="147">TRUNC(D707*$P$3,2)</f>
        <v>363.37</v>
      </c>
      <c r="F707" s="115">
        <f t="shared" si="143"/>
        <v>98.2</v>
      </c>
      <c r="G707" s="116">
        <f t="shared" si="144"/>
        <v>32.729999999999997</v>
      </c>
      <c r="H707" s="115">
        <f t="shared" ref="H707:H770" si="148">TRUNC($P$9,2)</f>
        <v>2.29</v>
      </c>
      <c r="I707" s="115">
        <f t="shared" ref="I707:I770" si="149">TRUNC(IF(A707&lt;$A$427,$D$427*$R$10+$P$10,IF(A707&gt;$A$782,$D$782*$R$10+$P$10,D707*$R$10+$P$10)),2)</f>
        <v>108.87</v>
      </c>
      <c r="J707" s="112">
        <f t="shared" ref="J707:J770" si="150">TRUNC(IF(A707&lt;$A$427,($D$427*$R$11)+$P$11,IF(A707&gt;$A$782,$D$782*$R$11+$P$11,D707*$R$11+$P$11)),2)</f>
        <v>277.13</v>
      </c>
      <c r="K707" s="114">
        <f t="shared" ref="K707:K770" si="151">TRUNC(IF(A707&lt;$A$427,$D$427*$R$12+$P$12,IF(A707&gt;$A$782,$D$782*$R$12+$P$12,D707*$R$12+$P$12)),2)</f>
        <v>200.98</v>
      </c>
      <c r="L707" s="117">
        <f t="shared" ref="L707:L770" si="152">B707</f>
        <v>804</v>
      </c>
      <c r="M707" s="118">
        <f t="shared" ref="M707:M770" si="153">A707</f>
        <v>665</v>
      </c>
      <c r="N707" s="119">
        <f t="shared" ref="N707:N770" si="154">B707</f>
        <v>804</v>
      </c>
      <c r="O707" s="120">
        <f t="shared" ref="O707:O770" si="155">A707</f>
        <v>665</v>
      </c>
      <c r="Q707" s="143"/>
      <c r="U707" s="125"/>
    </row>
    <row r="708" spans="1:21" ht="16" customHeight="1" x14ac:dyDescent="0.3">
      <c r="A708" s="126">
        <v>666</v>
      </c>
      <c r="B708" s="127">
        <v>805</v>
      </c>
      <c r="C708" s="128">
        <f t="shared" si="145"/>
        <v>39342.879999999997</v>
      </c>
      <c r="D708" s="129">
        <f t="shared" si="146"/>
        <v>3278.57</v>
      </c>
      <c r="E708" s="130">
        <f t="shared" si="147"/>
        <v>363.92</v>
      </c>
      <c r="F708" s="131">
        <f t="shared" si="143"/>
        <v>98.35</v>
      </c>
      <c r="G708" s="132">
        <f t="shared" si="144"/>
        <v>32.78</v>
      </c>
      <c r="H708" s="131">
        <f t="shared" si="148"/>
        <v>2.29</v>
      </c>
      <c r="I708" s="131">
        <f t="shared" si="149"/>
        <v>109.02</v>
      </c>
      <c r="J708" s="128">
        <f t="shared" si="150"/>
        <v>277.52</v>
      </c>
      <c r="K708" s="130">
        <f t="shared" si="151"/>
        <v>201.28</v>
      </c>
      <c r="L708" s="133">
        <f t="shared" si="152"/>
        <v>805</v>
      </c>
      <c r="M708" s="134">
        <f t="shared" si="153"/>
        <v>666</v>
      </c>
      <c r="N708" s="135">
        <f t="shared" si="154"/>
        <v>805</v>
      </c>
      <c r="O708" s="136">
        <f t="shared" si="155"/>
        <v>666</v>
      </c>
      <c r="Q708" s="125"/>
      <c r="U708" s="125"/>
    </row>
    <row r="709" spans="1:21" ht="16" customHeight="1" x14ac:dyDescent="0.3">
      <c r="A709" s="110">
        <v>666</v>
      </c>
      <c r="B709" s="111">
        <v>806</v>
      </c>
      <c r="C709" s="112">
        <f t="shared" si="145"/>
        <v>39342.879999999997</v>
      </c>
      <c r="D709" s="113">
        <f t="shared" si="146"/>
        <v>3278.57</v>
      </c>
      <c r="E709" s="114">
        <f t="shared" si="147"/>
        <v>363.92</v>
      </c>
      <c r="F709" s="115">
        <f t="shared" si="143"/>
        <v>98.35</v>
      </c>
      <c r="G709" s="116">
        <f t="shared" si="144"/>
        <v>32.78</v>
      </c>
      <c r="H709" s="115">
        <f t="shared" si="148"/>
        <v>2.29</v>
      </c>
      <c r="I709" s="115">
        <f t="shared" si="149"/>
        <v>109.02</v>
      </c>
      <c r="J709" s="112">
        <f t="shared" si="150"/>
        <v>277.52</v>
      </c>
      <c r="K709" s="114">
        <f t="shared" si="151"/>
        <v>201.28</v>
      </c>
      <c r="L709" s="117">
        <f t="shared" si="152"/>
        <v>806</v>
      </c>
      <c r="M709" s="118">
        <f t="shared" si="153"/>
        <v>666</v>
      </c>
      <c r="N709" s="119">
        <f t="shared" si="154"/>
        <v>806</v>
      </c>
      <c r="O709" s="120">
        <f t="shared" si="155"/>
        <v>666</v>
      </c>
      <c r="Q709" s="125"/>
      <c r="U709" s="125"/>
    </row>
    <row r="710" spans="1:21" ht="16" customHeight="1" x14ac:dyDescent="0.3">
      <c r="A710" s="126">
        <v>667</v>
      </c>
      <c r="B710" s="127">
        <v>807</v>
      </c>
      <c r="C710" s="128">
        <f t="shared" si="145"/>
        <v>39401.96</v>
      </c>
      <c r="D710" s="129">
        <f t="shared" si="146"/>
        <v>3283.49</v>
      </c>
      <c r="E710" s="130">
        <f t="shared" si="147"/>
        <v>364.46</v>
      </c>
      <c r="F710" s="131">
        <f t="shared" ref="F710:F773" si="156">TRUNC(IF(A710&lt;=$A$270,$D$270*$P$5,D710*$P$5),2)</f>
        <v>98.5</v>
      </c>
      <c r="G710" s="132">
        <f t="shared" ref="G710:G773" si="157">TRUNC(IF(A710&lt;=$A$270,$D$270*$P$6,D710*$P$6),2)</f>
        <v>32.83</v>
      </c>
      <c r="H710" s="131">
        <f t="shared" si="148"/>
        <v>2.29</v>
      </c>
      <c r="I710" s="131">
        <f t="shared" si="149"/>
        <v>109.17</v>
      </c>
      <c r="J710" s="128">
        <f t="shared" si="150"/>
        <v>277.91000000000003</v>
      </c>
      <c r="K710" s="130">
        <f t="shared" si="151"/>
        <v>201.57</v>
      </c>
      <c r="L710" s="133">
        <f t="shared" si="152"/>
        <v>807</v>
      </c>
      <c r="M710" s="134">
        <f t="shared" si="153"/>
        <v>667</v>
      </c>
      <c r="N710" s="135">
        <f t="shared" si="154"/>
        <v>807</v>
      </c>
      <c r="O710" s="136">
        <f t="shared" si="155"/>
        <v>667</v>
      </c>
      <c r="Q710" s="125"/>
      <c r="U710" s="125"/>
    </row>
    <row r="711" spans="1:21" ht="16" customHeight="1" x14ac:dyDescent="0.3">
      <c r="A711" s="110">
        <v>668</v>
      </c>
      <c r="B711" s="111">
        <v>808</v>
      </c>
      <c r="C711" s="112">
        <f t="shared" si="145"/>
        <v>39461.03</v>
      </c>
      <c r="D711" s="113">
        <f t="shared" si="146"/>
        <v>3288.41</v>
      </c>
      <c r="E711" s="114">
        <f t="shared" si="147"/>
        <v>365.01</v>
      </c>
      <c r="F711" s="115">
        <f t="shared" si="156"/>
        <v>98.65</v>
      </c>
      <c r="G711" s="116">
        <f t="shared" si="157"/>
        <v>32.880000000000003</v>
      </c>
      <c r="H711" s="115">
        <f t="shared" si="148"/>
        <v>2.29</v>
      </c>
      <c r="I711" s="115">
        <f t="shared" si="149"/>
        <v>109.32</v>
      </c>
      <c r="J711" s="112">
        <f t="shared" si="150"/>
        <v>278.31</v>
      </c>
      <c r="K711" s="114">
        <f t="shared" si="151"/>
        <v>201.87</v>
      </c>
      <c r="L711" s="117">
        <f t="shared" si="152"/>
        <v>808</v>
      </c>
      <c r="M711" s="118">
        <f t="shared" si="153"/>
        <v>668</v>
      </c>
      <c r="N711" s="119">
        <f t="shared" si="154"/>
        <v>808</v>
      </c>
      <c r="O711" s="120">
        <f t="shared" si="155"/>
        <v>668</v>
      </c>
      <c r="Q711" s="125"/>
      <c r="U711" s="125"/>
    </row>
    <row r="712" spans="1:21" ht="16" customHeight="1" x14ac:dyDescent="0.3">
      <c r="A712" s="126">
        <v>669</v>
      </c>
      <c r="B712" s="127">
        <v>809</v>
      </c>
      <c r="C712" s="128">
        <f t="shared" si="145"/>
        <v>39520.1</v>
      </c>
      <c r="D712" s="129">
        <f t="shared" si="146"/>
        <v>3293.34</v>
      </c>
      <c r="E712" s="130">
        <f t="shared" si="147"/>
        <v>365.56</v>
      </c>
      <c r="F712" s="131">
        <f t="shared" si="156"/>
        <v>98.8</v>
      </c>
      <c r="G712" s="132">
        <f t="shared" si="157"/>
        <v>32.93</v>
      </c>
      <c r="H712" s="131">
        <f t="shared" si="148"/>
        <v>2.29</v>
      </c>
      <c r="I712" s="131">
        <f t="shared" si="149"/>
        <v>109.47</v>
      </c>
      <c r="J712" s="128">
        <f t="shared" si="150"/>
        <v>278.7</v>
      </c>
      <c r="K712" s="130">
        <f t="shared" si="151"/>
        <v>202.17</v>
      </c>
      <c r="L712" s="133">
        <f t="shared" si="152"/>
        <v>809</v>
      </c>
      <c r="M712" s="134">
        <f t="shared" si="153"/>
        <v>669</v>
      </c>
      <c r="N712" s="135">
        <f t="shared" si="154"/>
        <v>809</v>
      </c>
      <c r="O712" s="136">
        <f t="shared" si="155"/>
        <v>669</v>
      </c>
      <c r="Q712" s="125"/>
      <c r="U712" s="125"/>
    </row>
    <row r="713" spans="1:21" ht="16" customHeight="1" x14ac:dyDescent="0.3">
      <c r="A713" s="110">
        <v>669</v>
      </c>
      <c r="B713" s="111">
        <v>810</v>
      </c>
      <c r="C713" s="112">
        <f t="shared" si="145"/>
        <v>39520.1</v>
      </c>
      <c r="D713" s="113">
        <f t="shared" si="146"/>
        <v>3293.34</v>
      </c>
      <c r="E713" s="114">
        <f t="shared" si="147"/>
        <v>365.56</v>
      </c>
      <c r="F713" s="115">
        <f t="shared" si="156"/>
        <v>98.8</v>
      </c>
      <c r="G713" s="116">
        <f t="shared" si="157"/>
        <v>32.93</v>
      </c>
      <c r="H713" s="115">
        <f t="shared" si="148"/>
        <v>2.29</v>
      </c>
      <c r="I713" s="115">
        <f t="shared" si="149"/>
        <v>109.47</v>
      </c>
      <c r="J713" s="112">
        <f t="shared" si="150"/>
        <v>278.7</v>
      </c>
      <c r="K713" s="114">
        <f t="shared" si="151"/>
        <v>202.17</v>
      </c>
      <c r="L713" s="117">
        <f t="shared" si="152"/>
        <v>810</v>
      </c>
      <c r="M713" s="118">
        <f t="shared" si="153"/>
        <v>669</v>
      </c>
      <c r="N713" s="119">
        <f t="shared" si="154"/>
        <v>810</v>
      </c>
      <c r="O713" s="120">
        <f t="shared" si="155"/>
        <v>669</v>
      </c>
      <c r="Q713" s="125"/>
      <c r="U713" s="125"/>
    </row>
    <row r="714" spans="1:21" ht="16" customHeight="1" x14ac:dyDescent="0.3">
      <c r="A714" s="126">
        <v>670</v>
      </c>
      <c r="B714" s="127">
        <v>811</v>
      </c>
      <c r="C714" s="128">
        <f t="shared" si="145"/>
        <v>39579.18</v>
      </c>
      <c r="D714" s="129">
        <f t="shared" si="146"/>
        <v>3298.26</v>
      </c>
      <c r="E714" s="130">
        <f t="shared" si="147"/>
        <v>366.1</v>
      </c>
      <c r="F714" s="131">
        <f t="shared" si="156"/>
        <v>98.94</v>
      </c>
      <c r="G714" s="132">
        <f t="shared" si="157"/>
        <v>32.979999999999997</v>
      </c>
      <c r="H714" s="131">
        <f t="shared" si="148"/>
        <v>2.29</v>
      </c>
      <c r="I714" s="131">
        <f t="shared" si="149"/>
        <v>109.61</v>
      </c>
      <c r="J714" s="128">
        <f t="shared" si="150"/>
        <v>279.10000000000002</v>
      </c>
      <c r="K714" s="130">
        <f t="shared" si="151"/>
        <v>202.46</v>
      </c>
      <c r="L714" s="133">
        <f t="shared" si="152"/>
        <v>811</v>
      </c>
      <c r="M714" s="134">
        <f t="shared" si="153"/>
        <v>670</v>
      </c>
      <c r="N714" s="135">
        <f t="shared" si="154"/>
        <v>811</v>
      </c>
      <c r="O714" s="136">
        <f t="shared" si="155"/>
        <v>670</v>
      </c>
      <c r="Q714" s="125"/>
      <c r="U714" s="125"/>
    </row>
    <row r="715" spans="1:21" ht="16" customHeight="1" x14ac:dyDescent="0.3">
      <c r="A715" s="110">
        <v>671</v>
      </c>
      <c r="B715" s="111">
        <v>812</v>
      </c>
      <c r="C715" s="112">
        <f t="shared" si="145"/>
        <v>39638.25</v>
      </c>
      <c r="D715" s="113">
        <f t="shared" si="146"/>
        <v>3303.18</v>
      </c>
      <c r="E715" s="114">
        <f t="shared" si="147"/>
        <v>366.65</v>
      </c>
      <c r="F715" s="115">
        <f t="shared" si="156"/>
        <v>99.09</v>
      </c>
      <c r="G715" s="116">
        <f t="shared" si="157"/>
        <v>33.03</v>
      </c>
      <c r="H715" s="115">
        <f t="shared" si="148"/>
        <v>2.29</v>
      </c>
      <c r="I715" s="115">
        <f t="shared" si="149"/>
        <v>109.76</v>
      </c>
      <c r="J715" s="112">
        <f t="shared" si="150"/>
        <v>279.49</v>
      </c>
      <c r="K715" s="114">
        <f t="shared" si="151"/>
        <v>202.76</v>
      </c>
      <c r="L715" s="117">
        <f t="shared" si="152"/>
        <v>812</v>
      </c>
      <c r="M715" s="118">
        <f t="shared" si="153"/>
        <v>671</v>
      </c>
      <c r="N715" s="119">
        <f t="shared" si="154"/>
        <v>812</v>
      </c>
      <c r="O715" s="120">
        <f t="shared" si="155"/>
        <v>671</v>
      </c>
      <c r="Q715" s="125"/>
      <c r="U715" s="125"/>
    </row>
    <row r="716" spans="1:21" ht="16" customHeight="1" x14ac:dyDescent="0.3">
      <c r="A716" s="126">
        <v>672</v>
      </c>
      <c r="B716" s="127">
        <v>813</v>
      </c>
      <c r="C716" s="128">
        <f t="shared" si="145"/>
        <v>39697.32</v>
      </c>
      <c r="D716" s="129">
        <f t="shared" si="146"/>
        <v>3308.11</v>
      </c>
      <c r="E716" s="130">
        <f t="shared" si="147"/>
        <v>367.2</v>
      </c>
      <c r="F716" s="131">
        <f t="shared" si="156"/>
        <v>99.24</v>
      </c>
      <c r="G716" s="132">
        <f t="shared" si="157"/>
        <v>33.08</v>
      </c>
      <c r="H716" s="131">
        <f t="shared" si="148"/>
        <v>2.29</v>
      </c>
      <c r="I716" s="131">
        <f t="shared" si="149"/>
        <v>109.91</v>
      </c>
      <c r="J716" s="128">
        <f t="shared" si="150"/>
        <v>279.88</v>
      </c>
      <c r="K716" s="130">
        <f t="shared" si="151"/>
        <v>203.05</v>
      </c>
      <c r="L716" s="133">
        <f t="shared" si="152"/>
        <v>813</v>
      </c>
      <c r="M716" s="134">
        <f t="shared" si="153"/>
        <v>672</v>
      </c>
      <c r="N716" s="135">
        <f t="shared" si="154"/>
        <v>813</v>
      </c>
      <c r="O716" s="136">
        <f t="shared" si="155"/>
        <v>672</v>
      </c>
      <c r="Q716" s="125"/>
      <c r="U716" s="125"/>
    </row>
    <row r="717" spans="1:21" ht="16" customHeight="1" x14ac:dyDescent="0.3">
      <c r="A717" s="110">
        <v>672</v>
      </c>
      <c r="B717" s="111">
        <v>814</v>
      </c>
      <c r="C717" s="112">
        <f t="shared" si="145"/>
        <v>39697.32</v>
      </c>
      <c r="D717" s="113">
        <f t="shared" si="146"/>
        <v>3308.11</v>
      </c>
      <c r="E717" s="114">
        <f t="shared" si="147"/>
        <v>367.2</v>
      </c>
      <c r="F717" s="115">
        <f t="shared" si="156"/>
        <v>99.24</v>
      </c>
      <c r="G717" s="116">
        <f t="shared" si="157"/>
        <v>33.08</v>
      </c>
      <c r="H717" s="115">
        <f t="shared" si="148"/>
        <v>2.29</v>
      </c>
      <c r="I717" s="115">
        <f t="shared" si="149"/>
        <v>109.91</v>
      </c>
      <c r="J717" s="112">
        <f t="shared" si="150"/>
        <v>279.88</v>
      </c>
      <c r="K717" s="114">
        <f t="shared" si="151"/>
        <v>203.05</v>
      </c>
      <c r="L717" s="117">
        <f t="shared" si="152"/>
        <v>814</v>
      </c>
      <c r="M717" s="118">
        <f t="shared" si="153"/>
        <v>672</v>
      </c>
      <c r="N717" s="119">
        <f t="shared" si="154"/>
        <v>814</v>
      </c>
      <c r="O717" s="120">
        <f t="shared" si="155"/>
        <v>672</v>
      </c>
      <c r="Q717" s="125"/>
      <c r="U717" s="125"/>
    </row>
    <row r="718" spans="1:21" ht="16" customHeight="1" x14ac:dyDescent="0.3">
      <c r="A718" s="126">
        <v>673</v>
      </c>
      <c r="B718" s="127">
        <v>815</v>
      </c>
      <c r="C718" s="128">
        <f t="shared" si="145"/>
        <v>39756.400000000001</v>
      </c>
      <c r="D718" s="129">
        <f t="shared" si="146"/>
        <v>3313.03</v>
      </c>
      <c r="E718" s="130">
        <f t="shared" si="147"/>
        <v>367.74</v>
      </c>
      <c r="F718" s="131">
        <f t="shared" si="156"/>
        <v>99.39</v>
      </c>
      <c r="G718" s="132">
        <f t="shared" si="157"/>
        <v>33.130000000000003</v>
      </c>
      <c r="H718" s="131">
        <f t="shared" si="148"/>
        <v>2.29</v>
      </c>
      <c r="I718" s="131">
        <f t="shared" si="149"/>
        <v>110.06</v>
      </c>
      <c r="J718" s="128">
        <f t="shared" si="150"/>
        <v>280.27999999999997</v>
      </c>
      <c r="K718" s="130">
        <f t="shared" si="151"/>
        <v>203.35</v>
      </c>
      <c r="L718" s="133">
        <f t="shared" si="152"/>
        <v>815</v>
      </c>
      <c r="M718" s="134">
        <f t="shared" si="153"/>
        <v>673</v>
      </c>
      <c r="N718" s="135">
        <f t="shared" si="154"/>
        <v>815</v>
      </c>
      <c r="O718" s="136">
        <f t="shared" si="155"/>
        <v>673</v>
      </c>
      <c r="Q718" s="125"/>
      <c r="U718" s="125"/>
    </row>
    <row r="719" spans="1:21" ht="16" customHeight="1" x14ac:dyDescent="0.3">
      <c r="A719" s="110">
        <v>674</v>
      </c>
      <c r="B719" s="111">
        <v>816</v>
      </c>
      <c r="C719" s="112">
        <f t="shared" si="145"/>
        <v>39815.47</v>
      </c>
      <c r="D719" s="113">
        <f t="shared" si="146"/>
        <v>3317.95</v>
      </c>
      <c r="E719" s="114">
        <f t="shared" si="147"/>
        <v>368.29</v>
      </c>
      <c r="F719" s="115">
        <f t="shared" si="156"/>
        <v>99.53</v>
      </c>
      <c r="G719" s="116">
        <f t="shared" si="157"/>
        <v>33.17</v>
      </c>
      <c r="H719" s="115">
        <f t="shared" si="148"/>
        <v>2.29</v>
      </c>
      <c r="I719" s="115">
        <f t="shared" si="149"/>
        <v>110.2</v>
      </c>
      <c r="J719" s="112">
        <f t="shared" si="150"/>
        <v>280.67</v>
      </c>
      <c r="K719" s="114">
        <f t="shared" si="151"/>
        <v>203.64</v>
      </c>
      <c r="L719" s="117">
        <f t="shared" si="152"/>
        <v>816</v>
      </c>
      <c r="M719" s="118">
        <f t="shared" si="153"/>
        <v>674</v>
      </c>
      <c r="N719" s="119">
        <f t="shared" si="154"/>
        <v>816</v>
      </c>
      <c r="O719" s="120">
        <f t="shared" si="155"/>
        <v>674</v>
      </c>
      <c r="Q719" s="125"/>
      <c r="U719" s="125"/>
    </row>
    <row r="720" spans="1:21" ht="16" customHeight="1" x14ac:dyDescent="0.3">
      <c r="A720" s="126">
        <v>675</v>
      </c>
      <c r="B720" s="127">
        <v>817</v>
      </c>
      <c r="C720" s="128">
        <f t="shared" si="145"/>
        <v>39874.550000000003</v>
      </c>
      <c r="D720" s="129">
        <f t="shared" si="146"/>
        <v>3322.87</v>
      </c>
      <c r="E720" s="130">
        <f t="shared" si="147"/>
        <v>368.83</v>
      </c>
      <c r="F720" s="131">
        <f t="shared" si="156"/>
        <v>99.68</v>
      </c>
      <c r="G720" s="132">
        <f t="shared" si="157"/>
        <v>33.22</v>
      </c>
      <c r="H720" s="131">
        <f t="shared" si="148"/>
        <v>2.29</v>
      </c>
      <c r="I720" s="131">
        <f t="shared" si="149"/>
        <v>110.35</v>
      </c>
      <c r="J720" s="128">
        <f t="shared" si="150"/>
        <v>281.06</v>
      </c>
      <c r="K720" s="130">
        <f t="shared" si="151"/>
        <v>203.94</v>
      </c>
      <c r="L720" s="133">
        <f t="shared" si="152"/>
        <v>817</v>
      </c>
      <c r="M720" s="134">
        <f t="shared" si="153"/>
        <v>675</v>
      </c>
      <c r="N720" s="135">
        <f t="shared" si="154"/>
        <v>817</v>
      </c>
      <c r="O720" s="136">
        <f t="shared" si="155"/>
        <v>675</v>
      </c>
      <c r="Q720" s="125"/>
      <c r="U720" s="125"/>
    </row>
    <row r="721" spans="1:21" ht="16" customHeight="1" x14ac:dyDescent="0.3">
      <c r="A721" s="110">
        <v>675</v>
      </c>
      <c r="B721" s="111">
        <v>818</v>
      </c>
      <c r="C721" s="112">
        <f t="shared" si="145"/>
        <v>39874.550000000003</v>
      </c>
      <c r="D721" s="113">
        <f t="shared" si="146"/>
        <v>3322.87</v>
      </c>
      <c r="E721" s="114">
        <f t="shared" si="147"/>
        <v>368.83</v>
      </c>
      <c r="F721" s="115">
        <f t="shared" si="156"/>
        <v>99.68</v>
      </c>
      <c r="G721" s="116">
        <f t="shared" si="157"/>
        <v>33.22</v>
      </c>
      <c r="H721" s="115">
        <f t="shared" si="148"/>
        <v>2.29</v>
      </c>
      <c r="I721" s="115">
        <f t="shared" si="149"/>
        <v>110.35</v>
      </c>
      <c r="J721" s="112">
        <f t="shared" si="150"/>
        <v>281.06</v>
      </c>
      <c r="K721" s="114">
        <f t="shared" si="151"/>
        <v>203.94</v>
      </c>
      <c r="L721" s="117">
        <f t="shared" si="152"/>
        <v>818</v>
      </c>
      <c r="M721" s="118">
        <f t="shared" si="153"/>
        <v>675</v>
      </c>
      <c r="N721" s="119">
        <f t="shared" si="154"/>
        <v>818</v>
      </c>
      <c r="O721" s="120">
        <f t="shared" si="155"/>
        <v>675</v>
      </c>
      <c r="Q721" s="125"/>
      <c r="U721" s="125"/>
    </row>
    <row r="722" spans="1:21" ht="16" customHeight="1" x14ac:dyDescent="0.3">
      <c r="A722" s="126">
        <v>676</v>
      </c>
      <c r="B722" s="127">
        <v>819</v>
      </c>
      <c r="C722" s="128">
        <f t="shared" si="145"/>
        <v>39933.620000000003</v>
      </c>
      <c r="D722" s="129">
        <f t="shared" si="146"/>
        <v>3327.8</v>
      </c>
      <c r="E722" s="130">
        <f t="shared" si="147"/>
        <v>369.38</v>
      </c>
      <c r="F722" s="131">
        <f t="shared" si="156"/>
        <v>99.83</v>
      </c>
      <c r="G722" s="132">
        <f t="shared" si="157"/>
        <v>33.270000000000003</v>
      </c>
      <c r="H722" s="131">
        <f t="shared" si="148"/>
        <v>2.29</v>
      </c>
      <c r="I722" s="131">
        <f t="shared" si="149"/>
        <v>110.5</v>
      </c>
      <c r="J722" s="128">
        <f t="shared" si="150"/>
        <v>281.45999999999998</v>
      </c>
      <c r="K722" s="130">
        <f t="shared" si="151"/>
        <v>204.23</v>
      </c>
      <c r="L722" s="133">
        <f t="shared" si="152"/>
        <v>819</v>
      </c>
      <c r="M722" s="134">
        <f t="shared" si="153"/>
        <v>676</v>
      </c>
      <c r="N722" s="135">
        <f t="shared" si="154"/>
        <v>819</v>
      </c>
      <c r="O722" s="136">
        <f t="shared" si="155"/>
        <v>676</v>
      </c>
      <c r="Q722" s="125"/>
      <c r="U722" s="125"/>
    </row>
    <row r="723" spans="1:21" ht="16" customHeight="1" x14ac:dyDescent="0.3">
      <c r="A723" s="110">
        <v>677</v>
      </c>
      <c r="B723" s="111">
        <v>820</v>
      </c>
      <c r="C723" s="112">
        <f t="shared" si="145"/>
        <v>39992.69</v>
      </c>
      <c r="D723" s="113">
        <f t="shared" si="146"/>
        <v>3332.72</v>
      </c>
      <c r="E723" s="114">
        <f t="shared" si="147"/>
        <v>369.93</v>
      </c>
      <c r="F723" s="115">
        <f t="shared" si="156"/>
        <v>99.98</v>
      </c>
      <c r="G723" s="116">
        <f t="shared" si="157"/>
        <v>33.32</v>
      </c>
      <c r="H723" s="115">
        <f t="shared" si="148"/>
        <v>2.29</v>
      </c>
      <c r="I723" s="115">
        <f t="shared" si="149"/>
        <v>110.65</v>
      </c>
      <c r="J723" s="112">
        <f t="shared" si="150"/>
        <v>281.85000000000002</v>
      </c>
      <c r="K723" s="114">
        <f t="shared" si="151"/>
        <v>204.53</v>
      </c>
      <c r="L723" s="117">
        <f t="shared" si="152"/>
        <v>820</v>
      </c>
      <c r="M723" s="118">
        <f t="shared" si="153"/>
        <v>677</v>
      </c>
      <c r="N723" s="119">
        <f t="shared" si="154"/>
        <v>820</v>
      </c>
      <c r="O723" s="120">
        <f t="shared" si="155"/>
        <v>677</v>
      </c>
      <c r="Q723" s="125"/>
      <c r="U723" s="125"/>
    </row>
    <row r="724" spans="1:21" ht="16" customHeight="1" x14ac:dyDescent="0.3">
      <c r="A724" s="126">
        <v>678</v>
      </c>
      <c r="B724" s="127">
        <v>821</v>
      </c>
      <c r="C724" s="128">
        <f t="shared" si="145"/>
        <v>40051.769999999997</v>
      </c>
      <c r="D724" s="129">
        <f t="shared" si="146"/>
        <v>3337.64</v>
      </c>
      <c r="E724" s="130">
        <f t="shared" si="147"/>
        <v>370.47</v>
      </c>
      <c r="F724" s="131">
        <f t="shared" si="156"/>
        <v>100.12</v>
      </c>
      <c r="G724" s="132">
        <f t="shared" si="157"/>
        <v>33.369999999999997</v>
      </c>
      <c r="H724" s="131">
        <f t="shared" si="148"/>
        <v>2.29</v>
      </c>
      <c r="I724" s="131">
        <f t="shared" si="149"/>
        <v>110.79</v>
      </c>
      <c r="J724" s="128">
        <f t="shared" si="150"/>
        <v>282.25</v>
      </c>
      <c r="K724" s="130">
        <f t="shared" si="151"/>
        <v>204.82</v>
      </c>
      <c r="L724" s="133">
        <f t="shared" si="152"/>
        <v>821</v>
      </c>
      <c r="M724" s="134">
        <f t="shared" si="153"/>
        <v>678</v>
      </c>
      <c r="N724" s="135">
        <f t="shared" si="154"/>
        <v>821</v>
      </c>
      <c r="O724" s="136">
        <f t="shared" si="155"/>
        <v>678</v>
      </c>
      <c r="Q724" s="125"/>
      <c r="U724" s="125"/>
    </row>
    <row r="725" spans="1:21" ht="16" customHeight="1" x14ac:dyDescent="0.3">
      <c r="A725" s="110">
        <v>679</v>
      </c>
      <c r="B725" s="111">
        <v>822</v>
      </c>
      <c r="C725" s="112">
        <f t="shared" si="145"/>
        <v>40110.839999999997</v>
      </c>
      <c r="D725" s="113">
        <f t="shared" si="146"/>
        <v>3342.57</v>
      </c>
      <c r="E725" s="114">
        <f t="shared" si="147"/>
        <v>371.02</v>
      </c>
      <c r="F725" s="115">
        <f t="shared" si="156"/>
        <v>100.27</v>
      </c>
      <c r="G725" s="116">
        <f t="shared" si="157"/>
        <v>33.42</v>
      </c>
      <c r="H725" s="115">
        <f t="shared" si="148"/>
        <v>2.29</v>
      </c>
      <c r="I725" s="115">
        <f t="shared" si="149"/>
        <v>110.94</v>
      </c>
      <c r="J725" s="112">
        <f t="shared" si="150"/>
        <v>282.64</v>
      </c>
      <c r="K725" s="114">
        <f t="shared" si="151"/>
        <v>205.12</v>
      </c>
      <c r="L725" s="117">
        <f t="shared" si="152"/>
        <v>822</v>
      </c>
      <c r="M725" s="118">
        <f t="shared" si="153"/>
        <v>679</v>
      </c>
      <c r="N725" s="119">
        <f t="shared" si="154"/>
        <v>822</v>
      </c>
      <c r="O725" s="120">
        <f t="shared" si="155"/>
        <v>679</v>
      </c>
      <c r="Q725" s="125"/>
      <c r="U725" s="125"/>
    </row>
    <row r="726" spans="1:21" ht="16" customHeight="1" x14ac:dyDescent="0.3">
      <c r="A726" s="126">
        <v>680</v>
      </c>
      <c r="B726" s="127">
        <v>823</v>
      </c>
      <c r="C726" s="128">
        <f t="shared" si="145"/>
        <v>40169.910000000003</v>
      </c>
      <c r="D726" s="129">
        <f t="shared" si="146"/>
        <v>3347.49</v>
      </c>
      <c r="E726" s="130">
        <f t="shared" si="147"/>
        <v>371.57</v>
      </c>
      <c r="F726" s="131">
        <f t="shared" si="156"/>
        <v>100.42</v>
      </c>
      <c r="G726" s="132">
        <f t="shared" si="157"/>
        <v>33.47</v>
      </c>
      <c r="H726" s="131">
        <f t="shared" si="148"/>
        <v>2.29</v>
      </c>
      <c r="I726" s="131">
        <f t="shared" si="149"/>
        <v>111.09</v>
      </c>
      <c r="J726" s="128">
        <f t="shared" si="150"/>
        <v>283.02999999999997</v>
      </c>
      <c r="K726" s="130">
        <f t="shared" si="151"/>
        <v>205.41</v>
      </c>
      <c r="L726" s="133">
        <f t="shared" si="152"/>
        <v>823</v>
      </c>
      <c r="M726" s="134">
        <f t="shared" si="153"/>
        <v>680</v>
      </c>
      <c r="N726" s="135">
        <f t="shared" si="154"/>
        <v>823</v>
      </c>
      <c r="O726" s="136">
        <f t="shared" si="155"/>
        <v>680</v>
      </c>
      <c r="Q726" s="125"/>
      <c r="U726" s="125"/>
    </row>
    <row r="727" spans="1:21" ht="16" customHeight="1" x14ac:dyDescent="0.3">
      <c r="A727" s="110">
        <v>681</v>
      </c>
      <c r="B727" s="111">
        <v>824</v>
      </c>
      <c r="C727" s="112">
        <f t="shared" si="145"/>
        <v>40228.99</v>
      </c>
      <c r="D727" s="113">
        <f t="shared" si="146"/>
        <v>3352.41</v>
      </c>
      <c r="E727" s="114">
        <f t="shared" si="147"/>
        <v>372.11</v>
      </c>
      <c r="F727" s="115">
        <f t="shared" si="156"/>
        <v>100.57</v>
      </c>
      <c r="G727" s="116">
        <f t="shared" si="157"/>
        <v>33.520000000000003</v>
      </c>
      <c r="H727" s="115">
        <f t="shared" si="148"/>
        <v>2.29</v>
      </c>
      <c r="I727" s="115">
        <f t="shared" si="149"/>
        <v>111.24</v>
      </c>
      <c r="J727" s="112">
        <f t="shared" si="150"/>
        <v>283.43</v>
      </c>
      <c r="K727" s="114">
        <f t="shared" si="151"/>
        <v>205.71</v>
      </c>
      <c r="L727" s="117">
        <f t="shared" si="152"/>
        <v>824</v>
      </c>
      <c r="M727" s="118">
        <f t="shared" si="153"/>
        <v>681</v>
      </c>
      <c r="N727" s="119">
        <f t="shared" si="154"/>
        <v>824</v>
      </c>
      <c r="O727" s="120">
        <f t="shared" si="155"/>
        <v>681</v>
      </c>
      <c r="Q727" s="125"/>
      <c r="U727" s="125"/>
    </row>
    <row r="728" spans="1:21" ht="16" customHeight="1" x14ac:dyDescent="0.3">
      <c r="A728" s="126">
        <v>681</v>
      </c>
      <c r="B728" s="127">
        <v>825</v>
      </c>
      <c r="C728" s="128">
        <f t="shared" si="145"/>
        <v>40228.99</v>
      </c>
      <c r="D728" s="129">
        <f t="shared" si="146"/>
        <v>3352.41</v>
      </c>
      <c r="E728" s="130">
        <f t="shared" si="147"/>
        <v>372.11</v>
      </c>
      <c r="F728" s="131">
        <f t="shared" si="156"/>
        <v>100.57</v>
      </c>
      <c r="G728" s="132">
        <f t="shared" si="157"/>
        <v>33.520000000000003</v>
      </c>
      <c r="H728" s="131">
        <f t="shared" si="148"/>
        <v>2.29</v>
      </c>
      <c r="I728" s="131">
        <f t="shared" si="149"/>
        <v>111.24</v>
      </c>
      <c r="J728" s="128">
        <f t="shared" si="150"/>
        <v>283.43</v>
      </c>
      <c r="K728" s="130">
        <f t="shared" si="151"/>
        <v>205.71</v>
      </c>
      <c r="L728" s="133">
        <f t="shared" si="152"/>
        <v>825</v>
      </c>
      <c r="M728" s="134">
        <f t="shared" si="153"/>
        <v>681</v>
      </c>
      <c r="N728" s="135">
        <f t="shared" si="154"/>
        <v>825</v>
      </c>
      <c r="O728" s="136">
        <f t="shared" si="155"/>
        <v>681</v>
      </c>
      <c r="Q728" s="125"/>
      <c r="U728" s="125"/>
    </row>
    <row r="729" spans="1:21" ht="16" customHeight="1" x14ac:dyDescent="0.3">
      <c r="A729" s="110">
        <v>682</v>
      </c>
      <c r="B729" s="111">
        <v>826</v>
      </c>
      <c r="C729" s="112">
        <f t="shared" si="145"/>
        <v>40288.06</v>
      </c>
      <c r="D729" s="113">
        <f t="shared" si="146"/>
        <v>3357.33</v>
      </c>
      <c r="E729" s="114">
        <f t="shared" si="147"/>
        <v>372.66</v>
      </c>
      <c r="F729" s="115">
        <f t="shared" si="156"/>
        <v>100.71</v>
      </c>
      <c r="G729" s="116">
        <f t="shared" si="157"/>
        <v>33.57</v>
      </c>
      <c r="H729" s="115">
        <f t="shared" si="148"/>
        <v>2.29</v>
      </c>
      <c r="I729" s="115">
        <f t="shared" si="149"/>
        <v>111.38</v>
      </c>
      <c r="J729" s="112">
        <f t="shared" si="150"/>
        <v>283.82</v>
      </c>
      <c r="K729" s="114">
        <f t="shared" si="151"/>
        <v>206</v>
      </c>
      <c r="L729" s="117">
        <f t="shared" si="152"/>
        <v>826</v>
      </c>
      <c r="M729" s="118">
        <f t="shared" si="153"/>
        <v>682</v>
      </c>
      <c r="N729" s="119">
        <f t="shared" si="154"/>
        <v>826</v>
      </c>
      <c r="O729" s="120">
        <f t="shared" si="155"/>
        <v>682</v>
      </c>
      <c r="Q729" s="125"/>
      <c r="U729" s="125"/>
    </row>
    <row r="730" spans="1:21" ht="16" customHeight="1" x14ac:dyDescent="0.3">
      <c r="A730" s="126">
        <v>683</v>
      </c>
      <c r="B730" s="127">
        <v>827</v>
      </c>
      <c r="C730" s="128">
        <f t="shared" si="145"/>
        <v>40347.129999999997</v>
      </c>
      <c r="D730" s="129">
        <f t="shared" si="146"/>
        <v>3362.26</v>
      </c>
      <c r="E730" s="130">
        <f t="shared" si="147"/>
        <v>373.21</v>
      </c>
      <c r="F730" s="131">
        <f t="shared" si="156"/>
        <v>100.86</v>
      </c>
      <c r="G730" s="132">
        <f t="shared" si="157"/>
        <v>33.619999999999997</v>
      </c>
      <c r="H730" s="131">
        <f t="shared" si="148"/>
        <v>2.29</v>
      </c>
      <c r="I730" s="131">
        <f t="shared" si="149"/>
        <v>111.53</v>
      </c>
      <c r="J730" s="128">
        <f t="shared" si="150"/>
        <v>284.22000000000003</v>
      </c>
      <c r="K730" s="130">
        <f t="shared" si="151"/>
        <v>206.3</v>
      </c>
      <c r="L730" s="133">
        <f t="shared" si="152"/>
        <v>827</v>
      </c>
      <c r="M730" s="134">
        <f t="shared" si="153"/>
        <v>683</v>
      </c>
      <c r="N730" s="135">
        <f t="shared" si="154"/>
        <v>827</v>
      </c>
      <c r="O730" s="136">
        <f t="shared" si="155"/>
        <v>683</v>
      </c>
      <c r="P730" s="143"/>
      <c r="Q730" s="125"/>
      <c r="U730" s="125"/>
    </row>
    <row r="731" spans="1:21" ht="16" customHeight="1" x14ac:dyDescent="0.3">
      <c r="A731" s="110">
        <v>684</v>
      </c>
      <c r="B731" s="111">
        <v>828</v>
      </c>
      <c r="C731" s="112">
        <f t="shared" si="145"/>
        <v>40406.21</v>
      </c>
      <c r="D731" s="113">
        <f t="shared" si="146"/>
        <v>3367.18</v>
      </c>
      <c r="E731" s="114">
        <f t="shared" si="147"/>
        <v>373.75</v>
      </c>
      <c r="F731" s="115">
        <f t="shared" si="156"/>
        <v>101.01</v>
      </c>
      <c r="G731" s="116">
        <f t="shared" si="157"/>
        <v>33.67</v>
      </c>
      <c r="H731" s="115">
        <f t="shared" si="148"/>
        <v>2.29</v>
      </c>
      <c r="I731" s="115">
        <f t="shared" si="149"/>
        <v>111.68</v>
      </c>
      <c r="J731" s="112">
        <f t="shared" si="150"/>
        <v>284.61</v>
      </c>
      <c r="K731" s="114">
        <f t="shared" si="151"/>
        <v>206.6</v>
      </c>
      <c r="L731" s="117">
        <f t="shared" si="152"/>
        <v>828</v>
      </c>
      <c r="M731" s="118">
        <f t="shared" si="153"/>
        <v>684</v>
      </c>
      <c r="N731" s="119">
        <f t="shared" si="154"/>
        <v>828</v>
      </c>
      <c r="O731" s="120">
        <f t="shared" si="155"/>
        <v>684</v>
      </c>
      <c r="Q731" s="125"/>
      <c r="U731" s="125"/>
    </row>
    <row r="732" spans="1:21" ht="16" customHeight="1" x14ac:dyDescent="0.3">
      <c r="A732" s="126">
        <v>684</v>
      </c>
      <c r="B732" s="127">
        <v>829</v>
      </c>
      <c r="C732" s="128">
        <f t="shared" si="145"/>
        <v>40406.21</v>
      </c>
      <c r="D732" s="129">
        <f t="shared" si="146"/>
        <v>3367.18</v>
      </c>
      <c r="E732" s="130">
        <f t="shared" si="147"/>
        <v>373.75</v>
      </c>
      <c r="F732" s="131">
        <f t="shared" si="156"/>
        <v>101.01</v>
      </c>
      <c r="G732" s="132">
        <f t="shared" si="157"/>
        <v>33.67</v>
      </c>
      <c r="H732" s="131">
        <f t="shared" si="148"/>
        <v>2.29</v>
      </c>
      <c r="I732" s="131">
        <f t="shared" si="149"/>
        <v>111.68</v>
      </c>
      <c r="J732" s="128">
        <f t="shared" si="150"/>
        <v>284.61</v>
      </c>
      <c r="K732" s="130">
        <f t="shared" si="151"/>
        <v>206.6</v>
      </c>
      <c r="L732" s="133">
        <f t="shared" si="152"/>
        <v>829</v>
      </c>
      <c r="M732" s="134">
        <f t="shared" si="153"/>
        <v>684</v>
      </c>
      <c r="N732" s="135">
        <f t="shared" si="154"/>
        <v>829</v>
      </c>
      <c r="O732" s="136">
        <f t="shared" si="155"/>
        <v>684</v>
      </c>
      <c r="Q732" s="125"/>
      <c r="U732" s="125"/>
    </row>
    <row r="733" spans="1:21" ht="16" customHeight="1" x14ac:dyDescent="0.3">
      <c r="A733" s="110">
        <v>685</v>
      </c>
      <c r="B733" s="111">
        <v>830</v>
      </c>
      <c r="C733" s="112">
        <f t="shared" si="145"/>
        <v>40465.279999999999</v>
      </c>
      <c r="D733" s="113">
        <f t="shared" si="146"/>
        <v>3372.1</v>
      </c>
      <c r="E733" s="114">
        <f t="shared" si="147"/>
        <v>374.3</v>
      </c>
      <c r="F733" s="115">
        <f t="shared" si="156"/>
        <v>101.16</v>
      </c>
      <c r="G733" s="116">
        <f t="shared" si="157"/>
        <v>33.72</v>
      </c>
      <c r="H733" s="115">
        <f t="shared" si="148"/>
        <v>2.29</v>
      </c>
      <c r="I733" s="115">
        <f t="shared" si="149"/>
        <v>111.83</v>
      </c>
      <c r="J733" s="112">
        <f t="shared" si="150"/>
        <v>285</v>
      </c>
      <c r="K733" s="114">
        <f t="shared" si="151"/>
        <v>206.89</v>
      </c>
      <c r="L733" s="117">
        <f t="shared" si="152"/>
        <v>830</v>
      </c>
      <c r="M733" s="118">
        <f t="shared" si="153"/>
        <v>685</v>
      </c>
      <c r="N733" s="119">
        <f t="shared" si="154"/>
        <v>830</v>
      </c>
      <c r="O733" s="120">
        <f t="shared" si="155"/>
        <v>685</v>
      </c>
      <c r="Q733" s="18"/>
      <c r="R733" s="142"/>
      <c r="U733" s="125"/>
    </row>
    <row r="734" spans="1:21" ht="16" customHeight="1" x14ac:dyDescent="0.3">
      <c r="A734" s="126">
        <v>686</v>
      </c>
      <c r="B734" s="127">
        <v>831</v>
      </c>
      <c r="C734" s="128">
        <f t="shared" si="145"/>
        <v>40524.35</v>
      </c>
      <c r="D734" s="129">
        <f t="shared" si="146"/>
        <v>3377.02</v>
      </c>
      <c r="E734" s="130">
        <f t="shared" si="147"/>
        <v>374.84</v>
      </c>
      <c r="F734" s="131">
        <f t="shared" si="156"/>
        <v>101.31</v>
      </c>
      <c r="G734" s="132">
        <f t="shared" si="157"/>
        <v>33.770000000000003</v>
      </c>
      <c r="H734" s="131">
        <f t="shared" si="148"/>
        <v>2.29</v>
      </c>
      <c r="I734" s="131">
        <f t="shared" si="149"/>
        <v>111.98</v>
      </c>
      <c r="J734" s="128">
        <f t="shared" si="150"/>
        <v>285.39999999999998</v>
      </c>
      <c r="K734" s="130">
        <f t="shared" si="151"/>
        <v>207.19</v>
      </c>
      <c r="L734" s="133">
        <f t="shared" si="152"/>
        <v>831</v>
      </c>
      <c r="M734" s="134">
        <f t="shared" si="153"/>
        <v>686</v>
      </c>
      <c r="N734" s="135">
        <f t="shared" si="154"/>
        <v>831</v>
      </c>
      <c r="O734" s="136">
        <f t="shared" si="155"/>
        <v>686</v>
      </c>
      <c r="Q734" s="143"/>
      <c r="U734" s="125"/>
    </row>
    <row r="735" spans="1:21" ht="16" customHeight="1" x14ac:dyDescent="0.3">
      <c r="A735" s="110">
        <v>687</v>
      </c>
      <c r="B735" s="111">
        <v>832</v>
      </c>
      <c r="C735" s="112">
        <f t="shared" si="145"/>
        <v>40583.43</v>
      </c>
      <c r="D735" s="113">
        <f t="shared" si="146"/>
        <v>3381.95</v>
      </c>
      <c r="E735" s="114">
        <f t="shared" si="147"/>
        <v>375.39</v>
      </c>
      <c r="F735" s="115">
        <f t="shared" si="156"/>
        <v>101.45</v>
      </c>
      <c r="G735" s="116">
        <f t="shared" si="157"/>
        <v>33.81</v>
      </c>
      <c r="H735" s="115">
        <f t="shared" si="148"/>
        <v>2.29</v>
      </c>
      <c r="I735" s="115">
        <f t="shared" si="149"/>
        <v>112.12</v>
      </c>
      <c r="J735" s="112">
        <f t="shared" si="150"/>
        <v>285.79000000000002</v>
      </c>
      <c r="K735" s="114">
        <f t="shared" si="151"/>
        <v>207.48</v>
      </c>
      <c r="L735" s="117">
        <f t="shared" si="152"/>
        <v>832</v>
      </c>
      <c r="M735" s="118">
        <f t="shared" si="153"/>
        <v>687</v>
      </c>
      <c r="N735" s="119">
        <f t="shared" si="154"/>
        <v>832</v>
      </c>
      <c r="O735" s="120">
        <f t="shared" si="155"/>
        <v>687</v>
      </c>
      <c r="Q735" s="125"/>
      <c r="U735" s="125"/>
    </row>
    <row r="736" spans="1:21" ht="16" customHeight="1" x14ac:dyDescent="0.3">
      <c r="A736" s="126">
        <v>687</v>
      </c>
      <c r="B736" s="127">
        <v>833</v>
      </c>
      <c r="C736" s="128">
        <f t="shared" si="145"/>
        <v>40583.43</v>
      </c>
      <c r="D736" s="129">
        <f t="shared" si="146"/>
        <v>3381.95</v>
      </c>
      <c r="E736" s="130">
        <f t="shared" si="147"/>
        <v>375.39</v>
      </c>
      <c r="F736" s="131">
        <f t="shared" si="156"/>
        <v>101.45</v>
      </c>
      <c r="G736" s="132">
        <f t="shared" si="157"/>
        <v>33.81</v>
      </c>
      <c r="H736" s="131">
        <f t="shared" si="148"/>
        <v>2.29</v>
      </c>
      <c r="I736" s="131">
        <f t="shared" si="149"/>
        <v>112.12</v>
      </c>
      <c r="J736" s="128">
        <f t="shared" si="150"/>
        <v>285.79000000000002</v>
      </c>
      <c r="K736" s="130">
        <f t="shared" si="151"/>
        <v>207.48</v>
      </c>
      <c r="L736" s="133">
        <f t="shared" si="152"/>
        <v>833</v>
      </c>
      <c r="M736" s="134">
        <f t="shared" si="153"/>
        <v>687</v>
      </c>
      <c r="N736" s="135">
        <f t="shared" si="154"/>
        <v>833</v>
      </c>
      <c r="O736" s="136">
        <f t="shared" si="155"/>
        <v>687</v>
      </c>
      <c r="Q736" s="125"/>
      <c r="U736" s="125"/>
    </row>
    <row r="737" spans="1:21" ht="16" customHeight="1" x14ac:dyDescent="0.3">
      <c r="A737" s="110">
        <v>688</v>
      </c>
      <c r="B737" s="111">
        <v>834</v>
      </c>
      <c r="C737" s="112">
        <f t="shared" si="145"/>
        <v>40642.5</v>
      </c>
      <c r="D737" s="113">
        <f t="shared" si="146"/>
        <v>3386.87</v>
      </c>
      <c r="E737" s="114">
        <f t="shared" si="147"/>
        <v>375.94</v>
      </c>
      <c r="F737" s="115">
        <f t="shared" si="156"/>
        <v>101.6</v>
      </c>
      <c r="G737" s="116">
        <f t="shared" si="157"/>
        <v>33.86</v>
      </c>
      <c r="H737" s="115">
        <f t="shared" si="148"/>
        <v>2.29</v>
      </c>
      <c r="I737" s="115">
        <f t="shared" si="149"/>
        <v>112.27</v>
      </c>
      <c r="J737" s="112">
        <f t="shared" si="150"/>
        <v>286.18</v>
      </c>
      <c r="K737" s="114">
        <f t="shared" si="151"/>
        <v>207.78</v>
      </c>
      <c r="L737" s="117">
        <f t="shared" si="152"/>
        <v>834</v>
      </c>
      <c r="M737" s="118">
        <f t="shared" si="153"/>
        <v>688</v>
      </c>
      <c r="N737" s="119">
        <f t="shared" si="154"/>
        <v>834</v>
      </c>
      <c r="O737" s="120">
        <f t="shared" si="155"/>
        <v>688</v>
      </c>
      <c r="Q737" s="125"/>
      <c r="U737" s="125"/>
    </row>
    <row r="738" spans="1:21" ht="16" customHeight="1" x14ac:dyDescent="0.3">
      <c r="A738" s="126">
        <v>689</v>
      </c>
      <c r="B738" s="127">
        <v>835</v>
      </c>
      <c r="C738" s="128">
        <f t="shared" si="145"/>
        <v>40701.57</v>
      </c>
      <c r="D738" s="129">
        <f t="shared" si="146"/>
        <v>3391.79</v>
      </c>
      <c r="E738" s="130">
        <f t="shared" si="147"/>
        <v>376.48</v>
      </c>
      <c r="F738" s="131">
        <f t="shared" si="156"/>
        <v>101.75</v>
      </c>
      <c r="G738" s="132">
        <f t="shared" si="157"/>
        <v>33.909999999999997</v>
      </c>
      <c r="H738" s="131">
        <f t="shared" si="148"/>
        <v>2.29</v>
      </c>
      <c r="I738" s="131">
        <f t="shared" si="149"/>
        <v>112.42</v>
      </c>
      <c r="J738" s="128">
        <f t="shared" si="150"/>
        <v>286.58</v>
      </c>
      <c r="K738" s="130">
        <f t="shared" si="151"/>
        <v>208.07</v>
      </c>
      <c r="L738" s="133">
        <f t="shared" si="152"/>
        <v>835</v>
      </c>
      <c r="M738" s="134">
        <f t="shared" si="153"/>
        <v>689</v>
      </c>
      <c r="N738" s="135">
        <f t="shared" si="154"/>
        <v>835</v>
      </c>
      <c r="O738" s="136">
        <f t="shared" si="155"/>
        <v>689</v>
      </c>
      <c r="Q738" s="125"/>
      <c r="U738" s="125"/>
    </row>
    <row r="739" spans="1:21" ht="16" customHeight="1" x14ac:dyDescent="0.3">
      <c r="A739" s="110">
        <v>690</v>
      </c>
      <c r="B739" s="111">
        <v>836</v>
      </c>
      <c r="C739" s="112">
        <f t="shared" si="145"/>
        <v>40760.65</v>
      </c>
      <c r="D739" s="113">
        <f t="shared" si="146"/>
        <v>3396.72</v>
      </c>
      <c r="E739" s="114">
        <f t="shared" si="147"/>
        <v>377.03</v>
      </c>
      <c r="F739" s="115">
        <f t="shared" si="156"/>
        <v>101.9</v>
      </c>
      <c r="G739" s="116">
        <f t="shared" si="157"/>
        <v>33.96</v>
      </c>
      <c r="H739" s="115">
        <f t="shared" si="148"/>
        <v>2.29</v>
      </c>
      <c r="I739" s="115">
        <f t="shared" si="149"/>
        <v>112.57</v>
      </c>
      <c r="J739" s="112">
        <f t="shared" si="150"/>
        <v>286.97000000000003</v>
      </c>
      <c r="K739" s="114">
        <f t="shared" si="151"/>
        <v>208.37</v>
      </c>
      <c r="L739" s="117">
        <f t="shared" si="152"/>
        <v>836</v>
      </c>
      <c r="M739" s="118">
        <f t="shared" si="153"/>
        <v>690</v>
      </c>
      <c r="N739" s="119">
        <f t="shared" si="154"/>
        <v>836</v>
      </c>
      <c r="O739" s="120">
        <f t="shared" si="155"/>
        <v>690</v>
      </c>
      <c r="Q739" s="125"/>
      <c r="U739" s="125"/>
    </row>
    <row r="740" spans="1:21" ht="16" customHeight="1" x14ac:dyDescent="0.3">
      <c r="A740" s="126">
        <v>690</v>
      </c>
      <c r="B740" s="127">
        <v>837</v>
      </c>
      <c r="C740" s="128">
        <f t="shared" si="145"/>
        <v>40760.65</v>
      </c>
      <c r="D740" s="129">
        <f t="shared" si="146"/>
        <v>3396.72</v>
      </c>
      <c r="E740" s="130">
        <f t="shared" si="147"/>
        <v>377.03</v>
      </c>
      <c r="F740" s="131">
        <f t="shared" si="156"/>
        <v>101.9</v>
      </c>
      <c r="G740" s="132">
        <f t="shared" si="157"/>
        <v>33.96</v>
      </c>
      <c r="H740" s="131">
        <f t="shared" si="148"/>
        <v>2.29</v>
      </c>
      <c r="I740" s="131">
        <f t="shared" si="149"/>
        <v>112.57</v>
      </c>
      <c r="J740" s="128">
        <f t="shared" si="150"/>
        <v>286.97000000000003</v>
      </c>
      <c r="K740" s="130">
        <f t="shared" si="151"/>
        <v>208.37</v>
      </c>
      <c r="L740" s="133">
        <f t="shared" si="152"/>
        <v>837</v>
      </c>
      <c r="M740" s="134">
        <f t="shared" si="153"/>
        <v>690</v>
      </c>
      <c r="N740" s="135">
        <f t="shared" si="154"/>
        <v>837</v>
      </c>
      <c r="O740" s="136">
        <f t="shared" si="155"/>
        <v>690</v>
      </c>
      <c r="Q740" s="125"/>
      <c r="U740" s="125"/>
    </row>
    <row r="741" spans="1:21" ht="16" customHeight="1" x14ac:dyDescent="0.3">
      <c r="A741" s="110">
        <v>691</v>
      </c>
      <c r="B741" s="111">
        <v>838</v>
      </c>
      <c r="C741" s="112">
        <f t="shared" si="145"/>
        <v>40819.72</v>
      </c>
      <c r="D741" s="113">
        <f t="shared" si="146"/>
        <v>3401.64</v>
      </c>
      <c r="E741" s="114">
        <f t="shared" si="147"/>
        <v>377.58</v>
      </c>
      <c r="F741" s="115">
        <f t="shared" si="156"/>
        <v>102.04</v>
      </c>
      <c r="G741" s="116">
        <f t="shared" si="157"/>
        <v>34.01</v>
      </c>
      <c r="H741" s="115">
        <f t="shared" si="148"/>
        <v>2.29</v>
      </c>
      <c r="I741" s="115">
        <f t="shared" si="149"/>
        <v>112.71</v>
      </c>
      <c r="J741" s="112">
        <f t="shared" si="150"/>
        <v>287.37</v>
      </c>
      <c r="K741" s="114">
        <f t="shared" si="151"/>
        <v>208.66</v>
      </c>
      <c r="L741" s="117">
        <f t="shared" si="152"/>
        <v>838</v>
      </c>
      <c r="M741" s="118">
        <f t="shared" si="153"/>
        <v>691</v>
      </c>
      <c r="N741" s="119">
        <f t="shared" si="154"/>
        <v>838</v>
      </c>
      <c r="O741" s="120">
        <f t="shared" si="155"/>
        <v>691</v>
      </c>
      <c r="Q741" s="125"/>
      <c r="U741" s="125"/>
    </row>
    <row r="742" spans="1:21" ht="16" customHeight="1" x14ac:dyDescent="0.3">
      <c r="A742" s="126">
        <v>692</v>
      </c>
      <c r="B742" s="127">
        <v>839</v>
      </c>
      <c r="C742" s="128">
        <f t="shared" si="145"/>
        <v>40878.79</v>
      </c>
      <c r="D742" s="129">
        <f t="shared" si="146"/>
        <v>3406.56</v>
      </c>
      <c r="E742" s="130">
        <f t="shared" si="147"/>
        <v>378.12</v>
      </c>
      <c r="F742" s="131">
        <f t="shared" si="156"/>
        <v>102.19</v>
      </c>
      <c r="G742" s="132">
        <f t="shared" si="157"/>
        <v>34.06</v>
      </c>
      <c r="H742" s="131">
        <f t="shared" si="148"/>
        <v>2.29</v>
      </c>
      <c r="I742" s="131">
        <f t="shared" si="149"/>
        <v>112.86</v>
      </c>
      <c r="J742" s="128">
        <f t="shared" si="150"/>
        <v>287.76</v>
      </c>
      <c r="K742" s="130">
        <f t="shared" si="151"/>
        <v>208.96</v>
      </c>
      <c r="L742" s="133">
        <f t="shared" si="152"/>
        <v>839</v>
      </c>
      <c r="M742" s="134">
        <f t="shared" si="153"/>
        <v>692</v>
      </c>
      <c r="N742" s="135">
        <f t="shared" si="154"/>
        <v>839</v>
      </c>
      <c r="O742" s="136">
        <f t="shared" si="155"/>
        <v>692</v>
      </c>
      <c r="Q742" s="125"/>
      <c r="U742" s="125"/>
    </row>
    <row r="743" spans="1:21" ht="16" customHeight="1" x14ac:dyDescent="0.3">
      <c r="A743" s="110">
        <v>692</v>
      </c>
      <c r="B743" s="111">
        <v>840</v>
      </c>
      <c r="C743" s="112">
        <f t="shared" si="145"/>
        <v>40878.79</v>
      </c>
      <c r="D743" s="113">
        <f t="shared" si="146"/>
        <v>3406.56</v>
      </c>
      <c r="E743" s="114">
        <f t="shared" si="147"/>
        <v>378.12</v>
      </c>
      <c r="F743" s="115">
        <f t="shared" si="156"/>
        <v>102.19</v>
      </c>
      <c r="G743" s="116">
        <f t="shared" si="157"/>
        <v>34.06</v>
      </c>
      <c r="H743" s="115">
        <f t="shared" si="148"/>
        <v>2.29</v>
      </c>
      <c r="I743" s="115">
        <f t="shared" si="149"/>
        <v>112.86</v>
      </c>
      <c r="J743" s="112">
        <f t="shared" si="150"/>
        <v>287.76</v>
      </c>
      <c r="K743" s="114">
        <f t="shared" si="151"/>
        <v>208.96</v>
      </c>
      <c r="L743" s="117">
        <f t="shared" si="152"/>
        <v>840</v>
      </c>
      <c r="M743" s="118">
        <f t="shared" si="153"/>
        <v>692</v>
      </c>
      <c r="N743" s="119">
        <f t="shared" si="154"/>
        <v>840</v>
      </c>
      <c r="O743" s="120">
        <f t="shared" si="155"/>
        <v>692</v>
      </c>
      <c r="Q743" s="125"/>
      <c r="U743" s="125"/>
    </row>
    <row r="744" spans="1:21" ht="16" customHeight="1" x14ac:dyDescent="0.3">
      <c r="A744" s="126">
        <v>693</v>
      </c>
      <c r="B744" s="127">
        <v>841</v>
      </c>
      <c r="C744" s="128">
        <f t="shared" si="145"/>
        <v>40937.870000000003</v>
      </c>
      <c r="D744" s="129">
        <f t="shared" si="146"/>
        <v>3411.48</v>
      </c>
      <c r="E744" s="130">
        <f t="shared" si="147"/>
        <v>378.67</v>
      </c>
      <c r="F744" s="131">
        <f t="shared" si="156"/>
        <v>102.34</v>
      </c>
      <c r="G744" s="132">
        <f t="shared" si="157"/>
        <v>34.11</v>
      </c>
      <c r="H744" s="131">
        <f t="shared" si="148"/>
        <v>2.29</v>
      </c>
      <c r="I744" s="131">
        <f t="shared" si="149"/>
        <v>113.01</v>
      </c>
      <c r="J744" s="128">
        <f t="shared" si="150"/>
        <v>288.14999999999998</v>
      </c>
      <c r="K744" s="130">
        <f t="shared" si="151"/>
        <v>209.25</v>
      </c>
      <c r="L744" s="133">
        <f t="shared" si="152"/>
        <v>841</v>
      </c>
      <c r="M744" s="134">
        <f t="shared" si="153"/>
        <v>693</v>
      </c>
      <c r="N744" s="135">
        <f t="shared" si="154"/>
        <v>841</v>
      </c>
      <c r="O744" s="136">
        <f t="shared" si="155"/>
        <v>693</v>
      </c>
      <c r="Q744" s="125"/>
      <c r="U744" s="125"/>
    </row>
    <row r="745" spans="1:21" ht="16" customHeight="1" x14ac:dyDescent="0.3">
      <c r="A745" s="110">
        <v>694</v>
      </c>
      <c r="B745" s="111">
        <v>842</v>
      </c>
      <c r="C745" s="112">
        <f t="shared" si="145"/>
        <v>40996.94</v>
      </c>
      <c r="D745" s="113">
        <f t="shared" si="146"/>
        <v>3416.41</v>
      </c>
      <c r="E745" s="114">
        <f t="shared" si="147"/>
        <v>379.22</v>
      </c>
      <c r="F745" s="115">
        <f t="shared" si="156"/>
        <v>102.49</v>
      </c>
      <c r="G745" s="116">
        <f t="shared" si="157"/>
        <v>34.159999999999997</v>
      </c>
      <c r="H745" s="115">
        <f t="shared" si="148"/>
        <v>2.29</v>
      </c>
      <c r="I745" s="115">
        <f t="shared" si="149"/>
        <v>113.16</v>
      </c>
      <c r="J745" s="112">
        <f t="shared" si="150"/>
        <v>288.55</v>
      </c>
      <c r="K745" s="114">
        <f t="shared" si="151"/>
        <v>209.55</v>
      </c>
      <c r="L745" s="117">
        <f t="shared" si="152"/>
        <v>842</v>
      </c>
      <c r="M745" s="118">
        <f t="shared" si="153"/>
        <v>694</v>
      </c>
      <c r="N745" s="119">
        <f t="shared" si="154"/>
        <v>842</v>
      </c>
      <c r="O745" s="120">
        <f t="shared" si="155"/>
        <v>694</v>
      </c>
      <c r="Q745" s="125"/>
      <c r="U745" s="125"/>
    </row>
    <row r="746" spans="1:21" ht="16" customHeight="1" x14ac:dyDescent="0.3">
      <c r="A746" s="126">
        <v>695</v>
      </c>
      <c r="B746" s="127">
        <v>843</v>
      </c>
      <c r="C746" s="128">
        <f t="shared" si="145"/>
        <v>41056.01</v>
      </c>
      <c r="D746" s="129">
        <f t="shared" si="146"/>
        <v>3421.33</v>
      </c>
      <c r="E746" s="130">
        <f t="shared" si="147"/>
        <v>379.76</v>
      </c>
      <c r="F746" s="131">
        <f t="shared" si="156"/>
        <v>102.63</v>
      </c>
      <c r="G746" s="132">
        <f t="shared" si="157"/>
        <v>34.21</v>
      </c>
      <c r="H746" s="131">
        <f t="shared" si="148"/>
        <v>2.29</v>
      </c>
      <c r="I746" s="131">
        <f t="shared" si="149"/>
        <v>113.3</v>
      </c>
      <c r="J746" s="128">
        <f t="shared" si="150"/>
        <v>288.94</v>
      </c>
      <c r="K746" s="130">
        <f t="shared" si="151"/>
        <v>209.84</v>
      </c>
      <c r="L746" s="133">
        <f t="shared" si="152"/>
        <v>843</v>
      </c>
      <c r="M746" s="134">
        <f t="shared" si="153"/>
        <v>695</v>
      </c>
      <c r="N746" s="135">
        <f t="shared" si="154"/>
        <v>843</v>
      </c>
      <c r="O746" s="136">
        <f t="shared" si="155"/>
        <v>695</v>
      </c>
      <c r="Q746" s="125"/>
      <c r="U746" s="125"/>
    </row>
    <row r="747" spans="1:21" ht="16" customHeight="1" x14ac:dyDescent="0.3">
      <c r="A747" s="110">
        <v>695</v>
      </c>
      <c r="B747" s="111">
        <v>844</v>
      </c>
      <c r="C747" s="112">
        <f t="shared" si="145"/>
        <v>41056.01</v>
      </c>
      <c r="D747" s="113">
        <f t="shared" si="146"/>
        <v>3421.33</v>
      </c>
      <c r="E747" s="114">
        <f t="shared" si="147"/>
        <v>379.76</v>
      </c>
      <c r="F747" s="115">
        <f t="shared" si="156"/>
        <v>102.63</v>
      </c>
      <c r="G747" s="116">
        <f t="shared" si="157"/>
        <v>34.21</v>
      </c>
      <c r="H747" s="115">
        <f t="shared" si="148"/>
        <v>2.29</v>
      </c>
      <c r="I747" s="115">
        <f t="shared" si="149"/>
        <v>113.3</v>
      </c>
      <c r="J747" s="112">
        <f t="shared" si="150"/>
        <v>288.94</v>
      </c>
      <c r="K747" s="114">
        <f t="shared" si="151"/>
        <v>209.84</v>
      </c>
      <c r="L747" s="117">
        <f t="shared" si="152"/>
        <v>844</v>
      </c>
      <c r="M747" s="118">
        <f t="shared" si="153"/>
        <v>695</v>
      </c>
      <c r="N747" s="119">
        <f t="shared" si="154"/>
        <v>844</v>
      </c>
      <c r="O747" s="120">
        <f t="shared" si="155"/>
        <v>695</v>
      </c>
      <c r="Q747" s="125"/>
      <c r="U747" s="125"/>
    </row>
    <row r="748" spans="1:21" ht="16" customHeight="1" x14ac:dyDescent="0.3">
      <c r="A748" s="126">
        <v>696</v>
      </c>
      <c r="B748" s="127">
        <v>845</v>
      </c>
      <c r="C748" s="128">
        <f t="shared" si="145"/>
        <v>41115.089999999997</v>
      </c>
      <c r="D748" s="129">
        <f t="shared" si="146"/>
        <v>3426.25</v>
      </c>
      <c r="E748" s="130">
        <f t="shared" si="147"/>
        <v>380.31</v>
      </c>
      <c r="F748" s="131">
        <f t="shared" si="156"/>
        <v>102.78</v>
      </c>
      <c r="G748" s="132">
        <f t="shared" si="157"/>
        <v>34.26</v>
      </c>
      <c r="H748" s="131">
        <f t="shared" si="148"/>
        <v>2.29</v>
      </c>
      <c r="I748" s="131">
        <f t="shared" si="149"/>
        <v>113.45</v>
      </c>
      <c r="J748" s="128">
        <f t="shared" si="150"/>
        <v>289.33999999999997</v>
      </c>
      <c r="K748" s="130">
        <f t="shared" si="151"/>
        <v>210.14</v>
      </c>
      <c r="L748" s="133">
        <f t="shared" si="152"/>
        <v>845</v>
      </c>
      <c r="M748" s="134">
        <f t="shared" si="153"/>
        <v>696</v>
      </c>
      <c r="N748" s="135">
        <f t="shared" si="154"/>
        <v>845</v>
      </c>
      <c r="O748" s="136">
        <f t="shared" si="155"/>
        <v>696</v>
      </c>
      <c r="Q748" s="125"/>
      <c r="U748" s="125"/>
    </row>
    <row r="749" spans="1:21" ht="16" customHeight="1" x14ac:dyDescent="0.3">
      <c r="A749" s="110">
        <v>697</v>
      </c>
      <c r="B749" s="111">
        <v>846</v>
      </c>
      <c r="C749" s="112">
        <f t="shared" si="145"/>
        <v>41174.160000000003</v>
      </c>
      <c r="D749" s="113">
        <f t="shared" si="146"/>
        <v>3431.18</v>
      </c>
      <c r="E749" s="114">
        <f t="shared" si="147"/>
        <v>380.86</v>
      </c>
      <c r="F749" s="115">
        <f t="shared" si="156"/>
        <v>102.93</v>
      </c>
      <c r="G749" s="116">
        <f t="shared" si="157"/>
        <v>34.31</v>
      </c>
      <c r="H749" s="115">
        <f t="shared" si="148"/>
        <v>2.29</v>
      </c>
      <c r="I749" s="115">
        <f t="shared" si="149"/>
        <v>113.6</v>
      </c>
      <c r="J749" s="112">
        <f t="shared" si="150"/>
        <v>289.73</v>
      </c>
      <c r="K749" s="114">
        <f t="shared" si="151"/>
        <v>210.44</v>
      </c>
      <c r="L749" s="117">
        <f t="shared" si="152"/>
        <v>846</v>
      </c>
      <c r="M749" s="118">
        <f t="shared" si="153"/>
        <v>697</v>
      </c>
      <c r="N749" s="119">
        <f t="shared" si="154"/>
        <v>846</v>
      </c>
      <c r="O749" s="120">
        <f t="shared" si="155"/>
        <v>697</v>
      </c>
      <c r="Q749" s="125"/>
      <c r="U749" s="125"/>
    </row>
    <row r="750" spans="1:21" ht="16" customHeight="1" x14ac:dyDescent="0.3">
      <c r="A750" s="126">
        <v>698</v>
      </c>
      <c r="B750" s="127">
        <v>847</v>
      </c>
      <c r="C750" s="128">
        <f t="shared" si="145"/>
        <v>41233.230000000003</v>
      </c>
      <c r="D750" s="129">
        <f t="shared" si="146"/>
        <v>3436.1</v>
      </c>
      <c r="E750" s="130">
        <f t="shared" si="147"/>
        <v>381.4</v>
      </c>
      <c r="F750" s="131">
        <f t="shared" si="156"/>
        <v>103.08</v>
      </c>
      <c r="G750" s="132">
        <f t="shared" si="157"/>
        <v>34.36</v>
      </c>
      <c r="H750" s="131">
        <f t="shared" si="148"/>
        <v>2.29</v>
      </c>
      <c r="I750" s="131">
        <f t="shared" si="149"/>
        <v>113.75</v>
      </c>
      <c r="J750" s="128">
        <f t="shared" si="150"/>
        <v>290.12</v>
      </c>
      <c r="K750" s="130">
        <f t="shared" si="151"/>
        <v>210.73</v>
      </c>
      <c r="L750" s="133">
        <f t="shared" si="152"/>
        <v>847</v>
      </c>
      <c r="M750" s="134">
        <f t="shared" si="153"/>
        <v>698</v>
      </c>
      <c r="N750" s="135">
        <f t="shared" si="154"/>
        <v>847</v>
      </c>
      <c r="O750" s="136">
        <f t="shared" si="155"/>
        <v>698</v>
      </c>
      <c r="Q750" s="125"/>
      <c r="U750" s="125"/>
    </row>
    <row r="751" spans="1:21" ht="16" customHeight="1" x14ac:dyDescent="0.3">
      <c r="A751" s="110">
        <v>698</v>
      </c>
      <c r="B751" s="111">
        <v>848</v>
      </c>
      <c r="C751" s="112">
        <f t="shared" si="145"/>
        <v>41233.230000000003</v>
      </c>
      <c r="D751" s="113">
        <f t="shared" si="146"/>
        <v>3436.1</v>
      </c>
      <c r="E751" s="114">
        <f t="shared" si="147"/>
        <v>381.4</v>
      </c>
      <c r="F751" s="115">
        <f t="shared" si="156"/>
        <v>103.08</v>
      </c>
      <c r="G751" s="116">
        <f t="shared" si="157"/>
        <v>34.36</v>
      </c>
      <c r="H751" s="115">
        <f t="shared" si="148"/>
        <v>2.29</v>
      </c>
      <c r="I751" s="115">
        <f t="shared" si="149"/>
        <v>113.75</v>
      </c>
      <c r="J751" s="112">
        <f t="shared" si="150"/>
        <v>290.12</v>
      </c>
      <c r="K751" s="114">
        <f t="shared" si="151"/>
        <v>210.73</v>
      </c>
      <c r="L751" s="117">
        <f t="shared" si="152"/>
        <v>848</v>
      </c>
      <c r="M751" s="118">
        <f t="shared" si="153"/>
        <v>698</v>
      </c>
      <c r="N751" s="119">
        <f t="shared" si="154"/>
        <v>848</v>
      </c>
      <c r="O751" s="120">
        <f t="shared" si="155"/>
        <v>698</v>
      </c>
      <c r="Q751" s="125"/>
      <c r="U751" s="125"/>
    </row>
    <row r="752" spans="1:21" ht="16" customHeight="1" x14ac:dyDescent="0.3">
      <c r="A752" s="126">
        <v>699</v>
      </c>
      <c r="B752" s="127">
        <v>849</v>
      </c>
      <c r="C752" s="128">
        <f t="shared" si="145"/>
        <v>41292.31</v>
      </c>
      <c r="D752" s="129">
        <f t="shared" si="146"/>
        <v>3441.02</v>
      </c>
      <c r="E752" s="130">
        <f t="shared" si="147"/>
        <v>381.95</v>
      </c>
      <c r="F752" s="131">
        <f t="shared" si="156"/>
        <v>103.23</v>
      </c>
      <c r="G752" s="132">
        <f t="shared" si="157"/>
        <v>34.409999999999997</v>
      </c>
      <c r="H752" s="131">
        <f t="shared" si="148"/>
        <v>2.29</v>
      </c>
      <c r="I752" s="131">
        <f t="shared" si="149"/>
        <v>113.9</v>
      </c>
      <c r="J752" s="128">
        <f t="shared" si="150"/>
        <v>290.52</v>
      </c>
      <c r="K752" s="130">
        <f t="shared" si="151"/>
        <v>211.03</v>
      </c>
      <c r="L752" s="133">
        <f t="shared" si="152"/>
        <v>849</v>
      </c>
      <c r="M752" s="134">
        <f t="shared" si="153"/>
        <v>699</v>
      </c>
      <c r="N752" s="135">
        <f t="shared" si="154"/>
        <v>849</v>
      </c>
      <c r="O752" s="136">
        <f t="shared" si="155"/>
        <v>699</v>
      </c>
      <c r="Q752" s="125"/>
      <c r="U752" s="125"/>
    </row>
    <row r="753" spans="1:21" ht="16" customHeight="1" x14ac:dyDescent="0.3">
      <c r="A753" s="110">
        <v>700</v>
      </c>
      <c r="B753" s="111">
        <v>850</v>
      </c>
      <c r="C753" s="112">
        <f t="shared" si="145"/>
        <v>41351.379999999997</v>
      </c>
      <c r="D753" s="113">
        <f t="shared" si="146"/>
        <v>3445.94</v>
      </c>
      <c r="E753" s="114">
        <f t="shared" si="147"/>
        <v>382.49</v>
      </c>
      <c r="F753" s="115">
        <f t="shared" si="156"/>
        <v>103.37</v>
      </c>
      <c r="G753" s="116">
        <f t="shared" si="157"/>
        <v>34.450000000000003</v>
      </c>
      <c r="H753" s="115">
        <f t="shared" si="148"/>
        <v>2.29</v>
      </c>
      <c r="I753" s="115">
        <f t="shared" si="149"/>
        <v>114.04</v>
      </c>
      <c r="J753" s="112">
        <f t="shared" si="150"/>
        <v>290.91000000000003</v>
      </c>
      <c r="K753" s="114">
        <f t="shared" si="151"/>
        <v>211.32</v>
      </c>
      <c r="L753" s="117">
        <f t="shared" si="152"/>
        <v>850</v>
      </c>
      <c r="M753" s="118">
        <f t="shared" si="153"/>
        <v>700</v>
      </c>
      <c r="N753" s="119">
        <f t="shared" si="154"/>
        <v>850</v>
      </c>
      <c r="O753" s="120">
        <f t="shared" si="155"/>
        <v>700</v>
      </c>
      <c r="Q753" s="125"/>
      <c r="U753" s="125"/>
    </row>
    <row r="754" spans="1:21" ht="16" customHeight="1" x14ac:dyDescent="0.3">
      <c r="A754" s="126">
        <v>701</v>
      </c>
      <c r="B754" s="127">
        <v>851</v>
      </c>
      <c r="C754" s="128">
        <f t="shared" si="145"/>
        <v>41410.449999999997</v>
      </c>
      <c r="D754" s="129">
        <f t="shared" si="146"/>
        <v>3450.87</v>
      </c>
      <c r="E754" s="130">
        <f t="shared" si="147"/>
        <v>383.04</v>
      </c>
      <c r="F754" s="131">
        <f t="shared" si="156"/>
        <v>103.52</v>
      </c>
      <c r="G754" s="132">
        <f t="shared" si="157"/>
        <v>34.5</v>
      </c>
      <c r="H754" s="131">
        <f t="shared" si="148"/>
        <v>2.29</v>
      </c>
      <c r="I754" s="131">
        <f t="shared" si="149"/>
        <v>114.19</v>
      </c>
      <c r="J754" s="128">
        <f t="shared" si="150"/>
        <v>291.3</v>
      </c>
      <c r="K754" s="130">
        <f t="shared" si="151"/>
        <v>211.62</v>
      </c>
      <c r="L754" s="133">
        <f t="shared" si="152"/>
        <v>851</v>
      </c>
      <c r="M754" s="134">
        <f t="shared" si="153"/>
        <v>701</v>
      </c>
      <c r="N754" s="135">
        <f t="shared" si="154"/>
        <v>851</v>
      </c>
      <c r="O754" s="136">
        <f t="shared" si="155"/>
        <v>701</v>
      </c>
      <c r="Q754" s="125"/>
      <c r="U754" s="125"/>
    </row>
    <row r="755" spans="1:21" ht="16" customHeight="1" x14ac:dyDescent="0.3">
      <c r="A755" s="110">
        <v>701</v>
      </c>
      <c r="B755" s="111">
        <v>852</v>
      </c>
      <c r="C755" s="112">
        <f t="shared" si="145"/>
        <v>41410.449999999997</v>
      </c>
      <c r="D755" s="113">
        <f t="shared" si="146"/>
        <v>3450.87</v>
      </c>
      <c r="E755" s="114">
        <f t="shared" si="147"/>
        <v>383.04</v>
      </c>
      <c r="F755" s="115">
        <f t="shared" si="156"/>
        <v>103.52</v>
      </c>
      <c r="G755" s="116">
        <f t="shared" si="157"/>
        <v>34.5</v>
      </c>
      <c r="H755" s="115">
        <f t="shared" si="148"/>
        <v>2.29</v>
      </c>
      <c r="I755" s="115">
        <f t="shared" si="149"/>
        <v>114.19</v>
      </c>
      <c r="J755" s="112">
        <f t="shared" si="150"/>
        <v>291.3</v>
      </c>
      <c r="K755" s="114">
        <f t="shared" si="151"/>
        <v>211.62</v>
      </c>
      <c r="L755" s="117">
        <f t="shared" si="152"/>
        <v>852</v>
      </c>
      <c r="M755" s="118">
        <f t="shared" si="153"/>
        <v>701</v>
      </c>
      <c r="N755" s="119">
        <f t="shared" si="154"/>
        <v>852</v>
      </c>
      <c r="O755" s="120">
        <f t="shared" si="155"/>
        <v>701</v>
      </c>
      <c r="Q755" s="125"/>
      <c r="U755" s="125"/>
    </row>
    <row r="756" spans="1:21" ht="16" customHeight="1" x14ac:dyDescent="0.3">
      <c r="A756" s="126">
        <v>702</v>
      </c>
      <c r="B756" s="127">
        <v>853</v>
      </c>
      <c r="C756" s="128">
        <f t="shared" si="145"/>
        <v>41469.53</v>
      </c>
      <c r="D756" s="129">
        <f t="shared" si="146"/>
        <v>3455.79</v>
      </c>
      <c r="E756" s="130">
        <f t="shared" si="147"/>
        <v>383.59</v>
      </c>
      <c r="F756" s="131">
        <f t="shared" si="156"/>
        <v>103.67</v>
      </c>
      <c r="G756" s="132">
        <f t="shared" si="157"/>
        <v>34.549999999999997</v>
      </c>
      <c r="H756" s="131">
        <f t="shared" si="148"/>
        <v>2.29</v>
      </c>
      <c r="I756" s="131">
        <f t="shared" si="149"/>
        <v>114.34</v>
      </c>
      <c r="J756" s="128">
        <f t="shared" si="150"/>
        <v>291.7</v>
      </c>
      <c r="K756" s="130">
        <f t="shared" si="151"/>
        <v>211.91</v>
      </c>
      <c r="L756" s="133">
        <f t="shared" si="152"/>
        <v>853</v>
      </c>
      <c r="M756" s="134">
        <f t="shared" si="153"/>
        <v>702</v>
      </c>
      <c r="N756" s="135">
        <f t="shared" si="154"/>
        <v>853</v>
      </c>
      <c r="O756" s="136">
        <f t="shared" si="155"/>
        <v>702</v>
      </c>
      <c r="Q756" s="125"/>
      <c r="U756" s="125"/>
    </row>
    <row r="757" spans="1:21" ht="16" customHeight="1" x14ac:dyDescent="0.3">
      <c r="A757" s="110">
        <v>703</v>
      </c>
      <c r="B757" s="111">
        <v>854</v>
      </c>
      <c r="C757" s="112">
        <f t="shared" si="145"/>
        <v>41528.6</v>
      </c>
      <c r="D757" s="113">
        <f t="shared" si="146"/>
        <v>3460.71</v>
      </c>
      <c r="E757" s="114">
        <f t="shared" si="147"/>
        <v>384.13</v>
      </c>
      <c r="F757" s="115">
        <f t="shared" si="156"/>
        <v>103.82</v>
      </c>
      <c r="G757" s="116">
        <f t="shared" si="157"/>
        <v>34.6</v>
      </c>
      <c r="H757" s="115">
        <f t="shared" si="148"/>
        <v>2.29</v>
      </c>
      <c r="I757" s="115">
        <f t="shared" si="149"/>
        <v>114.49</v>
      </c>
      <c r="J757" s="112">
        <f t="shared" si="150"/>
        <v>292.08999999999997</v>
      </c>
      <c r="K757" s="114">
        <f t="shared" si="151"/>
        <v>212.21</v>
      </c>
      <c r="L757" s="117">
        <f t="shared" si="152"/>
        <v>854</v>
      </c>
      <c r="M757" s="118">
        <f t="shared" si="153"/>
        <v>703</v>
      </c>
      <c r="N757" s="119">
        <f t="shared" si="154"/>
        <v>854</v>
      </c>
      <c r="O757" s="120">
        <f t="shared" si="155"/>
        <v>703</v>
      </c>
      <c r="P757" s="143"/>
      <c r="Q757" s="125"/>
      <c r="U757" s="125"/>
    </row>
    <row r="758" spans="1:21" ht="16" customHeight="1" x14ac:dyDescent="0.3">
      <c r="A758" s="126">
        <v>704</v>
      </c>
      <c r="B758" s="127">
        <v>855</v>
      </c>
      <c r="C758" s="128">
        <f t="shared" si="145"/>
        <v>41587.67</v>
      </c>
      <c r="D758" s="129">
        <f t="shared" si="146"/>
        <v>3465.63</v>
      </c>
      <c r="E758" s="130">
        <f t="shared" si="147"/>
        <v>384.68</v>
      </c>
      <c r="F758" s="131">
        <f t="shared" si="156"/>
        <v>103.96</v>
      </c>
      <c r="G758" s="132">
        <f t="shared" si="157"/>
        <v>34.65</v>
      </c>
      <c r="H758" s="131">
        <f t="shared" si="148"/>
        <v>2.29</v>
      </c>
      <c r="I758" s="131">
        <f t="shared" si="149"/>
        <v>114.63</v>
      </c>
      <c r="J758" s="128">
        <f t="shared" si="150"/>
        <v>292.49</v>
      </c>
      <c r="K758" s="130">
        <f t="shared" si="151"/>
        <v>212.5</v>
      </c>
      <c r="L758" s="133">
        <f t="shared" si="152"/>
        <v>855</v>
      </c>
      <c r="M758" s="134">
        <f t="shared" si="153"/>
        <v>704</v>
      </c>
      <c r="N758" s="135">
        <f t="shared" si="154"/>
        <v>855</v>
      </c>
      <c r="O758" s="136">
        <f t="shared" si="155"/>
        <v>704</v>
      </c>
      <c r="Q758" s="125"/>
      <c r="U758" s="125"/>
    </row>
    <row r="759" spans="1:21" ht="16" customHeight="1" x14ac:dyDescent="0.3">
      <c r="A759" s="110">
        <v>704</v>
      </c>
      <c r="B759" s="111">
        <v>856</v>
      </c>
      <c r="C759" s="112">
        <f t="shared" si="145"/>
        <v>41587.67</v>
      </c>
      <c r="D759" s="113">
        <f t="shared" si="146"/>
        <v>3465.63</v>
      </c>
      <c r="E759" s="114">
        <f t="shared" si="147"/>
        <v>384.68</v>
      </c>
      <c r="F759" s="115">
        <f t="shared" si="156"/>
        <v>103.96</v>
      </c>
      <c r="G759" s="116">
        <f t="shared" si="157"/>
        <v>34.65</v>
      </c>
      <c r="H759" s="115">
        <f t="shared" si="148"/>
        <v>2.29</v>
      </c>
      <c r="I759" s="115">
        <f t="shared" si="149"/>
        <v>114.63</v>
      </c>
      <c r="J759" s="112">
        <f t="shared" si="150"/>
        <v>292.49</v>
      </c>
      <c r="K759" s="114">
        <f t="shared" si="151"/>
        <v>212.5</v>
      </c>
      <c r="L759" s="117">
        <f t="shared" si="152"/>
        <v>856</v>
      </c>
      <c r="M759" s="118">
        <f t="shared" si="153"/>
        <v>704</v>
      </c>
      <c r="N759" s="119">
        <f t="shared" si="154"/>
        <v>856</v>
      </c>
      <c r="O759" s="120">
        <f t="shared" si="155"/>
        <v>704</v>
      </c>
      <c r="Q759" s="125"/>
      <c r="U759" s="125"/>
    </row>
    <row r="760" spans="1:21" ht="16" customHeight="1" x14ac:dyDescent="0.3">
      <c r="A760" s="126">
        <v>705</v>
      </c>
      <c r="B760" s="127">
        <v>857</v>
      </c>
      <c r="C760" s="128">
        <f t="shared" si="145"/>
        <v>41646.75</v>
      </c>
      <c r="D760" s="129">
        <f t="shared" si="146"/>
        <v>3470.56</v>
      </c>
      <c r="E760" s="130">
        <f t="shared" si="147"/>
        <v>385.23</v>
      </c>
      <c r="F760" s="131">
        <f t="shared" si="156"/>
        <v>104.11</v>
      </c>
      <c r="G760" s="132">
        <f t="shared" si="157"/>
        <v>34.700000000000003</v>
      </c>
      <c r="H760" s="131">
        <f t="shared" si="148"/>
        <v>2.29</v>
      </c>
      <c r="I760" s="131">
        <f t="shared" si="149"/>
        <v>114.78</v>
      </c>
      <c r="J760" s="128">
        <f t="shared" si="150"/>
        <v>292.88</v>
      </c>
      <c r="K760" s="130">
        <f t="shared" si="151"/>
        <v>212.8</v>
      </c>
      <c r="L760" s="133">
        <f t="shared" si="152"/>
        <v>857</v>
      </c>
      <c r="M760" s="134">
        <f t="shared" si="153"/>
        <v>705</v>
      </c>
      <c r="N760" s="135">
        <f t="shared" si="154"/>
        <v>857</v>
      </c>
      <c r="O760" s="136">
        <f t="shared" si="155"/>
        <v>705</v>
      </c>
      <c r="Q760" s="18"/>
      <c r="R760" s="142"/>
      <c r="U760" s="125"/>
    </row>
    <row r="761" spans="1:21" ht="16" customHeight="1" x14ac:dyDescent="0.3">
      <c r="A761" s="110">
        <v>706</v>
      </c>
      <c r="B761" s="111">
        <v>858</v>
      </c>
      <c r="C761" s="112">
        <f t="shared" si="145"/>
        <v>41705.82</v>
      </c>
      <c r="D761" s="113">
        <f t="shared" si="146"/>
        <v>3475.48</v>
      </c>
      <c r="E761" s="114">
        <f t="shared" si="147"/>
        <v>385.77</v>
      </c>
      <c r="F761" s="115">
        <f t="shared" si="156"/>
        <v>104.26</v>
      </c>
      <c r="G761" s="116">
        <f t="shared" si="157"/>
        <v>34.75</v>
      </c>
      <c r="H761" s="115">
        <f t="shared" si="148"/>
        <v>2.29</v>
      </c>
      <c r="I761" s="115">
        <f t="shared" si="149"/>
        <v>114.93</v>
      </c>
      <c r="J761" s="112">
        <f t="shared" si="150"/>
        <v>293.27</v>
      </c>
      <c r="K761" s="114">
        <f t="shared" si="151"/>
        <v>213.09</v>
      </c>
      <c r="L761" s="117">
        <f t="shared" si="152"/>
        <v>858</v>
      </c>
      <c r="M761" s="118">
        <f t="shared" si="153"/>
        <v>706</v>
      </c>
      <c r="N761" s="119">
        <f t="shared" si="154"/>
        <v>858</v>
      </c>
      <c r="O761" s="120">
        <f t="shared" si="155"/>
        <v>706</v>
      </c>
      <c r="Q761" s="143"/>
      <c r="U761" s="125"/>
    </row>
    <row r="762" spans="1:21" ht="16" customHeight="1" x14ac:dyDescent="0.3">
      <c r="A762" s="126">
        <v>707</v>
      </c>
      <c r="B762" s="127">
        <v>859</v>
      </c>
      <c r="C762" s="128">
        <f t="shared" si="145"/>
        <v>41764.89</v>
      </c>
      <c r="D762" s="129">
        <f t="shared" si="146"/>
        <v>3480.4</v>
      </c>
      <c r="E762" s="130">
        <f t="shared" si="147"/>
        <v>386.32</v>
      </c>
      <c r="F762" s="131">
        <f t="shared" si="156"/>
        <v>104.41</v>
      </c>
      <c r="G762" s="132">
        <f t="shared" si="157"/>
        <v>34.799999999999997</v>
      </c>
      <c r="H762" s="131">
        <f t="shared" si="148"/>
        <v>2.29</v>
      </c>
      <c r="I762" s="131">
        <f t="shared" si="149"/>
        <v>115.08</v>
      </c>
      <c r="J762" s="128">
        <f t="shared" si="150"/>
        <v>293.67</v>
      </c>
      <c r="K762" s="130">
        <f t="shared" si="151"/>
        <v>213.39</v>
      </c>
      <c r="L762" s="133">
        <f t="shared" si="152"/>
        <v>859</v>
      </c>
      <c r="M762" s="134">
        <f t="shared" si="153"/>
        <v>707</v>
      </c>
      <c r="N762" s="135">
        <f t="shared" si="154"/>
        <v>859</v>
      </c>
      <c r="O762" s="136">
        <f t="shared" si="155"/>
        <v>707</v>
      </c>
      <c r="Q762" s="125"/>
      <c r="U762" s="125"/>
    </row>
    <row r="763" spans="1:21" ht="16" customHeight="1" x14ac:dyDescent="0.3">
      <c r="A763" s="110">
        <v>708</v>
      </c>
      <c r="B763" s="111">
        <v>860</v>
      </c>
      <c r="C763" s="112">
        <f t="shared" si="145"/>
        <v>41823.97</v>
      </c>
      <c r="D763" s="113">
        <f t="shared" si="146"/>
        <v>3485.33</v>
      </c>
      <c r="E763" s="114">
        <f t="shared" si="147"/>
        <v>386.87</v>
      </c>
      <c r="F763" s="115">
        <f t="shared" si="156"/>
        <v>104.55</v>
      </c>
      <c r="G763" s="116">
        <f t="shared" si="157"/>
        <v>34.85</v>
      </c>
      <c r="H763" s="115">
        <f t="shared" si="148"/>
        <v>2.29</v>
      </c>
      <c r="I763" s="115">
        <f t="shared" si="149"/>
        <v>115.22</v>
      </c>
      <c r="J763" s="112">
        <f t="shared" si="150"/>
        <v>294.06</v>
      </c>
      <c r="K763" s="114">
        <f t="shared" si="151"/>
        <v>213.68</v>
      </c>
      <c r="L763" s="117">
        <f t="shared" si="152"/>
        <v>860</v>
      </c>
      <c r="M763" s="118">
        <f t="shared" si="153"/>
        <v>708</v>
      </c>
      <c r="N763" s="119">
        <f t="shared" si="154"/>
        <v>860</v>
      </c>
      <c r="O763" s="120">
        <f t="shared" si="155"/>
        <v>708</v>
      </c>
      <c r="Q763" s="125"/>
      <c r="U763" s="125"/>
    </row>
    <row r="764" spans="1:21" ht="16" customHeight="1" x14ac:dyDescent="0.3">
      <c r="A764" s="126">
        <v>709</v>
      </c>
      <c r="B764" s="127">
        <v>861</v>
      </c>
      <c r="C764" s="128">
        <f t="shared" si="145"/>
        <v>41883.040000000001</v>
      </c>
      <c r="D764" s="129">
        <f t="shared" si="146"/>
        <v>3490.25</v>
      </c>
      <c r="E764" s="130">
        <f t="shared" si="147"/>
        <v>387.41</v>
      </c>
      <c r="F764" s="131">
        <f t="shared" si="156"/>
        <v>104.7</v>
      </c>
      <c r="G764" s="132">
        <f t="shared" si="157"/>
        <v>34.9</v>
      </c>
      <c r="H764" s="131">
        <f t="shared" si="148"/>
        <v>2.29</v>
      </c>
      <c r="I764" s="131">
        <f t="shared" si="149"/>
        <v>115.37</v>
      </c>
      <c r="J764" s="128">
        <f t="shared" si="150"/>
        <v>294.45999999999998</v>
      </c>
      <c r="K764" s="130">
        <f t="shared" si="151"/>
        <v>213.98</v>
      </c>
      <c r="L764" s="133">
        <f t="shared" si="152"/>
        <v>861</v>
      </c>
      <c r="M764" s="134">
        <f t="shared" si="153"/>
        <v>709</v>
      </c>
      <c r="N764" s="135">
        <f t="shared" si="154"/>
        <v>861</v>
      </c>
      <c r="O764" s="136">
        <f t="shared" si="155"/>
        <v>709</v>
      </c>
      <c r="Q764" s="125"/>
      <c r="U764" s="125"/>
    </row>
    <row r="765" spans="1:21" ht="16" customHeight="1" x14ac:dyDescent="0.3">
      <c r="A765" s="110">
        <v>710</v>
      </c>
      <c r="B765" s="111">
        <v>862</v>
      </c>
      <c r="C765" s="112">
        <f t="shared" si="145"/>
        <v>41942.11</v>
      </c>
      <c r="D765" s="113">
        <f t="shared" si="146"/>
        <v>3495.17</v>
      </c>
      <c r="E765" s="114">
        <f t="shared" si="147"/>
        <v>387.96</v>
      </c>
      <c r="F765" s="115">
        <f t="shared" si="156"/>
        <v>104.85</v>
      </c>
      <c r="G765" s="116">
        <f t="shared" si="157"/>
        <v>34.950000000000003</v>
      </c>
      <c r="H765" s="115">
        <f t="shared" si="148"/>
        <v>2.29</v>
      </c>
      <c r="I765" s="115">
        <f t="shared" si="149"/>
        <v>115.52</v>
      </c>
      <c r="J765" s="112">
        <f t="shared" si="150"/>
        <v>294.85000000000002</v>
      </c>
      <c r="K765" s="114">
        <f t="shared" si="151"/>
        <v>214.28</v>
      </c>
      <c r="L765" s="117">
        <f t="shared" si="152"/>
        <v>862</v>
      </c>
      <c r="M765" s="118">
        <f t="shared" si="153"/>
        <v>710</v>
      </c>
      <c r="N765" s="119">
        <f t="shared" si="154"/>
        <v>862</v>
      </c>
      <c r="O765" s="120">
        <f t="shared" si="155"/>
        <v>710</v>
      </c>
      <c r="Q765" s="125"/>
      <c r="U765" s="125"/>
    </row>
    <row r="766" spans="1:21" ht="16" customHeight="1" x14ac:dyDescent="0.3">
      <c r="A766" s="126">
        <v>710</v>
      </c>
      <c r="B766" s="127">
        <v>863</v>
      </c>
      <c r="C766" s="128">
        <f t="shared" si="145"/>
        <v>41942.11</v>
      </c>
      <c r="D766" s="129">
        <f t="shared" si="146"/>
        <v>3495.17</v>
      </c>
      <c r="E766" s="130">
        <f t="shared" si="147"/>
        <v>387.96</v>
      </c>
      <c r="F766" s="131">
        <f t="shared" si="156"/>
        <v>104.85</v>
      </c>
      <c r="G766" s="132">
        <f t="shared" si="157"/>
        <v>34.950000000000003</v>
      </c>
      <c r="H766" s="131">
        <f t="shared" si="148"/>
        <v>2.29</v>
      </c>
      <c r="I766" s="131">
        <f t="shared" si="149"/>
        <v>115.52</v>
      </c>
      <c r="J766" s="128">
        <f t="shared" si="150"/>
        <v>294.85000000000002</v>
      </c>
      <c r="K766" s="130">
        <f t="shared" si="151"/>
        <v>214.28</v>
      </c>
      <c r="L766" s="133">
        <f t="shared" si="152"/>
        <v>863</v>
      </c>
      <c r="M766" s="134">
        <f t="shared" si="153"/>
        <v>710</v>
      </c>
      <c r="N766" s="135">
        <f t="shared" si="154"/>
        <v>863</v>
      </c>
      <c r="O766" s="136">
        <f t="shared" si="155"/>
        <v>710</v>
      </c>
      <c r="Q766" s="125"/>
      <c r="U766" s="125"/>
    </row>
    <row r="767" spans="1:21" ht="16" customHeight="1" x14ac:dyDescent="0.3">
      <c r="A767" s="110">
        <v>711</v>
      </c>
      <c r="B767" s="111">
        <v>864</v>
      </c>
      <c r="C767" s="112">
        <f t="shared" si="145"/>
        <v>42001.19</v>
      </c>
      <c r="D767" s="113">
        <f t="shared" si="146"/>
        <v>3500.09</v>
      </c>
      <c r="E767" s="114">
        <f t="shared" si="147"/>
        <v>388.5</v>
      </c>
      <c r="F767" s="115">
        <f t="shared" si="156"/>
        <v>105</v>
      </c>
      <c r="G767" s="116">
        <f t="shared" si="157"/>
        <v>35</v>
      </c>
      <c r="H767" s="115">
        <f t="shared" si="148"/>
        <v>2.29</v>
      </c>
      <c r="I767" s="115">
        <f t="shared" si="149"/>
        <v>115.67</v>
      </c>
      <c r="J767" s="112">
        <f t="shared" si="150"/>
        <v>295.24</v>
      </c>
      <c r="K767" s="114">
        <f t="shared" si="151"/>
        <v>214.57</v>
      </c>
      <c r="L767" s="117">
        <f t="shared" si="152"/>
        <v>864</v>
      </c>
      <c r="M767" s="118">
        <f t="shared" si="153"/>
        <v>711</v>
      </c>
      <c r="N767" s="119">
        <f t="shared" si="154"/>
        <v>864</v>
      </c>
      <c r="O767" s="120">
        <f t="shared" si="155"/>
        <v>711</v>
      </c>
      <c r="Q767" s="125"/>
      <c r="U767" s="125"/>
    </row>
    <row r="768" spans="1:21" ht="16" customHeight="1" x14ac:dyDescent="0.3">
      <c r="A768" s="126">
        <v>712</v>
      </c>
      <c r="B768" s="127">
        <v>865</v>
      </c>
      <c r="C768" s="128">
        <f t="shared" si="145"/>
        <v>42060.26</v>
      </c>
      <c r="D768" s="129">
        <f t="shared" si="146"/>
        <v>3505.02</v>
      </c>
      <c r="E768" s="130">
        <f t="shared" si="147"/>
        <v>389.05</v>
      </c>
      <c r="F768" s="131">
        <f t="shared" si="156"/>
        <v>105.15</v>
      </c>
      <c r="G768" s="132">
        <f t="shared" si="157"/>
        <v>35.049999999999997</v>
      </c>
      <c r="H768" s="131">
        <f t="shared" si="148"/>
        <v>2.29</v>
      </c>
      <c r="I768" s="131">
        <f t="shared" si="149"/>
        <v>115.82</v>
      </c>
      <c r="J768" s="128">
        <f t="shared" si="150"/>
        <v>295.64</v>
      </c>
      <c r="K768" s="130">
        <f t="shared" si="151"/>
        <v>214.87</v>
      </c>
      <c r="L768" s="133">
        <f t="shared" si="152"/>
        <v>865</v>
      </c>
      <c r="M768" s="134">
        <f t="shared" si="153"/>
        <v>712</v>
      </c>
      <c r="N768" s="135">
        <f t="shared" si="154"/>
        <v>865</v>
      </c>
      <c r="O768" s="136">
        <f t="shared" si="155"/>
        <v>712</v>
      </c>
      <c r="Q768" s="125"/>
      <c r="U768" s="125"/>
    </row>
    <row r="769" spans="1:21" ht="16" customHeight="1" x14ac:dyDescent="0.3">
      <c r="A769" s="110">
        <v>713</v>
      </c>
      <c r="B769" s="111">
        <v>866</v>
      </c>
      <c r="C769" s="112">
        <f t="shared" si="145"/>
        <v>42119.33</v>
      </c>
      <c r="D769" s="113">
        <f t="shared" si="146"/>
        <v>3509.94</v>
      </c>
      <c r="E769" s="114">
        <f t="shared" si="147"/>
        <v>389.6</v>
      </c>
      <c r="F769" s="115">
        <f t="shared" si="156"/>
        <v>105.29</v>
      </c>
      <c r="G769" s="116">
        <f t="shared" si="157"/>
        <v>35.090000000000003</v>
      </c>
      <c r="H769" s="115">
        <f t="shared" si="148"/>
        <v>2.29</v>
      </c>
      <c r="I769" s="115">
        <f t="shared" si="149"/>
        <v>115.96</v>
      </c>
      <c r="J769" s="112">
        <f t="shared" si="150"/>
        <v>296.02999999999997</v>
      </c>
      <c r="K769" s="114">
        <f t="shared" si="151"/>
        <v>215.16</v>
      </c>
      <c r="L769" s="117">
        <f t="shared" si="152"/>
        <v>866</v>
      </c>
      <c r="M769" s="118">
        <f t="shared" si="153"/>
        <v>713</v>
      </c>
      <c r="N769" s="119">
        <f t="shared" si="154"/>
        <v>866</v>
      </c>
      <c r="O769" s="120">
        <f t="shared" si="155"/>
        <v>713</v>
      </c>
      <c r="Q769" s="125"/>
      <c r="U769" s="125"/>
    </row>
    <row r="770" spans="1:21" ht="16" customHeight="1" x14ac:dyDescent="0.3">
      <c r="A770" s="126">
        <v>713</v>
      </c>
      <c r="B770" s="127">
        <v>867</v>
      </c>
      <c r="C770" s="128">
        <f t="shared" si="145"/>
        <v>42119.33</v>
      </c>
      <c r="D770" s="129">
        <f t="shared" si="146"/>
        <v>3509.94</v>
      </c>
      <c r="E770" s="130">
        <f t="shared" si="147"/>
        <v>389.6</v>
      </c>
      <c r="F770" s="131">
        <f t="shared" si="156"/>
        <v>105.29</v>
      </c>
      <c r="G770" s="132">
        <f t="shared" si="157"/>
        <v>35.090000000000003</v>
      </c>
      <c r="H770" s="131">
        <f t="shared" si="148"/>
        <v>2.29</v>
      </c>
      <c r="I770" s="131">
        <f t="shared" si="149"/>
        <v>115.96</v>
      </c>
      <c r="J770" s="128">
        <f t="shared" si="150"/>
        <v>296.02999999999997</v>
      </c>
      <c r="K770" s="130">
        <f t="shared" si="151"/>
        <v>215.16</v>
      </c>
      <c r="L770" s="133">
        <f t="shared" si="152"/>
        <v>867</v>
      </c>
      <c r="M770" s="134">
        <f t="shared" si="153"/>
        <v>713</v>
      </c>
      <c r="N770" s="135">
        <f t="shared" si="154"/>
        <v>867</v>
      </c>
      <c r="O770" s="136">
        <f t="shared" si="155"/>
        <v>713</v>
      </c>
      <c r="Q770" s="125"/>
      <c r="U770" s="125"/>
    </row>
    <row r="771" spans="1:21" ht="16" customHeight="1" x14ac:dyDescent="0.3">
      <c r="A771" s="110">
        <v>714</v>
      </c>
      <c r="B771" s="111">
        <v>868</v>
      </c>
      <c r="C771" s="112">
        <f t="shared" ref="C771:C834" si="158">ROUND($P$1*A771,2)</f>
        <v>42178.41</v>
      </c>
      <c r="D771" s="113">
        <f t="shared" ref="D771:D834" si="159">TRUNC(C771/12,2)</f>
        <v>3514.86</v>
      </c>
      <c r="E771" s="114">
        <f t="shared" ref="E771:E834" si="160">TRUNC(D771*$P$3,2)</f>
        <v>390.14</v>
      </c>
      <c r="F771" s="115">
        <f t="shared" si="156"/>
        <v>105.44</v>
      </c>
      <c r="G771" s="116">
        <f t="shared" si="157"/>
        <v>35.14</v>
      </c>
      <c r="H771" s="115">
        <f t="shared" ref="H771:H834" si="161">TRUNC($P$9,2)</f>
        <v>2.29</v>
      </c>
      <c r="I771" s="115">
        <f t="shared" ref="I771:I834" si="162">TRUNC(IF(A771&lt;$A$427,$D$427*$R$10+$P$10,IF(A771&gt;$A$782,$D$782*$R$10+$P$10,D771*$R$10+$P$10)),2)</f>
        <v>116.11</v>
      </c>
      <c r="J771" s="112">
        <f t="shared" ref="J771:J834" si="163">TRUNC(IF(A771&lt;$A$427,($D$427*$R$11)+$P$11,IF(A771&gt;$A$782,$D$782*$R$11+$P$11,D771*$R$11+$P$11)),2)</f>
        <v>296.42</v>
      </c>
      <c r="K771" s="114">
        <f t="shared" ref="K771:K834" si="164">TRUNC(IF(A771&lt;$A$427,$D$427*$R$12+$P$12,IF(A771&gt;$A$782,$D$782*$R$12+$P$12,D771*$R$12+$P$12)),2)</f>
        <v>215.46</v>
      </c>
      <c r="L771" s="117">
        <f t="shared" ref="L771:L834" si="165">B771</f>
        <v>868</v>
      </c>
      <c r="M771" s="118">
        <f t="shared" ref="M771:M834" si="166">A771</f>
        <v>714</v>
      </c>
      <c r="N771" s="119">
        <f t="shared" ref="N771:N834" si="167">B771</f>
        <v>868</v>
      </c>
      <c r="O771" s="120">
        <f t="shared" ref="O771:O834" si="168">A771</f>
        <v>714</v>
      </c>
      <c r="Q771" s="125"/>
      <c r="U771" s="125"/>
    </row>
    <row r="772" spans="1:21" ht="16" customHeight="1" x14ac:dyDescent="0.3">
      <c r="A772" s="126">
        <v>715</v>
      </c>
      <c r="B772" s="127">
        <v>869</v>
      </c>
      <c r="C772" s="128">
        <f t="shared" si="158"/>
        <v>42237.48</v>
      </c>
      <c r="D772" s="129">
        <f t="shared" si="159"/>
        <v>3519.79</v>
      </c>
      <c r="E772" s="130">
        <f t="shared" si="160"/>
        <v>390.69</v>
      </c>
      <c r="F772" s="131">
        <f t="shared" si="156"/>
        <v>105.59</v>
      </c>
      <c r="G772" s="132">
        <f t="shared" si="157"/>
        <v>35.19</v>
      </c>
      <c r="H772" s="131">
        <f t="shared" si="161"/>
        <v>2.29</v>
      </c>
      <c r="I772" s="131">
        <f t="shared" si="162"/>
        <v>116.26</v>
      </c>
      <c r="J772" s="128">
        <f t="shared" si="163"/>
        <v>296.82</v>
      </c>
      <c r="K772" s="130">
        <f t="shared" si="164"/>
        <v>215.75</v>
      </c>
      <c r="L772" s="133">
        <f t="shared" si="165"/>
        <v>869</v>
      </c>
      <c r="M772" s="134">
        <f t="shared" si="166"/>
        <v>715</v>
      </c>
      <c r="N772" s="135">
        <f t="shared" si="167"/>
        <v>869</v>
      </c>
      <c r="O772" s="136">
        <f t="shared" si="168"/>
        <v>715</v>
      </c>
      <c r="Q772" s="125"/>
      <c r="U772" s="125"/>
    </row>
    <row r="773" spans="1:21" ht="16" customHeight="1" x14ac:dyDescent="0.3">
      <c r="A773" s="110">
        <v>716</v>
      </c>
      <c r="B773" s="111">
        <v>870</v>
      </c>
      <c r="C773" s="112">
        <f t="shared" si="158"/>
        <v>42296.55</v>
      </c>
      <c r="D773" s="113">
        <f t="shared" si="159"/>
        <v>3524.71</v>
      </c>
      <c r="E773" s="114">
        <f t="shared" si="160"/>
        <v>391.24</v>
      </c>
      <c r="F773" s="115">
        <f t="shared" si="156"/>
        <v>105.74</v>
      </c>
      <c r="G773" s="116">
        <f t="shared" si="157"/>
        <v>35.24</v>
      </c>
      <c r="H773" s="115">
        <f t="shared" si="161"/>
        <v>2.29</v>
      </c>
      <c r="I773" s="115">
        <f t="shared" si="162"/>
        <v>116.41</v>
      </c>
      <c r="J773" s="112">
        <f t="shared" si="163"/>
        <v>297.20999999999998</v>
      </c>
      <c r="K773" s="114">
        <f t="shared" si="164"/>
        <v>216.05</v>
      </c>
      <c r="L773" s="117">
        <f t="shared" si="165"/>
        <v>870</v>
      </c>
      <c r="M773" s="118">
        <f t="shared" si="166"/>
        <v>716</v>
      </c>
      <c r="N773" s="119">
        <f t="shared" si="167"/>
        <v>870</v>
      </c>
      <c r="O773" s="120">
        <f t="shared" si="168"/>
        <v>716</v>
      </c>
      <c r="Q773" s="125"/>
      <c r="U773" s="125"/>
    </row>
    <row r="774" spans="1:21" ht="16" customHeight="1" x14ac:dyDescent="0.3">
      <c r="A774" s="126">
        <v>716</v>
      </c>
      <c r="B774" s="127">
        <v>871</v>
      </c>
      <c r="C774" s="128">
        <f t="shared" si="158"/>
        <v>42296.55</v>
      </c>
      <c r="D774" s="129">
        <f t="shared" si="159"/>
        <v>3524.71</v>
      </c>
      <c r="E774" s="130">
        <f t="shared" si="160"/>
        <v>391.24</v>
      </c>
      <c r="F774" s="131">
        <f t="shared" ref="F774:F837" si="169">TRUNC(IF(A774&lt;=$A$270,$D$270*$P$5,D774*$P$5),2)</f>
        <v>105.74</v>
      </c>
      <c r="G774" s="132">
        <f t="shared" ref="G774:G837" si="170">TRUNC(IF(A774&lt;=$A$270,$D$270*$P$6,D774*$P$6),2)</f>
        <v>35.24</v>
      </c>
      <c r="H774" s="131">
        <f t="shared" si="161"/>
        <v>2.29</v>
      </c>
      <c r="I774" s="131">
        <f t="shared" si="162"/>
        <v>116.41</v>
      </c>
      <c r="J774" s="128">
        <f t="shared" si="163"/>
        <v>297.20999999999998</v>
      </c>
      <c r="K774" s="130">
        <f t="shared" si="164"/>
        <v>216.05</v>
      </c>
      <c r="L774" s="133">
        <f t="shared" si="165"/>
        <v>871</v>
      </c>
      <c r="M774" s="134">
        <f t="shared" si="166"/>
        <v>716</v>
      </c>
      <c r="N774" s="135">
        <f t="shared" si="167"/>
        <v>871</v>
      </c>
      <c r="O774" s="136">
        <f t="shared" si="168"/>
        <v>716</v>
      </c>
      <c r="Q774" s="125"/>
      <c r="U774" s="125"/>
    </row>
    <row r="775" spans="1:21" ht="16" customHeight="1" x14ac:dyDescent="0.3">
      <c r="A775" s="110">
        <v>717</v>
      </c>
      <c r="B775" s="111">
        <v>872</v>
      </c>
      <c r="C775" s="112">
        <f t="shared" si="158"/>
        <v>42355.63</v>
      </c>
      <c r="D775" s="113">
        <f t="shared" si="159"/>
        <v>3529.63</v>
      </c>
      <c r="E775" s="114">
        <f t="shared" si="160"/>
        <v>391.78</v>
      </c>
      <c r="F775" s="115">
        <f t="shared" si="169"/>
        <v>105.88</v>
      </c>
      <c r="G775" s="116">
        <f t="shared" si="170"/>
        <v>35.29</v>
      </c>
      <c r="H775" s="115">
        <f t="shared" si="161"/>
        <v>2.29</v>
      </c>
      <c r="I775" s="115">
        <f t="shared" si="162"/>
        <v>116.55</v>
      </c>
      <c r="J775" s="112">
        <f t="shared" si="163"/>
        <v>297.61</v>
      </c>
      <c r="K775" s="114">
        <f t="shared" si="164"/>
        <v>216.34</v>
      </c>
      <c r="L775" s="117">
        <f t="shared" si="165"/>
        <v>872</v>
      </c>
      <c r="M775" s="118">
        <f t="shared" si="166"/>
        <v>717</v>
      </c>
      <c r="N775" s="119">
        <f t="shared" si="167"/>
        <v>872</v>
      </c>
      <c r="O775" s="120">
        <f t="shared" si="168"/>
        <v>717</v>
      </c>
      <c r="Q775" s="125"/>
      <c r="U775" s="125"/>
    </row>
    <row r="776" spans="1:21" ht="16" customHeight="1" x14ac:dyDescent="0.3">
      <c r="A776" s="126">
        <v>718</v>
      </c>
      <c r="B776" s="127">
        <v>873</v>
      </c>
      <c r="C776" s="128">
        <f t="shared" si="158"/>
        <v>42414.7</v>
      </c>
      <c r="D776" s="129">
        <f t="shared" si="159"/>
        <v>3534.55</v>
      </c>
      <c r="E776" s="130">
        <f t="shared" si="160"/>
        <v>392.33</v>
      </c>
      <c r="F776" s="131">
        <f t="shared" si="169"/>
        <v>106.03</v>
      </c>
      <c r="G776" s="132">
        <f t="shared" si="170"/>
        <v>35.340000000000003</v>
      </c>
      <c r="H776" s="131">
        <f t="shared" si="161"/>
        <v>2.29</v>
      </c>
      <c r="I776" s="131">
        <f t="shared" si="162"/>
        <v>116.7</v>
      </c>
      <c r="J776" s="128">
        <f t="shared" si="163"/>
        <v>298</v>
      </c>
      <c r="K776" s="130">
        <f t="shared" si="164"/>
        <v>216.64</v>
      </c>
      <c r="L776" s="133">
        <f t="shared" si="165"/>
        <v>873</v>
      </c>
      <c r="M776" s="134">
        <f t="shared" si="166"/>
        <v>718</v>
      </c>
      <c r="N776" s="135">
        <f t="shared" si="167"/>
        <v>873</v>
      </c>
      <c r="O776" s="136">
        <f t="shared" si="168"/>
        <v>718</v>
      </c>
      <c r="U776" s="125"/>
    </row>
    <row r="777" spans="1:21" ht="16" customHeight="1" x14ac:dyDescent="0.3">
      <c r="A777" s="110">
        <v>718</v>
      </c>
      <c r="B777" s="111">
        <v>874</v>
      </c>
      <c r="C777" s="112">
        <f t="shared" si="158"/>
        <v>42414.7</v>
      </c>
      <c r="D777" s="113">
        <f t="shared" si="159"/>
        <v>3534.55</v>
      </c>
      <c r="E777" s="114">
        <f t="shared" si="160"/>
        <v>392.33</v>
      </c>
      <c r="F777" s="115">
        <f t="shared" si="169"/>
        <v>106.03</v>
      </c>
      <c r="G777" s="116">
        <f t="shared" si="170"/>
        <v>35.340000000000003</v>
      </c>
      <c r="H777" s="115">
        <f t="shared" si="161"/>
        <v>2.29</v>
      </c>
      <c r="I777" s="115">
        <f t="shared" si="162"/>
        <v>116.7</v>
      </c>
      <c r="J777" s="112">
        <f t="shared" si="163"/>
        <v>298</v>
      </c>
      <c r="K777" s="114">
        <f t="shared" si="164"/>
        <v>216.64</v>
      </c>
      <c r="L777" s="117">
        <f t="shared" si="165"/>
        <v>874</v>
      </c>
      <c r="M777" s="118">
        <f t="shared" si="166"/>
        <v>718</v>
      </c>
      <c r="N777" s="119">
        <f t="shared" si="167"/>
        <v>874</v>
      </c>
      <c r="O777" s="120">
        <f t="shared" si="168"/>
        <v>718</v>
      </c>
      <c r="Q777" s="125"/>
      <c r="U777" s="125"/>
    </row>
    <row r="778" spans="1:21" ht="16" customHeight="1" x14ac:dyDescent="0.3">
      <c r="A778" s="126">
        <v>719</v>
      </c>
      <c r="B778" s="127">
        <v>875</v>
      </c>
      <c r="C778" s="128">
        <f t="shared" si="158"/>
        <v>42473.77</v>
      </c>
      <c r="D778" s="129">
        <f t="shared" si="159"/>
        <v>3539.48</v>
      </c>
      <c r="E778" s="130">
        <f t="shared" si="160"/>
        <v>392.88</v>
      </c>
      <c r="F778" s="131">
        <f t="shared" si="169"/>
        <v>106.18</v>
      </c>
      <c r="G778" s="132">
        <f t="shared" si="170"/>
        <v>35.39</v>
      </c>
      <c r="H778" s="131">
        <f t="shared" si="161"/>
        <v>2.29</v>
      </c>
      <c r="I778" s="131">
        <f t="shared" si="162"/>
        <v>116.85</v>
      </c>
      <c r="J778" s="128">
        <f t="shared" si="163"/>
        <v>298.39</v>
      </c>
      <c r="K778" s="130">
        <f t="shared" si="164"/>
        <v>216.93</v>
      </c>
      <c r="L778" s="133">
        <f t="shared" si="165"/>
        <v>875</v>
      </c>
      <c r="M778" s="134">
        <f t="shared" si="166"/>
        <v>719</v>
      </c>
      <c r="N778" s="135">
        <f t="shared" si="167"/>
        <v>875</v>
      </c>
      <c r="O778" s="136">
        <f t="shared" si="168"/>
        <v>719</v>
      </c>
      <c r="Q778" s="125"/>
      <c r="U778" s="125"/>
    </row>
    <row r="779" spans="1:21" ht="16" customHeight="1" x14ac:dyDescent="0.3">
      <c r="A779" s="110">
        <v>720</v>
      </c>
      <c r="B779" s="111">
        <v>876</v>
      </c>
      <c r="C779" s="112">
        <f t="shared" si="158"/>
        <v>42532.85</v>
      </c>
      <c r="D779" s="113">
        <f t="shared" si="159"/>
        <v>3544.4</v>
      </c>
      <c r="E779" s="114">
        <f t="shared" si="160"/>
        <v>393.42</v>
      </c>
      <c r="F779" s="115">
        <f t="shared" si="169"/>
        <v>106.33</v>
      </c>
      <c r="G779" s="116">
        <f t="shared" si="170"/>
        <v>35.44</v>
      </c>
      <c r="H779" s="115">
        <f t="shared" si="161"/>
        <v>2.29</v>
      </c>
      <c r="I779" s="115">
        <f t="shared" si="162"/>
        <v>117</v>
      </c>
      <c r="J779" s="112">
        <f t="shared" si="163"/>
        <v>298.79000000000002</v>
      </c>
      <c r="K779" s="114">
        <f t="shared" si="164"/>
        <v>217.23</v>
      </c>
      <c r="L779" s="117">
        <f t="shared" si="165"/>
        <v>876</v>
      </c>
      <c r="M779" s="118">
        <f t="shared" si="166"/>
        <v>720</v>
      </c>
      <c r="N779" s="119">
        <f t="shared" si="167"/>
        <v>876</v>
      </c>
      <c r="O779" s="120">
        <f t="shared" si="168"/>
        <v>720</v>
      </c>
      <c r="Q779" s="125"/>
      <c r="U779" s="125"/>
    </row>
    <row r="780" spans="1:21" ht="16" customHeight="1" x14ac:dyDescent="0.3">
      <c r="A780" s="126">
        <v>721</v>
      </c>
      <c r="B780" s="127">
        <v>877</v>
      </c>
      <c r="C780" s="128">
        <f t="shared" si="158"/>
        <v>42591.92</v>
      </c>
      <c r="D780" s="129">
        <f t="shared" si="159"/>
        <v>3549.32</v>
      </c>
      <c r="E780" s="130">
        <f t="shared" si="160"/>
        <v>393.97</v>
      </c>
      <c r="F780" s="131">
        <f t="shared" si="169"/>
        <v>106.47</v>
      </c>
      <c r="G780" s="132">
        <f t="shared" si="170"/>
        <v>35.49</v>
      </c>
      <c r="H780" s="131">
        <f t="shared" si="161"/>
        <v>2.29</v>
      </c>
      <c r="I780" s="131">
        <f t="shared" si="162"/>
        <v>117.14</v>
      </c>
      <c r="J780" s="128">
        <f t="shared" si="163"/>
        <v>299.18</v>
      </c>
      <c r="K780" s="130">
        <f t="shared" si="164"/>
        <v>217.52</v>
      </c>
      <c r="L780" s="133">
        <f t="shared" si="165"/>
        <v>877</v>
      </c>
      <c r="M780" s="134">
        <f t="shared" si="166"/>
        <v>721</v>
      </c>
      <c r="N780" s="135">
        <f t="shared" si="167"/>
        <v>877</v>
      </c>
      <c r="O780" s="136">
        <f t="shared" si="168"/>
        <v>721</v>
      </c>
      <c r="Q780" s="125"/>
      <c r="U780" s="125"/>
    </row>
    <row r="781" spans="1:21" ht="16" customHeight="1" x14ac:dyDescent="0.3">
      <c r="A781" s="110">
        <v>721</v>
      </c>
      <c r="B781" s="111">
        <v>878</v>
      </c>
      <c r="C781" s="112">
        <f t="shared" si="158"/>
        <v>42591.92</v>
      </c>
      <c r="D781" s="113">
        <f t="shared" si="159"/>
        <v>3549.32</v>
      </c>
      <c r="E781" s="114">
        <f t="shared" si="160"/>
        <v>393.97</v>
      </c>
      <c r="F781" s="115">
        <f t="shared" si="169"/>
        <v>106.47</v>
      </c>
      <c r="G781" s="116">
        <f t="shared" si="170"/>
        <v>35.49</v>
      </c>
      <c r="H781" s="115">
        <f t="shared" si="161"/>
        <v>2.29</v>
      </c>
      <c r="I781" s="115">
        <f t="shared" si="162"/>
        <v>117.14</v>
      </c>
      <c r="J781" s="112">
        <f t="shared" si="163"/>
        <v>299.18</v>
      </c>
      <c r="K781" s="114">
        <f t="shared" si="164"/>
        <v>217.52</v>
      </c>
      <c r="L781" s="117">
        <f t="shared" si="165"/>
        <v>878</v>
      </c>
      <c r="M781" s="118">
        <f t="shared" si="166"/>
        <v>721</v>
      </c>
      <c r="N781" s="119">
        <f t="shared" si="167"/>
        <v>878</v>
      </c>
      <c r="O781" s="120">
        <f t="shared" si="168"/>
        <v>721</v>
      </c>
      <c r="Q781" s="125"/>
      <c r="U781" s="125"/>
    </row>
    <row r="782" spans="1:21" ht="16" customHeight="1" x14ac:dyDescent="0.3">
      <c r="A782" s="126">
        <v>722</v>
      </c>
      <c r="B782" s="127">
        <v>879</v>
      </c>
      <c r="C782" s="128">
        <f t="shared" si="158"/>
        <v>42650.99</v>
      </c>
      <c r="D782" s="129">
        <f t="shared" si="159"/>
        <v>3554.24</v>
      </c>
      <c r="E782" s="130">
        <f t="shared" si="160"/>
        <v>394.52</v>
      </c>
      <c r="F782" s="131">
        <f t="shared" si="169"/>
        <v>106.62</v>
      </c>
      <c r="G782" s="132">
        <f t="shared" si="170"/>
        <v>35.54</v>
      </c>
      <c r="H782" s="131">
        <f t="shared" si="161"/>
        <v>2.29</v>
      </c>
      <c r="I782" s="131">
        <f t="shared" si="162"/>
        <v>117.29</v>
      </c>
      <c r="J782" s="128">
        <f t="shared" si="163"/>
        <v>299.57</v>
      </c>
      <c r="K782" s="130">
        <f t="shared" si="164"/>
        <v>217.82</v>
      </c>
      <c r="L782" s="133">
        <f t="shared" si="165"/>
        <v>879</v>
      </c>
      <c r="M782" s="134">
        <f t="shared" si="166"/>
        <v>722</v>
      </c>
      <c r="N782" s="135">
        <f t="shared" si="167"/>
        <v>879</v>
      </c>
      <c r="O782" s="136">
        <f t="shared" si="168"/>
        <v>722</v>
      </c>
      <c r="P782" s="143"/>
      <c r="Q782" s="125"/>
      <c r="U782" s="125"/>
    </row>
    <row r="783" spans="1:21" ht="16" customHeight="1" x14ac:dyDescent="0.3">
      <c r="A783" s="110">
        <v>723</v>
      </c>
      <c r="B783" s="111">
        <v>880</v>
      </c>
      <c r="C783" s="112">
        <f t="shared" si="158"/>
        <v>42710.07</v>
      </c>
      <c r="D783" s="113">
        <f t="shared" si="159"/>
        <v>3559.17</v>
      </c>
      <c r="E783" s="114">
        <f t="shared" si="160"/>
        <v>395.06</v>
      </c>
      <c r="F783" s="115">
        <f t="shared" si="169"/>
        <v>106.77</v>
      </c>
      <c r="G783" s="116">
        <f t="shared" si="170"/>
        <v>35.590000000000003</v>
      </c>
      <c r="H783" s="115">
        <f t="shared" si="161"/>
        <v>2.29</v>
      </c>
      <c r="I783" s="115">
        <f t="shared" si="162"/>
        <v>117.29</v>
      </c>
      <c r="J783" s="112">
        <f t="shared" si="163"/>
        <v>299.57</v>
      </c>
      <c r="K783" s="114">
        <f t="shared" si="164"/>
        <v>217.82</v>
      </c>
      <c r="L783" s="117">
        <f t="shared" si="165"/>
        <v>880</v>
      </c>
      <c r="M783" s="118">
        <f t="shared" si="166"/>
        <v>723</v>
      </c>
      <c r="N783" s="119">
        <f t="shared" si="167"/>
        <v>880</v>
      </c>
      <c r="O783" s="120">
        <f t="shared" si="168"/>
        <v>723</v>
      </c>
      <c r="Q783" s="125"/>
      <c r="U783" s="125"/>
    </row>
    <row r="784" spans="1:21" ht="16" customHeight="1" x14ac:dyDescent="0.3">
      <c r="A784" s="126">
        <v>724</v>
      </c>
      <c r="B784" s="127">
        <v>881</v>
      </c>
      <c r="C784" s="128">
        <f t="shared" si="158"/>
        <v>42769.14</v>
      </c>
      <c r="D784" s="129">
        <f t="shared" si="159"/>
        <v>3564.09</v>
      </c>
      <c r="E784" s="130">
        <f t="shared" si="160"/>
        <v>395.61</v>
      </c>
      <c r="F784" s="131">
        <f t="shared" si="169"/>
        <v>106.92</v>
      </c>
      <c r="G784" s="132">
        <f t="shared" si="170"/>
        <v>35.64</v>
      </c>
      <c r="H784" s="131">
        <f t="shared" si="161"/>
        <v>2.29</v>
      </c>
      <c r="I784" s="131">
        <f t="shared" si="162"/>
        <v>117.29</v>
      </c>
      <c r="J784" s="128">
        <f t="shared" si="163"/>
        <v>299.57</v>
      </c>
      <c r="K784" s="130">
        <f t="shared" si="164"/>
        <v>217.82</v>
      </c>
      <c r="L784" s="133">
        <f t="shared" si="165"/>
        <v>881</v>
      </c>
      <c r="M784" s="134">
        <f t="shared" si="166"/>
        <v>724</v>
      </c>
      <c r="N784" s="135">
        <f t="shared" si="167"/>
        <v>881</v>
      </c>
      <c r="O784" s="136">
        <f t="shared" si="168"/>
        <v>724</v>
      </c>
      <c r="Q784" s="125"/>
      <c r="U784" s="125"/>
    </row>
    <row r="785" spans="1:21" ht="16" customHeight="1" x14ac:dyDescent="0.3">
      <c r="A785" s="110">
        <v>724</v>
      </c>
      <c r="B785" s="111">
        <v>882</v>
      </c>
      <c r="C785" s="112">
        <f t="shared" si="158"/>
        <v>42769.14</v>
      </c>
      <c r="D785" s="113">
        <f t="shared" si="159"/>
        <v>3564.09</v>
      </c>
      <c r="E785" s="114">
        <f t="shared" si="160"/>
        <v>395.61</v>
      </c>
      <c r="F785" s="115">
        <f t="shared" si="169"/>
        <v>106.92</v>
      </c>
      <c r="G785" s="116">
        <f t="shared" si="170"/>
        <v>35.64</v>
      </c>
      <c r="H785" s="115">
        <f t="shared" si="161"/>
        <v>2.29</v>
      </c>
      <c r="I785" s="115">
        <f t="shared" si="162"/>
        <v>117.29</v>
      </c>
      <c r="J785" s="112">
        <f t="shared" si="163"/>
        <v>299.57</v>
      </c>
      <c r="K785" s="114">
        <f t="shared" si="164"/>
        <v>217.82</v>
      </c>
      <c r="L785" s="117">
        <f t="shared" si="165"/>
        <v>882</v>
      </c>
      <c r="M785" s="118">
        <f t="shared" si="166"/>
        <v>724</v>
      </c>
      <c r="N785" s="119">
        <f t="shared" si="167"/>
        <v>882</v>
      </c>
      <c r="O785" s="120">
        <f t="shared" si="168"/>
        <v>724</v>
      </c>
      <c r="Q785" s="18"/>
      <c r="U785" s="125"/>
    </row>
    <row r="786" spans="1:21" ht="16" customHeight="1" x14ac:dyDescent="0.3">
      <c r="A786" s="126">
        <v>725</v>
      </c>
      <c r="B786" s="127">
        <v>883</v>
      </c>
      <c r="C786" s="128">
        <f t="shared" si="158"/>
        <v>42828.22</v>
      </c>
      <c r="D786" s="129">
        <f t="shared" si="159"/>
        <v>3569.01</v>
      </c>
      <c r="E786" s="130">
        <f t="shared" si="160"/>
        <v>396.16</v>
      </c>
      <c r="F786" s="131">
        <f t="shared" si="169"/>
        <v>107.07</v>
      </c>
      <c r="G786" s="132">
        <f t="shared" si="170"/>
        <v>35.69</v>
      </c>
      <c r="H786" s="131">
        <f t="shared" si="161"/>
        <v>2.29</v>
      </c>
      <c r="I786" s="131">
        <f t="shared" si="162"/>
        <v>117.29</v>
      </c>
      <c r="J786" s="128">
        <f t="shared" si="163"/>
        <v>299.57</v>
      </c>
      <c r="K786" s="130">
        <f t="shared" si="164"/>
        <v>217.82</v>
      </c>
      <c r="L786" s="133">
        <f t="shared" si="165"/>
        <v>883</v>
      </c>
      <c r="M786" s="134">
        <f t="shared" si="166"/>
        <v>725</v>
      </c>
      <c r="N786" s="135">
        <f t="shared" si="167"/>
        <v>883</v>
      </c>
      <c r="O786" s="136">
        <f t="shared" si="168"/>
        <v>725</v>
      </c>
      <c r="Q786" s="143"/>
      <c r="U786" s="125"/>
    </row>
    <row r="787" spans="1:21" ht="16" customHeight="1" x14ac:dyDescent="0.3">
      <c r="A787" s="110">
        <v>726</v>
      </c>
      <c r="B787" s="111">
        <v>884</v>
      </c>
      <c r="C787" s="112">
        <f t="shared" si="158"/>
        <v>42887.29</v>
      </c>
      <c r="D787" s="113">
        <f t="shared" si="159"/>
        <v>3573.94</v>
      </c>
      <c r="E787" s="114">
        <f t="shared" si="160"/>
        <v>396.7</v>
      </c>
      <c r="F787" s="115">
        <f t="shared" si="169"/>
        <v>107.21</v>
      </c>
      <c r="G787" s="116">
        <f t="shared" si="170"/>
        <v>35.729999999999997</v>
      </c>
      <c r="H787" s="115">
        <f t="shared" si="161"/>
        <v>2.29</v>
      </c>
      <c r="I787" s="115">
        <f t="shared" si="162"/>
        <v>117.29</v>
      </c>
      <c r="J787" s="112">
        <f t="shared" si="163"/>
        <v>299.57</v>
      </c>
      <c r="K787" s="114">
        <f t="shared" si="164"/>
        <v>217.82</v>
      </c>
      <c r="L787" s="117">
        <f t="shared" si="165"/>
        <v>884</v>
      </c>
      <c r="M787" s="118">
        <f t="shared" si="166"/>
        <v>726</v>
      </c>
      <c r="N787" s="119">
        <f t="shared" si="167"/>
        <v>884</v>
      </c>
      <c r="O787" s="120">
        <f t="shared" si="168"/>
        <v>726</v>
      </c>
      <c r="Q787" s="125"/>
      <c r="R787" s="142"/>
      <c r="U787" s="125"/>
    </row>
    <row r="788" spans="1:21" ht="16" customHeight="1" x14ac:dyDescent="0.3">
      <c r="A788" s="126">
        <v>727</v>
      </c>
      <c r="B788" s="127">
        <v>885</v>
      </c>
      <c r="C788" s="128">
        <f t="shared" si="158"/>
        <v>42946.36</v>
      </c>
      <c r="D788" s="129">
        <f t="shared" si="159"/>
        <v>3578.86</v>
      </c>
      <c r="E788" s="130">
        <f t="shared" si="160"/>
        <v>397.25</v>
      </c>
      <c r="F788" s="131">
        <f t="shared" si="169"/>
        <v>107.36</v>
      </c>
      <c r="G788" s="132">
        <f t="shared" si="170"/>
        <v>35.78</v>
      </c>
      <c r="H788" s="131">
        <f t="shared" si="161"/>
        <v>2.29</v>
      </c>
      <c r="I788" s="131">
        <f t="shared" si="162"/>
        <v>117.29</v>
      </c>
      <c r="J788" s="128">
        <f t="shared" si="163"/>
        <v>299.57</v>
      </c>
      <c r="K788" s="130">
        <f t="shared" si="164"/>
        <v>217.82</v>
      </c>
      <c r="L788" s="133">
        <f t="shared" si="165"/>
        <v>885</v>
      </c>
      <c r="M788" s="134">
        <f t="shared" si="166"/>
        <v>727</v>
      </c>
      <c r="N788" s="135">
        <f t="shared" si="167"/>
        <v>885</v>
      </c>
      <c r="O788" s="136">
        <f t="shared" si="168"/>
        <v>727</v>
      </c>
      <c r="Q788" s="125"/>
      <c r="U788" s="125"/>
    </row>
    <row r="789" spans="1:21" ht="16" customHeight="1" x14ac:dyDescent="0.3">
      <c r="A789" s="110">
        <v>727</v>
      </c>
      <c r="B789" s="111">
        <v>886</v>
      </c>
      <c r="C789" s="112">
        <f t="shared" si="158"/>
        <v>42946.36</v>
      </c>
      <c r="D789" s="113">
        <f t="shared" si="159"/>
        <v>3578.86</v>
      </c>
      <c r="E789" s="114">
        <f t="shared" si="160"/>
        <v>397.25</v>
      </c>
      <c r="F789" s="115">
        <f t="shared" si="169"/>
        <v>107.36</v>
      </c>
      <c r="G789" s="116">
        <f t="shared" si="170"/>
        <v>35.78</v>
      </c>
      <c r="H789" s="115">
        <f t="shared" si="161"/>
        <v>2.29</v>
      </c>
      <c r="I789" s="115">
        <f t="shared" si="162"/>
        <v>117.29</v>
      </c>
      <c r="J789" s="112">
        <f t="shared" si="163"/>
        <v>299.57</v>
      </c>
      <c r="K789" s="114">
        <f t="shared" si="164"/>
        <v>217.82</v>
      </c>
      <c r="L789" s="117">
        <f t="shared" si="165"/>
        <v>886</v>
      </c>
      <c r="M789" s="118">
        <f t="shared" si="166"/>
        <v>727</v>
      </c>
      <c r="N789" s="119">
        <f t="shared" si="167"/>
        <v>886</v>
      </c>
      <c r="O789" s="120">
        <f t="shared" si="168"/>
        <v>727</v>
      </c>
      <c r="Q789" s="125"/>
      <c r="U789" s="125"/>
    </row>
    <row r="790" spans="1:21" ht="16" customHeight="1" x14ac:dyDescent="0.3">
      <c r="A790" s="126">
        <v>728</v>
      </c>
      <c r="B790" s="127">
        <v>887</v>
      </c>
      <c r="C790" s="128">
        <f t="shared" si="158"/>
        <v>43005.440000000002</v>
      </c>
      <c r="D790" s="129">
        <f t="shared" si="159"/>
        <v>3583.78</v>
      </c>
      <c r="E790" s="130">
        <f t="shared" si="160"/>
        <v>397.79</v>
      </c>
      <c r="F790" s="131">
        <f t="shared" si="169"/>
        <v>107.51</v>
      </c>
      <c r="G790" s="132">
        <f t="shared" si="170"/>
        <v>35.83</v>
      </c>
      <c r="H790" s="131">
        <f t="shared" si="161"/>
        <v>2.29</v>
      </c>
      <c r="I790" s="131">
        <f t="shared" si="162"/>
        <v>117.29</v>
      </c>
      <c r="J790" s="128">
        <f t="shared" si="163"/>
        <v>299.57</v>
      </c>
      <c r="K790" s="130">
        <f t="shared" si="164"/>
        <v>217.82</v>
      </c>
      <c r="L790" s="133">
        <f t="shared" si="165"/>
        <v>887</v>
      </c>
      <c r="M790" s="134">
        <f t="shared" si="166"/>
        <v>728</v>
      </c>
      <c r="N790" s="135">
        <f t="shared" si="167"/>
        <v>887</v>
      </c>
      <c r="O790" s="136">
        <f t="shared" si="168"/>
        <v>728</v>
      </c>
      <c r="Q790" s="125"/>
      <c r="U790" s="125"/>
    </row>
    <row r="791" spans="1:21" ht="16" customHeight="1" x14ac:dyDescent="0.3">
      <c r="A791" s="110">
        <v>729</v>
      </c>
      <c r="B791" s="111">
        <v>888</v>
      </c>
      <c r="C791" s="112">
        <f t="shared" si="158"/>
        <v>43064.51</v>
      </c>
      <c r="D791" s="113">
        <f t="shared" si="159"/>
        <v>3588.7</v>
      </c>
      <c r="E791" s="114">
        <f t="shared" si="160"/>
        <v>398.34</v>
      </c>
      <c r="F791" s="115">
        <f t="shared" si="169"/>
        <v>107.66</v>
      </c>
      <c r="G791" s="116">
        <f t="shared" si="170"/>
        <v>35.880000000000003</v>
      </c>
      <c r="H791" s="115">
        <f t="shared" si="161"/>
        <v>2.29</v>
      </c>
      <c r="I791" s="115">
        <f t="shared" si="162"/>
        <v>117.29</v>
      </c>
      <c r="J791" s="112">
        <f t="shared" si="163"/>
        <v>299.57</v>
      </c>
      <c r="K791" s="114">
        <f t="shared" si="164"/>
        <v>217.82</v>
      </c>
      <c r="L791" s="117">
        <f t="shared" si="165"/>
        <v>888</v>
      </c>
      <c r="M791" s="118">
        <f t="shared" si="166"/>
        <v>729</v>
      </c>
      <c r="N791" s="119">
        <f t="shared" si="167"/>
        <v>888</v>
      </c>
      <c r="O791" s="120">
        <f t="shared" si="168"/>
        <v>729</v>
      </c>
      <c r="Q791" s="125"/>
      <c r="U791" s="125"/>
    </row>
    <row r="792" spans="1:21" ht="16" customHeight="1" x14ac:dyDescent="0.3">
      <c r="A792" s="126">
        <v>730</v>
      </c>
      <c r="B792" s="127">
        <v>889</v>
      </c>
      <c r="C792" s="128">
        <f t="shared" si="158"/>
        <v>43123.58</v>
      </c>
      <c r="D792" s="129">
        <f t="shared" si="159"/>
        <v>3593.63</v>
      </c>
      <c r="E792" s="130">
        <f t="shared" si="160"/>
        <v>398.89</v>
      </c>
      <c r="F792" s="131">
        <f t="shared" si="169"/>
        <v>107.8</v>
      </c>
      <c r="G792" s="132">
        <f t="shared" si="170"/>
        <v>35.93</v>
      </c>
      <c r="H792" s="131">
        <f t="shared" si="161"/>
        <v>2.29</v>
      </c>
      <c r="I792" s="131">
        <f t="shared" si="162"/>
        <v>117.29</v>
      </c>
      <c r="J792" s="128">
        <f t="shared" si="163"/>
        <v>299.57</v>
      </c>
      <c r="K792" s="130">
        <f t="shared" si="164"/>
        <v>217.82</v>
      </c>
      <c r="L792" s="133">
        <f t="shared" si="165"/>
        <v>889</v>
      </c>
      <c r="M792" s="134">
        <f t="shared" si="166"/>
        <v>730</v>
      </c>
      <c r="N792" s="135">
        <f t="shared" si="167"/>
        <v>889</v>
      </c>
      <c r="O792" s="136">
        <f t="shared" si="168"/>
        <v>730</v>
      </c>
      <c r="Q792" s="125"/>
      <c r="U792" s="125"/>
    </row>
    <row r="793" spans="1:21" ht="16" customHeight="1" x14ac:dyDescent="0.3">
      <c r="A793" s="110">
        <v>730</v>
      </c>
      <c r="B793" s="111">
        <v>890</v>
      </c>
      <c r="C793" s="112">
        <f t="shared" si="158"/>
        <v>43123.58</v>
      </c>
      <c r="D793" s="113">
        <f t="shared" si="159"/>
        <v>3593.63</v>
      </c>
      <c r="E793" s="114">
        <f t="shared" si="160"/>
        <v>398.89</v>
      </c>
      <c r="F793" s="115">
        <f t="shared" si="169"/>
        <v>107.8</v>
      </c>
      <c r="G793" s="116">
        <f t="shared" si="170"/>
        <v>35.93</v>
      </c>
      <c r="H793" s="115">
        <f t="shared" si="161"/>
        <v>2.29</v>
      </c>
      <c r="I793" s="115">
        <f t="shared" si="162"/>
        <v>117.29</v>
      </c>
      <c r="J793" s="112">
        <f t="shared" si="163"/>
        <v>299.57</v>
      </c>
      <c r="K793" s="114">
        <f t="shared" si="164"/>
        <v>217.82</v>
      </c>
      <c r="L793" s="117">
        <f t="shared" si="165"/>
        <v>890</v>
      </c>
      <c r="M793" s="118">
        <f t="shared" si="166"/>
        <v>730</v>
      </c>
      <c r="N793" s="119">
        <f t="shared" si="167"/>
        <v>890</v>
      </c>
      <c r="O793" s="120">
        <f t="shared" si="168"/>
        <v>730</v>
      </c>
      <c r="Q793" s="125"/>
      <c r="U793" s="125"/>
    </row>
    <row r="794" spans="1:21" ht="16" customHeight="1" x14ac:dyDescent="0.3">
      <c r="A794" s="126">
        <v>731</v>
      </c>
      <c r="B794" s="127">
        <v>891</v>
      </c>
      <c r="C794" s="128">
        <f t="shared" si="158"/>
        <v>43182.66</v>
      </c>
      <c r="D794" s="129">
        <f t="shared" si="159"/>
        <v>3598.55</v>
      </c>
      <c r="E794" s="130">
        <f t="shared" si="160"/>
        <v>399.43</v>
      </c>
      <c r="F794" s="131">
        <f t="shared" si="169"/>
        <v>107.95</v>
      </c>
      <c r="G794" s="132">
        <f t="shared" si="170"/>
        <v>35.979999999999997</v>
      </c>
      <c r="H794" s="131">
        <f t="shared" si="161"/>
        <v>2.29</v>
      </c>
      <c r="I794" s="131">
        <f t="shared" si="162"/>
        <v>117.29</v>
      </c>
      <c r="J794" s="128">
        <f t="shared" si="163"/>
        <v>299.57</v>
      </c>
      <c r="K794" s="130">
        <f t="shared" si="164"/>
        <v>217.82</v>
      </c>
      <c r="L794" s="133">
        <f t="shared" si="165"/>
        <v>891</v>
      </c>
      <c r="M794" s="134">
        <f t="shared" si="166"/>
        <v>731</v>
      </c>
      <c r="N794" s="135">
        <f t="shared" si="167"/>
        <v>891</v>
      </c>
      <c r="O794" s="136">
        <f t="shared" si="168"/>
        <v>731</v>
      </c>
      <c r="Q794" s="125"/>
      <c r="U794" s="125"/>
    </row>
    <row r="795" spans="1:21" ht="16" customHeight="1" x14ac:dyDescent="0.3">
      <c r="A795" s="110">
        <v>732</v>
      </c>
      <c r="B795" s="111">
        <v>892</v>
      </c>
      <c r="C795" s="112">
        <f t="shared" si="158"/>
        <v>43241.73</v>
      </c>
      <c r="D795" s="113">
        <f t="shared" si="159"/>
        <v>3603.47</v>
      </c>
      <c r="E795" s="114">
        <f t="shared" si="160"/>
        <v>399.98</v>
      </c>
      <c r="F795" s="115">
        <f t="shared" si="169"/>
        <v>108.1</v>
      </c>
      <c r="G795" s="116">
        <f t="shared" si="170"/>
        <v>36.03</v>
      </c>
      <c r="H795" s="115">
        <f t="shared" si="161"/>
        <v>2.29</v>
      </c>
      <c r="I795" s="115">
        <f t="shared" si="162"/>
        <v>117.29</v>
      </c>
      <c r="J795" s="112">
        <f t="shared" si="163"/>
        <v>299.57</v>
      </c>
      <c r="K795" s="114">
        <f t="shared" si="164"/>
        <v>217.82</v>
      </c>
      <c r="L795" s="117">
        <f t="shared" si="165"/>
        <v>892</v>
      </c>
      <c r="M795" s="118">
        <f t="shared" si="166"/>
        <v>732</v>
      </c>
      <c r="N795" s="119">
        <f t="shared" si="167"/>
        <v>892</v>
      </c>
      <c r="O795" s="120">
        <f t="shared" si="168"/>
        <v>732</v>
      </c>
      <c r="Q795" s="125"/>
      <c r="U795" s="125"/>
    </row>
    <row r="796" spans="1:21" ht="16" customHeight="1" x14ac:dyDescent="0.3">
      <c r="A796" s="126">
        <v>732</v>
      </c>
      <c r="B796" s="127">
        <v>893</v>
      </c>
      <c r="C796" s="128">
        <f t="shared" si="158"/>
        <v>43241.73</v>
      </c>
      <c r="D796" s="129">
        <f t="shared" si="159"/>
        <v>3603.47</v>
      </c>
      <c r="E796" s="130">
        <f t="shared" si="160"/>
        <v>399.98</v>
      </c>
      <c r="F796" s="131">
        <f t="shared" si="169"/>
        <v>108.1</v>
      </c>
      <c r="G796" s="132">
        <f t="shared" si="170"/>
        <v>36.03</v>
      </c>
      <c r="H796" s="131">
        <f t="shared" si="161"/>
        <v>2.29</v>
      </c>
      <c r="I796" s="131">
        <f t="shared" si="162"/>
        <v>117.29</v>
      </c>
      <c r="J796" s="128">
        <f t="shared" si="163"/>
        <v>299.57</v>
      </c>
      <c r="K796" s="130">
        <f t="shared" si="164"/>
        <v>217.82</v>
      </c>
      <c r="L796" s="133">
        <f t="shared" si="165"/>
        <v>893</v>
      </c>
      <c r="M796" s="134">
        <f t="shared" si="166"/>
        <v>732</v>
      </c>
      <c r="N796" s="135">
        <f t="shared" si="167"/>
        <v>893</v>
      </c>
      <c r="O796" s="136">
        <f t="shared" si="168"/>
        <v>732</v>
      </c>
      <c r="Q796" s="125"/>
      <c r="U796" s="125"/>
    </row>
    <row r="797" spans="1:21" ht="16" customHeight="1" x14ac:dyDescent="0.3">
      <c r="A797" s="110">
        <v>733</v>
      </c>
      <c r="B797" s="111">
        <v>894</v>
      </c>
      <c r="C797" s="112">
        <f t="shared" si="158"/>
        <v>43300.800000000003</v>
      </c>
      <c r="D797" s="113">
        <f t="shared" si="159"/>
        <v>3608.4</v>
      </c>
      <c r="E797" s="114">
        <f t="shared" si="160"/>
        <v>400.53</v>
      </c>
      <c r="F797" s="115">
        <f t="shared" si="169"/>
        <v>108.25</v>
      </c>
      <c r="G797" s="116">
        <f t="shared" si="170"/>
        <v>36.08</v>
      </c>
      <c r="H797" s="115">
        <f t="shared" si="161"/>
        <v>2.29</v>
      </c>
      <c r="I797" s="115">
        <f t="shared" si="162"/>
        <v>117.29</v>
      </c>
      <c r="J797" s="112">
        <f t="shared" si="163"/>
        <v>299.57</v>
      </c>
      <c r="K797" s="114">
        <f t="shared" si="164"/>
        <v>217.82</v>
      </c>
      <c r="L797" s="117">
        <f t="shared" si="165"/>
        <v>894</v>
      </c>
      <c r="M797" s="118">
        <f t="shared" si="166"/>
        <v>733</v>
      </c>
      <c r="N797" s="119">
        <f t="shared" si="167"/>
        <v>894</v>
      </c>
      <c r="O797" s="120">
        <f t="shared" si="168"/>
        <v>733</v>
      </c>
      <c r="Q797" s="125"/>
      <c r="U797" s="125"/>
    </row>
    <row r="798" spans="1:21" ht="16" customHeight="1" x14ac:dyDescent="0.3">
      <c r="A798" s="126">
        <v>734</v>
      </c>
      <c r="B798" s="127">
        <v>895</v>
      </c>
      <c r="C798" s="128">
        <f t="shared" si="158"/>
        <v>43359.88</v>
      </c>
      <c r="D798" s="129">
        <f t="shared" si="159"/>
        <v>3613.32</v>
      </c>
      <c r="E798" s="130">
        <f t="shared" si="160"/>
        <v>401.07</v>
      </c>
      <c r="F798" s="131">
        <f t="shared" si="169"/>
        <v>108.39</v>
      </c>
      <c r="G798" s="132">
        <f t="shared" si="170"/>
        <v>36.130000000000003</v>
      </c>
      <c r="H798" s="131">
        <f t="shared" si="161"/>
        <v>2.29</v>
      </c>
      <c r="I798" s="131">
        <f t="shared" si="162"/>
        <v>117.29</v>
      </c>
      <c r="J798" s="128">
        <f t="shared" si="163"/>
        <v>299.57</v>
      </c>
      <c r="K798" s="130">
        <f t="shared" si="164"/>
        <v>217.82</v>
      </c>
      <c r="L798" s="133">
        <f t="shared" si="165"/>
        <v>895</v>
      </c>
      <c r="M798" s="134">
        <f t="shared" si="166"/>
        <v>734</v>
      </c>
      <c r="N798" s="135">
        <f t="shared" si="167"/>
        <v>895</v>
      </c>
      <c r="O798" s="136">
        <f t="shared" si="168"/>
        <v>734</v>
      </c>
      <c r="Q798" s="125"/>
      <c r="U798" s="125"/>
    </row>
    <row r="799" spans="1:21" ht="16" customHeight="1" x14ac:dyDescent="0.3">
      <c r="A799" s="110">
        <v>735</v>
      </c>
      <c r="B799" s="111">
        <v>896</v>
      </c>
      <c r="C799" s="112">
        <f t="shared" si="158"/>
        <v>43418.95</v>
      </c>
      <c r="D799" s="113">
        <f t="shared" si="159"/>
        <v>3618.24</v>
      </c>
      <c r="E799" s="114">
        <f t="shared" si="160"/>
        <v>401.62</v>
      </c>
      <c r="F799" s="115">
        <f t="shared" si="169"/>
        <v>108.54</v>
      </c>
      <c r="G799" s="116">
        <f t="shared" si="170"/>
        <v>36.18</v>
      </c>
      <c r="H799" s="115">
        <f t="shared" si="161"/>
        <v>2.29</v>
      </c>
      <c r="I799" s="115">
        <f t="shared" si="162"/>
        <v>117.29</v>
      </c>
      <c r="J799" s="112">
        <f t="shared" si="163"/>
        <v>299.57</v>
      </c>
      <c r="K799" s="114">
        <f t="shared" si="164"/>
        <v>217.82</v>
      </c>
      <c r="L799" s="117">
        <f t="shared" si="165"/>
        <v>896</v>
      </c>
      <c r="M799" s="118">
        <f t="shared" si="166"/>
        <v>735</v>
      </c>
      <c r="N799" s="119">
        <f t="shared" si="167"/>
        <v>896</v>
      </c>
      <c r="O799" s="120">
        <f t="shared" si="168"/>
        <v>735</v>
      </c>
      <c r="Q799" s="125"/>
      <c r="U799" s="125"/>
    </row>
    <row r="800" spans="1:21" ht="16" customHeight="1" x14ac:dyDescent="0.3">
      <c r="A800" s="126">
        <v>735</v>
      </c>
      <c r="B800" s="127">
        <v>897</v>
      </c>
      <c r="C800" s="128">
        <f t="shared" si="158"/>
        <v>43418.95</v>
      </c>
      <c r="D800" s="129">
        <f t="shared" si="159"/>
        <v>3618.24</v>
      </c>
      <c r="E800" s="130">
        <f t="shared" si="160"/>
        <v>401.62</v>
      </c>
      <c r="F800" s="131">
        <f t="shared" si="169"/>
        <v>108.54</v>
      </c>
      <c r="G800" s="132">
        <f t="shared" si="170"/>
        <v>36.18</v>
      </c>
      <c r="H800" s="131">
        <f t="shared" si="161"/>
        <v>2.29</v>
      </c>
      <c r="I800" s="131">
        <f t="shared" si="162"/>
        <v>117.29</v>
      </c>
      <c r="J800" s="128">
        <f t="shared" si="163"/>
        <v>299.57</v>
      </c>
      <c r="K800" s="130">
        <f t="shared" si="164"/>
        <v>217.82</v>
      </c>
      <c r="L800" s="133">
        <f t="shared" si="165"/>
        <v>897</v>
      </c>
      <c r="M800" s="134">
        <f t="shared" si="166"/>
        <v>735</v>
      </c>
      <c r="N800" s="135">
        <f t="shared" si="167"/>
        <v>897</v>
      </c>
      <c r="O800" s="136">
        <f t="shared" si="168"/>
        <v>735</v>
      </c>
      <c r="Q800" s="125"/>
      <c r="U800" s="125"/>
    </row>
    <row r="801" spans="1:21" ht="16" customHeight="1" x14ac:dyDescent="0.3">
      <c r="A801" s="110">
        <v>736</v>
      </c>
      <c r="B801" s="111">
        <v>898</v>
      </c>
      <c r="C801" s="112">
        <f t="shared" si="158"/>
        <v>43478.02</v>
      </c>
      <c r="D801" s="113">
        <f t="shared" si="159"/>
        <v>3623.16</v>
      </c>
      <c r="E801" s="114">
        <f t="shared" si="160"/>
        <v>402.17</v>
      </c>
      <c r="F801" s="115">
        <f t="shared" si="169"/>
        <v>108.69</v>
      </c>
      <c r="G801" s="116">
        <f t="shared" si="170"/>
        <v>36.229999999999997</v>
      </c>
      <c r="H801" s="115">
        <f t="shared" si="161"/>
        <v>2.29</v>
      </c>
      <c r="I801" s="115">
        <f t="shared" si="162"/>
        <v>117.29</v>
      </c>
      <c r="J801" s="112">
        <f t="shared" si="163"/>
        <v>299.57</v>
      </c>
      <c r="K801" s="114">
        <f t="shared" si="164"/>
        <v>217.82</v>
      </c>
      <c r="L801" s="117">
        <f t="shared" si="165"/>
        <v>898</v>
      </c>
      <c r="M801" s="118">
        <f t="shared" si="166"/>
        <v>736</v>
      </c>
      <c r="N801" s="119">
        <f t="shared" si="167"/>
        <v>898</v>
      </c>
      <c r="O801" s="120">
        <f t="shared" si="168"/>
        <v>736</v>
      </c>
      <c r="Q801" s="125"/>
      <c r="U801" s="125"/>
    </row>
    <row r="802" spans="1:21" ht="16" customHeight="1" x14ac:dyDescent="0.3">
      <c r="A802" s="126">
        <v>737</v>
      </c>
      <c r="B802" s="127">
        <v>899</v>
      </c>
      <c r="C802" s="128">
        <f t="shared" si="158"/>
        <v>43537.1</v>
      </c>
      <c r="D802" s="129">
        <f t="shared" si="159"/>
        <v>3628.09</v>
      </c>
      <c r="E802" s="130">
        <f t="shared" si="160"/>
        <v>402.71</v>
      </c>
      <c r="F802" s="131">
        <f t="shared" si="169"/>
        <v>108.84</v>
      </c>
      <c r="G802" s="132">
        <f t="shared" si="170"/>
        <v>36.28</v>
      </c>
      <c r="H802" s="131">
        <f t="shared" si="161"/>
        <v>2.29</v>
      </c>
      <c r="I802" s="131">
        <f t="shared" si="162"/>
        <v>117.29</v>
      </c>
      <c r="J802" s="128">
        <f t="shared" si="163"/>
        <v>299.57</v>
      </c>
      <c r="K802" s="130">
        <f t="shared" si="164"/>
        <v>217.82</v>
      </c>
      <c r="L802" s="133">
        <f t="shared" si="165"/>
        <v>899</v>
      </c>
      <c r="M802" s="134">
        <f t="shared" si="166"/>
        <v>737</v>
      </c>
      <c r="N802" s="135">
        <f t="shared" si="167"/>
        <v>899</v>
      </c>
      <c r="O802" s="136">
        <f t="shared" si="168"/>
        <v>737</v>
      </c>
      <c r="Q802" s="125"/>
      <c r="U802" s="125"/>
    </row>
    <row r="803" spans="1:21" ht="16" customHeight="1" x14ac:dyDescent="0.3">
      <c r="A803" s="110">
        <v>738</v>
      </c>
      <c r="B803" s="111">
        <v>900</v>
      </c>
      <c r="C803" s="112">
        <f t="shared" si="158"/>
        <v>43596.17</v>
      </c>
      <c r="D803" s="113">
        <f t="shared" si="159"/>
        <v>3633.01</v>
      </c>
      <c r="E803" s="114">
        <f t="shared" si="160"/>
        <v>403.26</v>
      </c>
      <c r="F803" s="115">
        <f t="shared" si="169"/>
        <v>108.99</v>
      </c>
      <c r="G803" s="116">
        <f t="shared" si="170"/>
        <v>36.33</v>
      </c>
      <c r="H803" s="115">
        <f t="shared" si="161"/>
        <v>2.29</v>
      </c>
      <c r="I803" s="115">
        <f t="shared" si="162"/>
        <v>117.29</v>
      </c>
      <c r="J803" s="112">
        <f t="shared" si="163"/>
        <v>299.57</v>
      </c>
      <c r="K803" s="114">
        <f t="shared" si="164"/>
        <v>217.82</v>
      </c>
      <c r="L803" s="117">
        <f t="shared" si="165"/>
        <v>900</v>
      </c>
      <c r="M803" s="118">
        <f t="shared" si="166"/>
        <v>738</v>
      </c>
      <c r="N803" s="119">
        <f t="shared" si="167"/>
        <v>900</v>
      </c>
      <c r="O803" s="120">
        <f t="shared" si="168"/>
        <v>738</v>
      </c>
      <c r="Q803" s="125"/>
      <c r="U803" s="125"/>
    </row>
    <row r="804" spans="1:21" ht="16" customHeight="1" x14ac:dyDescent="0.3">
      <c r="A804" s="126">
        <v>739</v>
      </c>
      <c r="B804" s="127">
        <v>901</v>
      </c>
      <c r="C804" s="128">
        <f t="shared" si="158"/>
        <v>43655.24</v>
      </c>
      <c r="D804" s="129">
        <f t="shared" si="159"/>
        <v>3637.93</v>
      </c>
      <c r="E804" s="130">
        <f t="shared" si="160"/>
        <v>403.81</v>
      </c>
      <c r="F804" s="131">
        <f t="shared" si="169"/>
        <v>109.13</v>
      </c>
      <c r="G804" s="132">
        <f t="shared" si="170"/>
        <v>36.369999999999997</v>
      </c>
      <c r="H804" s="131">
        <f t="shared" si="161"/>
        <v>2.29</v>
      </c>
      <c r="I804" s="131">
        <f t="shared" si="162"/>
        <v>117.29</v>
      </c>
      <c r="J804" s="128">
        <f t="shared" si="163"/>
        <v>299.57</v>
      </c>
      <c r="K804" s="130">
        <f t="shared" si="164"/>
        <v>217.82</v>
      </c>
      <c r="L804" s="133">
        <f t="shared" si="165"/>
        <v>901</v>
      </c>
      <c r="M804" s="134">
        <f t="shared" si="166"/>
        <v>739</v>
      </c>
      <c r="N804" s="135">
        <f t="shared" si="167"/>
        <v>901</v>
      </c>
      <c r="O804" s="136">
        <f t="shared" si="168"/>
        <v>739</v>
      </c>
      <c r="Q804" s="125"/>
      <c r="U804" s="125"/>
    </row>
    <row r="805" spans="1:21" ht="16" customHeight="1" x14ac:dyDescent="0.3">
      <c r="A805" s="110">
        <v>740</v>
      </c>
      <c r="B805" s="111">
        <v>902</v>
      </c>
      <c r="C805" s="112">
        <f t="shared" si="158"/>
        <v>43714.32</v>
      </c>
      <c r="D805" s="113">
        <f t="shared" si="159"/>
        <v>3642.86</v>
      </c>
      <c r="E805" s="114">
        <f t="shared" si="160"/>
        <v>404.35</v>
      </c>
      <c r="F805" s="115">
        <f t="shared" si="169"/>
        <v>109.28</v>
      </c>
      <c r="G805" s="116">
        <f t="shared" si="170"/>
        <v>36.42</v>
      </c>
      <c r="H805" s="115">
        <f t="shared" si="161"/>
        <v>2.29</v>
      </c>
      <c r="I805" s="115">
        <f t="shared" si="162"/>
        <v>117.29</v>
      </c>
      <c r="J805" s="112">
        <f t="shared" si="163"/>
        <v>299.57</v>
      </c>
      <c r="K805" s="114">
        <f t="shared" si="164"/>
        <v>217.82</v>
      </c>
      <c r="L805" s="117">
        <f t="shared" si="165"/>
        <v>902</v>
      </c>
      <c r="M805" s="118">
        <f t="shared" si="166"/>
        <v>740</v>
      </c>
      <c r="N805" s="119">
        <f t="shared" si="167"/>
        <v>902</v>
      </c>
      <c r="O805" s="120">
        <f t="shared" si="168"/>
        <v>740</v>
      </c>
      <c r="Q805" s="125"/>
      <c r="U805" s="125"/>
    </row>
    <row r="806" spans="1:21" ht="16" customHeight="1" x14ac:dyDescent="0.3">
      <c r="A806" s="126">
        <v>740</v>
      </c>
      <c r="B806" s="127">
        <v>903</v>
      </c>
      <c r="C806" s="128">
        <f t="shared" si="158"/>
        <v>43714.32</v>
      </c>
      <c r="D806" s="129">
        <f t="shared" si="159"/>
        <v>3642.86</v>
      </c>
      <c r="E806" s="130">
        <f t="shared" si="160"/>
        <v>404.35</v>
      </c>
      <c r="F806" s="131">
        <f t="shared" si="169"/>
        <v>109.28</v>
      </c>
      <c r="G806" s="132">
        <f t="shared" si="170"/>
        <v>36.42</v>
      </c>
      <c r="H806" s="131">
        <f t="shared" si="161"/>
        <v>2.29</v>
      </c>
      <c r="I806" s="131">
        <f t="shared" si="162"/>
        <v>117.29</v>
      </c>
      <c r="J806" s="128">
        <f t="shared" si="163"/>
        <v>299.57</v>
      </c>
      <c r="K806" s="130">
        <f t="shared" si="164"/>
        <v>217.82</v>
      </c>
      <c r="L806" s="133">
        <f t="shared" si="165"/>
        <v>903</v>
      </c>
      <c r="M806" s="134">
        <f t="shared" si="166"/>
        <v>740</v>
      </c>
      <c r="N806" s="135">
        <f t="shared" si="167"/>
        <v>903</v>
      </c>
      <c r="O806" s="136">
        <f t="shared" si="168"/>
        <v>740</v>
      </c>
      <c r="Q806" s="125"/>
      <c r="U806" s="125"/>
    </row>
    <row r="807" spans="1:21" ht="16" customHeight="1" x14ac:dyDescent="0.3">
      <c r="A807" s="110">
        <v>741</v>
      </c>
      <c r="B807" s="111">
        <v>904</v>
      </c>
      <c r="C807" s="112">
        <f t="shared" si="158"/>
        <v>43773.39</v>
      </c>
      <c r="D807" s="113">
        <f t="shared" si="159"/>
        <v>3647.78</v>
      </c>
      <c r="E807" s="114">
        <f t="shared" si="160"/>
        <v>404.9</v>
      </c>
      <c r="F807" s="115">
        <f t="shared" si="169"/>
        <v>109.43</v>
      </c>
      <c r="G807" s="116">
        <f t="shared" si="170"/>
        <v>36.47</v>
      </c>
      <c r="H807" s="115">
        <f t="shared" si="161"/>
        <v>2.29</v>
      </c>
      <c r="I807" s="115">
        <f t="shared" si="162"/>
        <v>117.29</v>
      </c>
      <c r="J807" s="112">
        <f t="shared" si="163"/>
        <v>299.57</v>
      </c>
      <c r="K807" s="114">
        <f t="shared" si="164"/>
        <v>217.82</v>
      </c>
      <c r="L807" s="117">
        <f t="shared" si="165"/>
        <v>904</v>
      </c>
      <c r="M807" s="118">
        <f t="shared" si="166"/>
        <v>741</v>
      </c>
      <c r="N807" s="119">
        <f t="shared" si="167"/>
        <v>904</v>
      </c>
      <c r="O807" s="120">
        <f t="shared" si="168"/>
        <v>741</v>
      </c>
      <c r="P807" s="143"/>
      <c r="Q807" s="125"/>
      <c r="U807" s="125"/>
    </row>
    <row r="808" spans="1:21" ht="16" customHeight="1" x14ac:dyDescent="0.3">
      <c r="A808" s="126">
        <v>742</v>
      </c>
      <c r="B808" s="127">
        <v>905</v>
      </c>
      <c r="C808" s="128">
        <f t="shared" si="158"/>
        <v>43832.46</v>
      </c>
      <c r="D808" s="129">
        <f t="shared" si="159"/>
        <v>3652.7</v>
      </c>
      <c r="E808" s="130">
        <f t="shared" si="160"/>
        <v>405.44</v>
      </c>
      <c r="F808" s="131">
        <f t="shared" si="169"/>
        <v>109.58</v>
      </c>
      <c r="G808" s="132">
        <f t="shared" si="170"/>
        <v>36.520000000000003</v>
      </c>
      <c r="H808" s="131">
        <f t="shared" si="161"/>
        <v>2.29</v>
      </c>
      <c r="I808" s="131">
        <f t="shared" si="162"/>
        <v>117.29</v>
      </c>
      <c r="J808" s="128">
        <f t="shared" si="163"/>
        <v>299.57</v>
      </c>
      <c r="K808" s="130">
        <f t="shared" si="164"/>
        <v>217.82</v>
      </c>
      <c r="L808" s="133">
        <f t="shared" si="165"/>
        <v>905</v>
      </c>
      <c r="M808" s="134">
        <f t="shared" si="166"/>
        <v>742</v>
      </c>
      <c r="N808" s="135">
        <f t="shared" si="167"/>
        <v>905</v>
      </c>
      <c r="O808" s="136">
        <f t="shared" si="168"/>
        <v>742</v>
      </c>
      <c r="Q808" s="125"/>
      <c r="U808" s="125"/>
    </row>
    <row r="809" spans="1:21" ht="16" customHeight="1" x14ac:dyDescent="0.3">
      <c r="A809" s="110">
        <v>743</v>
      </c>
      <c r="B809" s="111">
        <v>906</v>
      </c>
      <c r="C809" s="112">
        <f t="shared" si="158"/>
        <v>43891.54</v>
      </c>
      <c r="D809" s="113">
        <f t="shared" si="159"/>
        <v>3657.62</v>
      </c>
      <c r="E809" s="114">
        <f t="shared" si="160"/>
        <v>405.99</v>
      </c>
      <c r="F809" s="115">
        <f t="shared" si="169"/>
        <v>109.72</v>
      </c>
      <c r="G809" s="116">
        <f t="shared" si="170"/>
        <v>36.57</v>
      </c>
      <c r="H809" s="115">
        <f t="shared" si="161"/>
        <v>2.29</v>
      </c>
      <c r="I809" s="115">
        <f t="shared" si="162"/>
        <v>117.29</v>
      </c>
      <c r="J809" s="112">
        <f t="shared" si="163"/>
        <v>299.57</v>
      </c>
      <c r="K809" s="114">
        <f t="shared" si="164"/>
        <v>217.82</v>
      </c>
      <c r="L809" s="117">
        <f t="shared" si="165"/>
        <v>906</v>
      </c>
      <c r="M809" s="118">
        <f t="shared" si="166"/>
        <v>743</v>
      </c>
      <c r="N809" s="119">
        <f t="shared" si="167"/>
        <v>906</v>
      </c>
      <c r="O809" s="120">
        <f t="shared" si="168"/>
        <v>743</v>
      </c>
      <c r="Q809" s="125"/>
      <c r="U809" s="125"/>
    </row>
    <row r="810" spans="1:21" ht="16" customHeight="1" x14ac:dyDescent="0.3">
      <c r="A810" s="126">
        <v>744</v>
      </c>
      <c r="B810" s="127">
        <v>907</v>
      </c>
      <c r="C810" s="128">
        <f t="shared" si="158"/>
        <v>43950.61</v>
      </c>
      <c r="D810" s="129">
        <f t="shared" si="159"/>
        <v>3662.55</v>
      </c>
      <c r="E810" s="130">
        <f t="shared" si="160"/>
        <v>406.54</v>
      </c>
      <c r="F810" s="131">
        <f t="shared" si="169"/>
        <v>109.87</v>
      </c>
      <c r="G810" s="132">
        <f t="shared" si="170"/>
        <v>36.619999999999997</v>
      </c>
      <c r="H810" s="131">
        <f t="shared" si="161"/>
        <v>2.29</v>
      </c>
      <c r="I810" s="131">
        <f t="shared" si="162"/>
        <v>117.29</v>
      </c>
      <c r="J810" s="128">
        <f t="shared" si="163"/>
        <v>299.57</v>
      </c>
      <c r="K810" s="130">
        <f t="shared" si="164"/>
        <v>217.82</v>
      </c>
      <c r="L810" s="133">
        <f t="shared" si="165"/>
        <v>907</v>
      </c>
      <c r="M810" s="134">
        <f t="shared" si="166"/>
        <v>744</v>
      </c>
      <c r="N810" s="135">
        <f t="shared" si="167"/>
        <v>907</v>
      </c>
      <c r="O810" s="136">
        <f t="shared" si="168"/>
        <v>744</v>
      </c>
      <c r="Q810" s="18"/>
      <c r="U810" s="125"/>
    </row>
    <row r="811" spans="1:21" ht="16" customHeight="1" x14ac:dyDescent="0.3">
      <c r="A811" s="110">
        <v>744</v>
      </c>
      <c r="B811" s="111">
        <v>908</v>
      </c>
      <c r="C811" s="112">
        <f t="shared" si="158"/>
        <v>43950.61</v>
      </c>
      <c r="D811" s="113">
        <f t="shared" si="159"/>
        <v>3662.55</v>
      </c>
      <c r="E811" s="114">
        <f t="shared" si="160"/>
        <v>406.54</v>
      </c>
      <c r="F811" s="115">
        <f t="shared" si="169"/>
        <v>109.87</v>
      </c>
      <c r="G811" s="116">
        <f t="shared" si="170"/>
        <v>36.619999999999997</v>
      </c>
      <c r="H811" s="115">
        <f t="shared" si="161"/>
        <v>2.29</v>
      </c>
      <c r="I811" s="115">
        <f t="shared" si="162"/>
        <v>117.29</v>
      </c>
      <c r="J811" s="112">
        <f t="shared" si="163"/>
        <v>299.57</v>
      </c>
      <c r="K811" s="114">
        <f t="shared" si="164"/>
        <v>217.82</v>
      </c>
      <c r="L811" s="117">
        <f t="shared" si="165"/>
        <v>908</v>
      </c>
      <c r="M811" s="118">
        <f t="shared" si="166"/>
        <v>744</v>
      </c>
      <c r="N811" s="119">
        <f t="shared" si="167"/>
        <v>908</v>
      </c>
      <c r="O811" s="120">
        <f t="shared" si="168"/>
        <v>744</v>
      </c>
      <c r="Q811" s="143"/>
      <c r="U811" s="125"/>
    </row>
    <row r="812" spans="1:21" ht="16" customHeight="1" x14ac:dyDescent="0.3">
      <c r="A812" s="126">
        <v>745</v>
      </c>
      <c r="B812" s="127">
        <v>909</v>
      </c>
      <c r="C812" s="128">
        <f t="shared" si="158"/>
        <v>44009.68</v>
      </c>
      <c r="D812" s="129">
        <f t="shared" si="159"/>
        <v>3667.47</v>
      </c>
      <c r="E812" s="130">
        <f t="shared" si="160"/>
        <v>407.08</v>
      </c>
      <c r="F812" s="131">
        <f t="shared" si="169"/>
        <v>110.02</v>
      </c>
      <c r="G812" s="132">
        <f t="shared" si="170"/>
        <v>36.67</v>
      </c>
      <c r="H812" s="131">
        <f t="shared" si="161"/>
        <v>2.29</v>
      </c>
      <c r="I812" s="131">
        <f t="shared" si="162"/>
        <v>117.29</v>
      </c>
      <c r="J812" s="128">
        <f t="shared" si="163"/>
        <v>299.57</v>
      </c>
      <c r="K812" s="130">
        <f t="shared" si="164"/>
        <v>217.82</v>
      </c>
      <c r="L812" s="133">
        <f t="shared" si="165"/>
        <v>909</v>
      </c>
      <c r="M812" s="134">
        <f t="shared" si="166"/>
        <v>745</v>
      </c>
      <c r="N812" s="135">
        <f t="shared" si="167"/>
        <v>909</v>
      </c>
      <c r="O812" s="136">
        <f t="shared" si="168"/>
        <v>745</v>
      </c>
      <c r="Q812" s="125"/>
      <c r="U812" s="125"/>
    </row>
    <row r="813" spans="1:21" ht="16" customHeight="1" x14ac:dyDescent="0.3">
      <c r="A813" s="110">
        <v>746</v>
      </c>
      <c r="B813" s="111">
        <v>910</v>
      </c>
      <c r="C813" s="112">
        <f t="shared" si="158"/>
        <v>44068.76</v>
      </c>
      <c r="D813" s="113">
        <f t="shared" si="159"/>
        <v>3672.39</v>
      </c>
      <c r="E813" s="114">
        <f t="shared" si="160"/>
        <v>407.63</v>
      </c>
      <c r="F813" s="115">
        <f t="shared" si="169"/>
        <v>110.17</v>
      </c>
      <c r="G813" s="116">
        <f t="shared" si="170"/>
        <v>36.72</v>
      </c>
      <c r="H813" s="115">
        <f t="shared" si="161"/>
        <v>2.29</v>
      </c>
      <c r="I813" s="115">
        <f t="shared" si="162"/>
        <v>117.29</v>
      </c>
      <c r="J813" s="112">
        <f t="shared" si="163"/>
        <v>299.57</v>
      </c>
      <c r="K813" s="114">
        <f t="shared" si="164"/>
        <v>217.82</v>
      </c>
      <c r="L813" s="117">
        <f t="shared" si="165"/>
        <v>910</v>
      </c>
      <c r="M813" s="118">
        <f t="shared" si="166"/>
        <v>746</v>
      </c>
      <c r="N813" s="119">
        <f t="shared" si="167"/>
        <v>910</v>
      </c>
      <c r="O813" s="120">
        <f t="shared" si="168"/>
        <v>746</v>
      </c>
      <c r="Q813" s="125"/>
      <c r="U813" s="125"/>
    </row>
    <row r="814" spans="1:21" ht="16" customHeight="1" x14ac:dyDescent="0.3">
      <c r="A814" s="126">
        <v>747</v>
      </c>
      <c r="B814" s="127">
        <v>911</v>
      </c>
      <c r="C814" s="128">
        <f t="shared" si="158"/>
        <v>44127.83</v>
      </c>
      <c r="D814" s="129">
        <f t="shared" si="159"/>
        <v>3677.31</v>
      </c>
      <c r="E814" s="130">
        <f t="shared" si="160"/>
        <v>408.18</v>
      </c>
      <c r="F814" s="131">
        <f t="shared" si="169"/>
        <v>110.31</v>
      </c>
      <c r="G814" s="132">
        <f t="shared" si="170"/>
        <v>36.770000000000003</v>
      </c>
      <c r="H814" s="131">
        <f t="shared" si="161"/>
        <v>2.29</v>
      </c>
      <c r="I814" s="131">
        <f t="shared" si="162"/>
        <v>117.29</v>
      </c>
      <c r="J814" s="128">
        <f t="shared" si="163"/>
        <v>299.57</v>
      </c>
      <c r="K814" s="130">
        <f t="shared" si="164"/>
        <v>217.82</v>
      </c>
      <c r="L814" s="133">
        <f t="shared" si="165"/>
        <v>911</v>
      </c>
      <c r="M814" s="134">
        <f t="shared" si="166"/>
        <v>747</v>
      </c>
      <c r="N814" s="135">
        <f t="shared" si="167"/>
        <v>911</v>
      </c>
      <c r="O814" s="136">
        <f t="shared" si="168"/>
        <v>747</v>
      </c>
      <c r="Q814" s="125"/>
      <c r="R814" s="142"/>
      <c r="U814" s="125"/>
    </row>
    <row r="815" spans="1:21" ht="16" customHeight="1" x14ac:dyDescent="0.3">
      <c r="A815" s="110">
        <v>748</v>
      </c>
      <c r="B815" s="111">
        <v>912</v>
      </c>
      <c r="C815" s="112">
        <f t="shared" si="158"/>
        <v>44186.9</v>
      </c>
      <c r="D815" s="113">
        <f t="shared" si="159"/>
        <v>3682.24</v>
      </c>
      <c r="E815" s="114">
        <f t="shared" si="160"/>
        <v>408.72</v>
      </c>
      <c r="F815" s="115">
        <f t="shared" si="169"/>
        <v>110.46</v>
      </c>
      <c r="G815" s="116">
        <f t="shared" si="170"/>
        <v>36.82</v>
      </c>
      <c r="H815" s="115">
        <f t="shared" si="161"/>
        <v>2.29</v>
      </c>
      <c r="I815" s="115">
        <f t="shared" si="162"/>
        <v>117.29</v>
      </c>
      <c r="J815" s="112">
        <f t="shared" si="163"/>
        <v>299.57</v>
      </c>
      <c r="K815" s="114">
        <f t="shared" si="164"/>
        <v>217.82</v>
      </c>
      <c r="L815" s="117">
        <f t="shared" si="165"/>
        <v>912</v>
      </c>
      <c r="M815" s="118">
        <f t="shared" si="166"/>
        <v>748</v>
      </c>
      <c r="N815" s="119">
        <f t="shared" si="167"/>
        <v>912</v>
      </c>
      <c r="O815" s="120">
        <f t="shared" si="168"/>
        <v>748</v>
      </c>
      <c r="Q815" s="125"/>
      <c r="U815" s="125"/>
    </row>
    <row r="816" spans="1:21" ht="16" customHeight="1" x14ac:dyDescent="0.3">
      <c r="A816" s="126">
        <v>748</v>
      </c>
      <c r="B816" s="127">
        <v>913</v>
      </c>
      <c r="C816" s="128">
        <f t="shared" si="158"/>
        <v>44186.9</v>
      </c>
      <c r="D816" s="129">
        <f t="shared" si="159"/>
        <v>3682.24</v>
      </c>
      <c r="E816" s="130">
        <f t="shared" si="160"/>
        <v>408.72</v>
      </c>
      <c r="F816" s="131">
        <f t="shared" si="169"/>
        <v>110.46</v>
      </c>
      <c r="G816" s="132">
        <f t="shared" si="170"/>
        <v>36.82</v>
      </c>
      <c r="H816" s="131">
        <f t="shared" si="161"/>
        <v>2.29</v>
      </c>
      <c r="I816" s="131">
        <f t="shared" si="162"/>
        <v>117.29</v>
      </c>
      <c r="J816" s="128">
        <f t="shared" si="163"/>
        <v>299.57</v>
      </c>
      <c r="K816" s="130">
        <f t="shared" si="164"/>
        <v>217.82</v>
      </c>
      <c r="L816" s="133">
        <f t="shared" si="165"/>
        <v>913</v>
      </c>
      <c r="M816" s="134">
        <f t="shared" si="166"/>
        <v>748</v>
      </c>
      <c r="N816" s="135">
        <f t="shared" si="167"/>
        <v>913</v>
      </c>
      <c r="O816" s="136">
        <f t="shared" si="168"/>
        <v>748</v>
      </c>
      <c r="Q816" s="125"/>
      <c r="U816" s="125"/>
    </row>
    <row r="817" spans="1:21" ht="16" customHeight="1" x14ac:dyDescent="0.3">
      <c r="A817" s="110">
        <v>749</v>
      </c>
      <c r="B817" s="111">
        <v>914</v>
      </c>
      <c r="C817" s="112">
        <f t="shared" si="158"/>
        <v>44245.98</v>
      </c>
      <c r="D817" s="113">
        <f t="shared" si="159"/>
        <v>3687.16</v>
      </c>
      <c r="E817" s="114">
        <f t="shared" si="160"/>
        <v>409.27</v>
      </c>
      <c r="F817" s="115">
        <f t="shared" si="169"/>
        <v>110.61</v>
      </c>
      <c r="G817" s="116">
        <f t="shared" si="170"/>
        <v>36.869999999999997</v>
      </c>
      <c r="H817" s="115">
        <f t="shared" si="161"/>
        <v>2.29</v>
      </c>
      <c r="I817" s="115">
        <f t="shared" si="162"/>
        <v>117.29</v>
      </c>
      <c r="J817" s="112">
        <f t="shared" si="163"/>
        <v>299.57</v>
      </c>
      <c r="K817" s="114">
        <f t="shared" si="164"/>
        <v>217.82</v>
      </c>
      <c r="L817" s="117">
        <f t="shared" si="165"/>
        <v>914</v>
      </c>
      <c r="M817" s="118">
        <f t="shared" si="166"/>
        <v>749</v>
      </c>
      <c r="N817" s="119">
        <f t="shared" si="167"/>
        <v>914</v>
      </c>
      <c r="O817" s="120">
        <f t="shared" si="168"/>
        <v>749</v>
      </c>
      <c r="Q817" s="125"/>
      <c r="U817" s="125"/>
    </row>
    <row r="818" spans="1:21" ht="16" customHeight="1" x14ac:dyDescent="0.3">
      <c r="A818" s="126">
        <v>750</v>
      </c>
      <c r="B818" s="127">
        <v>915</v>
      </c>
      <c r="C818" s="128">
        <f t="shared" si="158"/>
        <v>44305.05</v>
      </c>
      <c r="D818" s="129">
        <f t="shared" si="159"/>
        <v>3692.08</v>
      </c>
      <c r="E818" s="130">
        <f t="shared" si="160"/>
        <v>409.82</v>
      </c>
      <c r="F818" s="131">
        <f t="shared" si="169"/>
        <v>110.76</v>
      </c>
      <c r="G818" s="132">
        <f t="shared" si="170"/>
        <v>36.92</v>
      </c>
      <c r="H818" s="131">
        <f t="shared" si="161"/>
        <v>2.29</v>
      </c>
      <c r="I818" s="131">
        <f t="shared" si="162"/>
        <v>117.29</v>
      </c>
      <c r="J818" s="128">
        <f t="shared" si="163"/>
        <v>299.57</v>
      </c>
      <c r="K818" s="130">
        <f t="shared" si="164"/>
        <v>217.82</v>
      </c>
      <c r="L818" s="133">
        <f t="shared" si="165"/>
        <v>915</v>
      </c>
      <c r="M818" s="134">
        <f t="shared" si="166"/>
        <v>750</v>
      </c>
      <c r="N818" s="135">
        <f t="shared" si="167"/>
        <v>915</v>
      </c>
      <c r="O818" s="136">
        <f t="shared" si="168"/>
        <v>750</v>
      </c>
      <c r="Q818" s="125"/>
      <c r="U818" s="125"/>
    </row>
    <row r="819" spans="1:21" ht="16" customHeight="1" x14ac:dyDescent="0.3">
      <c r="A819" s="110">
        <v>751</v>
      </c>
      <c r="B819" s="111">
        <v>916</v>
      </c>
      <c r="C819" s="112">
        <f t="shared" si="158"/>
        <v>44364.12</v>
      </c>
      <c r="D819" s="113">
        <f t="shared" si="159"/>
        <v>3697.01</v>
      </c>
      <c r="E819" s="114">
        <f t="shared" si="160"/>
        <v>410.36</v>
      </c>
      <c r="F819" s="115">
        <f t="shared" si="169"/>
        <v>110.91</v>
      </c>
      <c r="G819" s="116">
        <f t="shared" si="170"/>
        <v>36.97</v>
      </c>
      <c r="H819" s="115">
        <f t="shared" si="161"/>
        <v>2.29</v>
      </c>
      <c r="I819" s="115">
        <f t="shared" si="162"/>
        <v>117.29</v>
      </c>
      <c r="J819" s="112">
        <f t="shared" si="163"/>
        <v>299.57</v>
      </c>
      <c r="K819" s="114">
        <f t="shared" si="164"/>
        <v>217.82</v>
      </c>
      <c r="L819" s="117">
        <f t="shared" si="165"/>
        <v>916</v>
      </c>
      <c r="M819" s="118">
        <f t="shared" si="166"/>
        <v>751</v>
      </c>
      <c r="N819" s="119">
        <f t="shared" si="167"/>
        <v>916</v>
      </c>
      <c r="O819" s="120">
        <f t="shared" si="168"/>
        <v>751</v>
      </c>
      <c r="Q819" s="125"/>
      <c r="U819" s="125"/>
    </row>
    <row r="820" spans="1:21" ht="16" customHeight="1" x14ac:dyDescent="0.3">
      <c r="A820" s="126">
        <v>752</v>
      </c>
      <c r="B820" s="127">
        <v>917</v>
      </c>
      <c r="C820" s="128">
        <f t="shared" si="158"/>
        <v>44423.199999999997</v>
      </c>
      <c r="D820" s="129">
        <f t="shared" si="159"/>
        <v>3701.93</v>
      </c>
      <c r="E820" s="130">
        <f t="shared" si="160"/>
        <v>410.91</v>
      </c>
      <c r="F820" s="131">
        <f t="shared" si="169"/>
        <v>111.05</v>
      </c>
      <c r="G820" s="132">
        <f t="shared" si="170"/>
        <v>37.01</v>
      </c>
      <c r="H820" s="131">
        <f t="shared" si="161"/>
        <v>2.29</v>
      </c>
      <c r="I820" s="131">
        <f t="shared" si="162"/>
        <v>117.29</v>
      </c>
      <c r="J820" s="128">
        <f t="shared" si="163"/>
        <v>299.57</v>
      </c>
      <c r="K820" s="130">
        <f t="shared" si="164"/>
        <v>217.82</v>
      </c>
      <c r="L820" s="133">
        <f t="shared" si="165"/>
        <v>917</v>
      </c>
      <c r="M820" s="134">
        <f t="shared" si="166"/>
        <v>752</v>
      </c>
      <c r="N820" s="135">
        <f t="shared" si="167"/>
        <v>917</v>
      </c>
      <c r="O820" s="136">
        <f t="shared" si="168"/>
        <v>752</v>
      </c>
      <c r="Q820" s="125"/>
      <c r="U820" s="125"/>
    </row>
    <row r="821" spans="1:21" ht="16" customHeight="1" x14ac:dyDescent="0.3">
      <c r="A821" s="110">
        <v>752</v>
      </c>
      <c r="B821" s="111">
        <v>918</v>
      </c>
      <c r="C821" s="112">
        <f t="shared" si="158"/>
        <v>44423.199999999997</v>
      </c>
      <c r="D821" s="113">
        <f t="shared" si="159"/>
        <v>3701.93</v>
      </c>
      <c r="E821" s="114">
        <f t="shared" si="160"/>
        <v>410.91</v>
      </c>
      <c r="F821" s="115">
        <f t="shared" si="169"/>
        <v>111.05</v>
      </c>
      <c r="G821" s="116">
        <f t="shared" si="170"/>
        <v>37.01</v>
      </c>
      <c r="H821" s="115">
        <f t="shared" si="161"/>
        <v>2.29</v>
      </c>
      <c r="I821" s="115">
        <f t="shared" si="162"/>
        <v>117.29</v>
      </c>
      <c r="J821" s="112">
        <f t="shared" si="163"/>
        <v>299.57</v>
      </c>
      <c r="K821" s="114">
        <f t="shared" si="164"/>
        <v>217.82</v>
      </c>
      <c r="L821" s="117">
        <f t="shared" si="165"/>
        <v>918</v>
      </c>
      <c r="M821" s="118">
        <f t="shared" si="166"/>
        <v>752</v>
      </c>
      <c r="N821" s="119">
        <f t="shared" si="167"/>
        <v>918</v>
      </c>
      <c r="O821" s="120">
        <f t="shared" si="168"/>
        <v>752</v>
      </c>
      <c r="Q821" s="125"/>
      <c r="U821" s="125"/>
    </row>
    <row r="822" spans="1:21" ht="16" customHeight="1" x14ac:dyDescent="0.3">
      <c r="A822" s="126">
        <v>753</v>
      </c>
      <c r="B822" s="127">
        <v>919</v>
      </c>
      <c r="C822" s="128">
        <f t="shared" si="158"/>
        <v>44482.27</v>
      </c>
      <c r="D822" s="129">
        <f t="shared" si="159"/>
        <v>3706.85</v>
      </c>
      <c r="E822" s="130">
        <f t="shared" si="160"/>
        <v>411.46</v>
      </c>
      <c r="F822" s="131">
        <f t="shared" si="169"/>
        <v>111.2</v>
      </c>
      <c r="G822" s="132">
        <f t="shared" si="170"/>
        <v>37.06</v>
      </c>
      <c r="H822" s="131">
        <f t="shared" si="161"/>
        <v>2.29</v>
      </c>
      <c r="I822" s="131">
        <f t="shared" si="162"/>
        <v>117.29</v>
      </c>
      <c r="J822" s="128">
        <f t="shared" si="163"/>
        <v>299.57</v>
      </c>
      <c r="K822" s="130">
        <f t="shared" si="164"/>
        <v>217.82</v>
      </c>
      <c r="L822" s="133">
        <f t="shared" si="165"/>
        <v>919</v>
      </c>
      <c r="M822" s="134">
        <f t="shared" si="166"/>
        <v>753</v>
      </c>
      <c r="N822" s="135">
        <f t="shared" si="167"/>
        <v>919</v>
      </c>
      <c r="O822" s="136">
        <f t="shared" si="168"/>
        <v>753</v>
      </c>
      <c r="Q822" s="125"/>
      <c r="U822" s="125"/>
    </row>
    <row r="823" spans="1:21" ht="16" customHeight="1" x14ac:dyDescent="0.3">
      <c r="A823" s="110">
        <v>754</v>
      </c>
      <c r="B823" s="111">
        <v>920</v>
      </c>
      <c r="C823" s="112">
        <f t="shared" si="158"/>
        <v>44541.34</v>
      </c>
      <c r="D823" s="113">
        <f t="shared" si="159"/>
        <v>3711.77</v>
      </c>
      <c r="E823" s="114">
        <f t="shared" si="160"/>
        <v>412</v>
      </c>
      <c r="F823" s="115">
        <f t="shared" si="169"/>
        <v>111.35</v>
      </c>
      <c r="G823" s="116">
        <f t="shared" si="170"/>
        <v>37.11</v>
      </c>
      <c r="H823" s="115">
        <f t="shared" si="161"/>
        <v>2.29</v>
      </c>
      <c r="I823" s="115">
        <f t="shared" si="162"/>
        <v>117.29</v>
      </c>
      <c r="J823" s="112">
        <f t="shared" si="163"/>
        <v>299.57</v>
      </c>
      <c r="K823" s="114">
        <f t="shared" si="164"/>
        <v>217.82</v>
      </c>
      <c r="L823" s="117">
        <f t="shared" si="165"/>
        <v>920</v>
      </c>
      <c r="M823" s="118">
        <f t="shared" si="166"/>
        <v>754</v>
      </c>
      <c r="N823" s="119">
        <f t="shared" si="167"/>
        <v>920</v>
      </c>
      <c r="O823" s="120">
        <f t="shared" si="168"/>
        <v>754</v>
      </c>
      <c r="Q823" s="125"/>
      <c r="U823" s="125"/>
    </row>
    <row r="824" spans="1:21" ht="16" customHeight="1" x14ac:dyDescent="0.3">
      <c r="A824" s="126">
        <v>755</v>
      </c>
      <c r="B824" s="127">
        <v>921</v>
      </c>
      <c r="C824" s="128">
        <f t="shared" si="158"/>
        <v>44600.42</v>
      </c>
      <c r="D824" s="129">
        <f t="shared" si="159"/>
        <v>3716.7</v>
      </c>
      <c r="E824" s="130">
        <f t="shared" si="160"/>
        <v>412.55</v>
      </c>
      <c r="F824" s="131">
        <f t="shared" si="169"/>
        <v>111.5</v>
      </c>
      <c r="G824" s="132">
        <f t="shared" si="170"/>
        <v>37.159999999999997</v>
      </c>
      <c r="H824" s="131">
        <f t="shared" si="161"/>
        <v>2.29</v>
      </c>
      <c r="I824" s="131">
        <f t="shared" si="162"/>
        <v>117.29</v>
      </c>
      <c r="J824" s="128">
        <f t="shared" si="163"/>
        <v>299.57</v>
      </c>
      <c r="K824" s="130">
        <f t="shared" si="164"/>
        <v>217.82</v>
      </c>
      <c r="L824" s="133">
        <f t="shared" si="165"/>
        <v>921</v>
      </c>
      <c r="M824" s="134">
        <f t="shared" si="166"/>
        <v>755</v>
      </c>
      <c r="N824" s="135">
        <f t="shared" si="167"/>
        <v>921</v>
      </c>
      <c r="O824" s="136">
        <f t="shared" si="168"/>
        <v>755</v>
      </c>
      <c r="Q824" s="125"/>
      <c r="U824" s="125"/>
    </row>
    <row r="825" spans="1:21" ht="16" customHeight="1" x14ac:dyDescent="0.3">
      <c r="A825" s="110">
        <v>755</v>
      </c>
      <c r="B825" s="111">
        <v>922</v>
      </c>
      <c r="C825" s="112">
        <f t="shared" si="158"/>
        <v>44600.42</v>
      </c>
      <c r="D825" s="113">
        <f t="shared" si="159"/>
        <v>3716.7</v>
      </c>
      <c r="E825" s="114">
        <f t="shared" si="160"/>
        <v>412.55</v>
      </c>
      <c r="F825" s="115">
        <f t="shared" si="169"/>
        <v>111.5</v>
      </c>
      <c r="G825" s="116">
        <f t="shared" si="170"/>
        <v>37.159999999999997</v>
      </c>
      <c r="H825" s="115">
        <f t="shared" si="161"/>
        <v>2.29</v>
      </c>
      <c r="I825" s="115">
        <f t="shared" si="162"/>
        <v>117.29</v>
      </c>
      <c r="J825" s="112">
        <f t="shared" si="163"/>
        <v>299.57</v>
      </c>
      <c r="K825" s="114">
        <f t="shared" si="164"/>
        <v>217.82</v>
      </c>
      <c r="L825" s="117">
        <f t="shared" si="165"/>
        <v>922</v>
      </c>
      <c r="M825" s="118">
        <f t="shared" si="166"/>
        <v>755</v>
      </c>
      <c r="N825" s="119">
        <f t="shared" si="167"/>
        <v>922</v>
      </c>
      <c r="O825" s="120">
        <f t="shared" si="168"/>
        <v>755</v>
      </c>
      <c r="Q825" s="125"/>
      <c r="U825" s="125"/>
    </row>
    <row r="826" spans="1:21" ht="16" customHeight="1" x14ac:dyDescent="0.3">
      <c r="A826" s="126">
        <v>756</v>
      </c>
      <c r="B826" s="127">
        <v>923</v>
      </c>
      <c r="C826" s="128">
        <f t="shared" si="158"/>
        <v>44659.49</v>
      </c>
      <c r="D826" s="129">
        <f t="shared" si="159"/>
        <v>3721.62</v>
      </c>
      <c r="E826" s="130">
        <f t="shared" si="160"/>
        <v>413.09</v>
      </c>
      <c r="F826" s="131">
        <f t="shared" si="169"/>
        <v>111.64</v>
      </c>
      <c r="G826" s="132">
        <f t="shared" si="170"/>
        <v>37.21</v>
      </c>
      <c r="H826" s="131">
        <f t="shared" si="161"/>
        <v>2.29</v>
      </c>
      <c r="I826" s="131">
        <f t="shared" si="162"/>
        <v>117.29</v>
      </c>
      <c r="J826" s="128">
        <f t="shared" si="163"/>
        <v>299.57</v>
      </c>
      <c r="K826" s="130">
        <f t="shared" si="164"/>
        <v>217.82</v>
      </c>
      <c r="L826" s="133">
        <f t="shared" si="165"/>
        <v>923</v>
      </c>
      <c r="M826" s="134">
        <f t="shared" si="166"/>
        <v>756</v>
      </c>
      <c r="N826" s="135">
        <f t="shared" si="167"/>
        <v>923</v>
      </c>
      <c r="O826" s="136">
        <f t="shared" si="168"/>
        <v>756</v>
      </c>
      <c r="Q826" s="125"/>
      <c r="U826" s="125"/>
    </row>
    <row r="827" spans="1:21" ht="16" customHeight="1" x14ac:dyDescent="0.3">
      <c r="A827" s="110">
        <v>756</v>
      </c>
      <c r="B827" s="111">
        <v>924</v>
      </c>
      <c r="C827" s="112">
        <f t="shared" si="158"/>
        <v>44659.49</v>
      </c>
      <c r="D827" s="113">
        <f t="shared" si="159"/>
        <v>3721.62</v>
      </c>
      <c r="E827" s="114">
        <f t="shared" si="160"/>
        <v>413.09</v>
      </c>
      <c r="F827" s="115">
        <f t="shared" si="169"/>
        <v>111.64</v>
      </c>
      <c r="G827" s="116">
        <f t="shared" si="170"/>
        <v>37.21</v>
      </c>
      <c r="H827" s="115">
        <f t="shared" si="161"/>
        <v>2.29</v>
      </c>
      <c r="I827" s="115">
        <f t="shared" si="162"/>
        <v>117.29</v>
      </c>
      <c r="J827" s="112">
        <f t="shared" si="163"/>
        <v>299.57</v>
      </c>
      <c r="K827" s="114">
        <f t="shared" si="164"/>
        <v>217.82</v>
      </c>
      <c r="L827" s="117">
        <f t="shared" si="165"/>
        <v>924</v>
      </c>
      <c r="M827" s="118">
        <f t="shared" si="166"/>
        <v>756</v>
      </c>
      <c r="N827" s="119">
        <f t="shared" si="167"/>
        <v>924</v>
      </c>
      <c r="O827" s="120">
        <f t="shared" si="168"/>
        <v>756</v>
      </c>
      <c r="Q827" s="125"/>
      <c r="U827" s="125"/>
    </row>
    <row r="828" spans="1:21" ht="16" customHeight="1" x14ac:dyDescent="0.3">
      <c r="A828" s="126">
        <v>757</v>
      </c>
      <c r="B828" s="127">
        <v>925</v>
      </c>
      <c r="C828" s="128">
        <f t="shared" si="158"/>
        <v>44718.559999999998</v>
      </c>
      <c r="D828" s="129">
        <f t="shared" si="159"/>
        <v>3726.54</v>
      </c>
      <c r="E828" s="130">
        <f t="shared" si="160"/>
        <v>413.64</v>
      </c>
      <c r="F828" s="131">
        <f t="shared" si="169"/>
        <v>111.79</v>
      </c>
      <c r="G828" s="132">
        <f t="shared" si="170"/>
        <v>37.26</v>
      </c>
      <c r="H828" s="131">
        <f t="shared" si="161"/>
        <v>2.29</v>
      </c>
      <c r="I828" s="131">
        <f t="shared" si="162"/>
        <v>117.29</v>
      </c>
      <c r="J828" s="128">
        <f t="shared" si="163"/>
        <v>299.57</v>
      </c>
      <c r="K828" s="130">
        <f t="shared" si="164"/>
        <v>217.82</v>
      </c>
      <c r="L828" s="133">
        <f t="shared" si="165"/>
        <v>925</v>
      </c>
      <c r="M828" s="134">
        <f t="shared" si="166"/>
        <v>757</v>
      </c>
      <c r="N828" s="135">
        <f t="shared" si="167"/>
        <v>925</v>
      </c>
      <c r="O828" s="136">
        <f t="shared" si="168"/>
        <v>757</v>
      </c>
      <c r="Q828" s="125"/>
      <c r="U828" s="125"/>
    </row>
    <row r="829" spans="1:21" ht="16" customHeight="1" x14ac:dyDescent="0.3">
      <c r="A829" s="110">
        <v>758</v>
      </c>
      <c r="B829" s="111">
        <v>926</v>
      </c>
      <c r="C829" s="112">
        <f t="shared" si="158"/>
        <v>44777.64</v>
      </c>
      <c r="D829" s="113">
        <f t="shared" si="159"/>
        <v>3731.47</v>
      </c>
      <c r="E829" s="114">
        <f t="shared" si="160"/>
        <v>414.19</v>
      </c>
      <c r="F829" s="115">
        <f t="shared" si="169"/>
        <v>111.94</v>
      </c>
      <c r="G829" s="116">
        <f t="shared" si="170"/>
        <v>37.31</v>
      </c>
      <c r="H829" s="115">
        <f t="shared" si="161"/>
        <v>2.29</v>
      </c>
      <c r="I829" s="115">
        <f t="shared" si="162"/>
        <v>117.29</v>
      </c>
      <c r="J829" s="112">
        <f t="shared" si="163"/>
        <v>299.57</v>
      </c>
      <c r="K829" s="114">
        <f t="shared" si="164"/>
        <v>217.82</v>
      </c>
      <c r="L829" s="117">
        <f t="shared" si="165"/>
        <v>926</v>
      </c>
      <c r="M829" s="118">
        <f t="shared" si="166"/>
        <v>758</v>
      </c>
      <c r="N829" s="119">
        <f t="shared" si="167"/>
        <v>926</v>
      </c>
      <c r="O829" s="120">
        <f t="shared" si="168"/>
        <v>758</v>
      </c>
      <c r="Q829" s="125"/>
      <c r="U829" s="125"/>
    </row>
    <row r="830" spans="1:21" ht="16" customHeight="1" x14ac:dyDescent="0.3">
      <c r="A830" s="126">
        <v>759</v>
      </c>
      <c r="B830" s="127">
        <v>927</v>
      </c>
      <c r="C830" s="128">
        <f t="shared" si="158"/>
        <v>44836.71</v>
      </c>
      <c r="D830" s="129">
        <f t="shared" si="159"/>
        <v>3736.39</v>
      </c>
      <c r="E830" s="130">
        <f t="shared" si="160"/>
        <v>414.73</v>
      </c>
      <c r="F830" s="131">
        <f t="shared" si="169"/>
        <v>112.09</v>
      </c>
      <c r="G830" s="132">
        <f t="shared" si="170"/>
        <v>37.36</v>
      </c>
      <c r="H830" s="131">
        <f t="shared" si="161"/>
        <v>2.29</v>
      </c>
      <c r="I830" s="131">
        <f t="shared" si="162"/>
        <v>117.29</v>
      </c>
      <c r="J830" s="128">
        <f t="shared" si="163"/>
        <v>299.57</v>
      </c>
      <c r="K830" s="130">
        <f t="shared" si="164"/>
        <v>217.82</v>
      </c>
      <c r="L830" s="133">
        <f t="shared" si="165"/>
        <v>927</v>
      </c>
      <c r="M830" s="134">
        <f t="shared" si="166"/>
        <v>759</v>
      </c>
      <c r="N830" s="135">
        <f t="shared" si="167"/>
        <v>927</v>
      </c>
      <c r="O830" s="136">
        <f t="shared" si="168"/>
        <v>759</v>
      </c>
      <c r="Q830" s="125"/>
      <c r="U830" s="125"/>
    </row>
    <row r="831" spans="1:21" ht="16" customHeight="1" x14ac:dyDescent="0.3">
      <c r="A831" s="110">
        <v>759</v>
      </c>
      <c r="B831" s="111">
        <v>928</v>
      </c>
      <c r="C831" s="112">
        <f t="shared" si="158"/>
        <v>44836.71</v>
      </c>
      <c r="D831" s="113">
        <f t="shared" si="159"/>
        <v>3736.39</v>
      </c>
      <c r="E831" s="114">
        <f t="shared" si="160"/>
        <v>414.73</v>
      </c>
      <c r="F831" s="115">
        <f t="shared" si="169"/>
        <v>112.09</v>
      </c>
      <c r="G831" s="116">
        <f t="shared" si="170"/>
        <v>37.36</v>
      </c>
      <c r="H831" s="115">
        <f t="shared" si="161"/>
        <v>2.29</v>
      </c>
      <c r="I831" s="115">
        <f t="shared" si="162"/>
        <v>117.29</v>
      </c>
      <c r="J831" s="112">
        <f t="shared" si="163"/>
        <v>299.57</v>
      </c>
      <c r="K831" s="114">
        <f t="shared" si="164"/>
        <v>217.82</v>
      </c>
      <c r="L831" s="117">
        <f t="shared" si="165"/>
        <v>928</v>
      </c>
      <c r="M831" s="118">
        <f t="shared" si="166"/>
        <v>759</v>
      </c>
      <c r="N831" s="119">
        <f t="shared" si="167"/>
        <v>928</v>
      </c>
      <c r="O831" s="120">
        <f t="shared" si="168"/>
        <v>759</v>
      </c>
      <c r="Q831" s="125"/>
      <c r="U831" s="125"/>
    </row>
    <row r="832" spans="1:21" ht="16" customHeight="1" x14ac:dyDescent="0.3">
      <c r="A832" s="126">
        <v>760</v>
      </c>
      <c r="B832" s="127">
        <v>929</v>
      </c>
      <c r="C832" s="128">
        <f t="shared" si="158"/>
        <v>44895.78</v>
      </c>
      <c r="D832" s="129">
        <f t="shared" si="159"/>
        <v>3741.31</v>
      </c>
      <c r="E832" s="130">
        <f t="shared" si="160"/>
        <v>415.28</v>
      </c>
      <c r="F832" s="131">
        <f t="shared" si="169"/>
        <v>112.23</v>
      </c>
      <c r="G832" s="132">
        <f t="shared" si="170"/>
        <v>37.409999999999997</v>
      </c>
      <c r="H832" s="131">
        <f t="shared" si="161"/>
        <v>2.29</v>
      </c>
      <c r="I832" s="131">
        <f t="shared" si="162"/>
        <v>117.29</v>
      </c>
      <c r="J832" s="128">
        <f t="shared" si="163"/>
        <v>299.57</v>
      </c>
      <c r="K832" s="130">
        <f t="shared" si="164"/>
        <v>217.82</v>
      </c>
      <c r="L832" s="133">
        <f t="shared" si="165"/>
        <v>929</v>
      </c>
      <c r="M832" s="134">
        <f t="shared" si="166"/>
        <v>760</v>
      </c>
      <c r="N832" s="135">
        <f t="shared" si="167"/>
        <v>929</v>
      </c>
      <c r="O832" s="136">
        <f t="shared" si="168"/>
        <v>760</v>
      </c>
      <c r="P832" s="143"/>
      <c r="Q832" s="125"/>
      <c r="U832" s="125"/>
    </row>
    <row r="833" spans="1:21" ht="16" customHeight="1" x14ac:dyDescent="0.3">
      <c r="A833" s="110">
        <v>761</v>
      </c>
      <c r="B833" s="111">
        <v>930</v>
      </c>
      <c r="C833" s="112">
        <f t="shared" si="158"/>
        <v>44954.86</v>
      </c>
      <c r="D833" s="113">
        <f t="shared" si="159"/>
        <v>3746.23</v>
      </c>
      <c r="E833" s="114">
        <f t="shared" si="160"/>
        <v>415.83</v>
      </c>
      <c r="F833" s="115">
        <f t="shared" si="169"/>
        <v>112.38</v>
      </c>
      <c r="G833" s="116">
        <f t="shared" si="170"/>
        <v>37.46</v>
      </c>
      <c r="H833" s="115">
        <f t="shared" si="161"/>
        <v>2.29</v>
      </c>
      <c r="I833" s="115">
        <f t="shared" si="162"/>
        <v>117.29</v>
      </c>
      <c r="J833" s="112">
        <f t="shared" si="163"/>
        <v>299.57</v>
      </c>
      <c r="K833" s="114">
        <f t="shared" si="164"/>
        <v>217.82</v>
      </c>
      <c r="L833" s="117">
        <f t="shared" si="165"/>
        <v>930</v>
      </c>
      <c r="M833" s="118">
        <f t="shared" si="166"/>
        <v>761</v>
      </c>
      <c r="N833" s="119">
        <f t="shared" si="167"/>
        <v>930</v>
      </c>
      <c r="O833" s="120">
        <f t="shared" si="168"/>
        <v>761</v>
      </c>
      <c r="Q833" s="125"/>
      <c r="U833" s="125"/>
    </row>
    <row r="834" spans="1:21" ht="16" customHeight="1" x14ac:dyDescent="0.3">
      <c r="A834" s="126">
        <v>762</v>
      </c>
      <c r="B834" s="127">
        <v>931</v>
      </c>
      <c r="C834" s="128">
        <f t="shared" si="158"/>
        <v>45013.93</v>
      </c>
      <c r="D834" s="129">
        <f t="shared" si="159"/>
        <v>3751.16</v>
      </c>
      <c r="E834" s="130">
        <f t="shared" si="160"/>
        <v>416.37</v>
      </c>
      <c r="F834" s="131">
        <f t="shared" si="169"/>
        <v>112.53</v>
      </c>
      <c r="G834" s="132">
        <f t="shared" si="170"/>
        <v>37.51</v>
      </c>
      <c r="H834" s="131">
        <f t="shared" si="161"/>
        <v>2.29</v>
      </c>
      <c r="I834" s="131">
        <f t="shared" si="162"/>
        <v>117.29</v>
      </c>
      <c r="J834" s="128">
        <f t="shared" si="163"/>
        <v>299.57</v>
      </c>
      <c r="K834" s="130">
        <f t="shared" si="164"/>
        <v>217.82</v>
      </c>
      <c r="L834" s="133">
        <f t="shared" si="165"/>
        <v>931</v>
      </c>
      <c r="M834" s="134">
        <f t="shared" si="166"/>
        <v>762</v>
      </c>
      <c r="N834" s="135">
        <f t="shared" si="167"/>
        <v>931</v>
      </c>
      <c r="O834" s="136">
        <f t="shared" si="168"/>
        <v>762</v>
      </c>
      <c r="Q834" s="125"/>
      <c r="U834" s="125"/>
    </row>
    <row r="835" spans="1:21" ht="16" customHeight="1" x14ac:dyDescent="0.3">
      <c r="A835" s="110">
        <v>763</v>
      </c>
      <c r="B835" s="111">
        <v>932</v>
      </c>
      <c r="C835" s="112">
        <f t="shared" ref="C835:C898" si="171">ROUND($P$1*A835,2)</f>
        <v>45073</v>
      </c>
      <c r="D835" s="113">
        <f t="shared" ref="D835:D898" si="172">TRUNC(C835/12,2)</f>
        <v>3756.08</v>
      </c>
      <c r="E835" s="114">
        <f t="shared" ref="E835:E898" si="173">TRUNC(D835*$P$3,2)</f>
        <v>416.92</v>
      </c>
      <c r="F835" s="115">
        <f t="shared" si="169"/>
        <v>112.68</v>
      </c>
      <c r="G835" s="116">
        <f t="shared" si="170"/>
        <v>37.56</v>
      </c>
      <c r="H835" s="115">
        <f t="shared" ref="H835:H898" si="174">TRUNC($P$9,2)</f>
        <v>2.29</v>
      </c>
      <c r="I835" s="115">
        <f t="shared" ref="I835:I898" si="175">TRUNC(IF(A835&lt;$A$427,$D$427*$R$10+$P$10,IF(A835&gt;$A$782,$D$782*$R$10+$P$10,D835*$R$10+$P$10)),2)</f>
        <v>117.29</v>
      </c>
      <c r="J835" s="112">
        <f t="shared" ref="J835:J898" si="176">TRUNC(IF(A835&lt;$A$427,($D$427*$R$11)+$P$11,IF(A835&gt;$A$782,$D$782*$R$11+$P$11,D835*$R$11+$P$11)),2)</f>
        <v>299.57</v>
      </c>
      <c r="K835" s="114">
        <f t="shared" ref="K835:K898" si="177">TRUNC(IF(A835&lt;$A$427,$D$427*$R$12+$P$12,IF(A835&gt;$A$782,$D$782*$R$12+$P$12,D835*$R$12+$P$12)),2)</f>
        <v>217.82</v>
      </c>
      <c r="L835" s="117">
        <f t="shared" ref="L835:L898" si="178">B835</f>
        <v>932</v>
      </c>
      <c r="M835" s="118">
        <f t="shared" ref="M835:M898" si="179">A835</f>
        <v>763</v>
      </c>
      <c r="N835" s="119">
        <f t="shared" ref="N835:N898" si="180">B835</f>
        <v>932</v>
      </c>
      <c r="O835" s="120">
        <f t="shared" ref="O835:O898" si="181">A835</f>
        <v>763</v>
      </c>
      <c r="Q835" s="125"/>
      <c r="U835" s="125"/>
    </row>
    <row r="836" spans="1:21" ht="16" customHeight="1" x14ac:dyDescent="0.3">
      <c r="A836" s="126">
        <v>763</v>
      </c>
      <c r="B836" s="127">
        <v>933</v>
      </c>
      <c r="C836" s="128">
        <f t="shared" si="171"/>
        <v>45073</v>
      </c>
      <c r="D836" s="129">
        <f t="shared" si="172"/>
        <v>3756.08</v>
      </c>
      <c r="E836" s="130">
        <f t="shared" si="173"/>
        <v>416.92</v>
      </c>
      <c r="F836" s="131">
        <f t="shared" si="169"/>
        <v>112.68</v>
      </c>
      <c r="G836" s="132">
        <f t="shared" si="170"/>
        <v>37.56</v>
      </c>
      <c r="H836" s="131">
        <f t="shared" si="174"/>
        <v>2.29</v>
      </c>
      <c r="I836" s="131">
        <f t="shared" si="175"/>
        <v>117.29</v>
      </c>
      <c r="J836" s="128">
        <f t="shared" si="176"/>
        <v>299.57</v>
      </c>
      <c r="K836" s="130">
        <f t="shared" si="177"/>
        <v>217.82</v>
      </c>
      <c r="L836" s="133">
        <f t="shared" si="178"/>
        <v>933</v>
      </c>
      <c r="M836" s="134">
        <f t="shared" si="179"/>
        <v>763</v>
      </c>
      <c r="N836" s="135">
        <f t="shared" si="180"/>
        <v>933</v>
      </c>
      <c r="O836" s="136">
        <f t="shared" si="181"/>
        <v>763</v>
      </c>
      <c r="Q836" s="125"/>
      <c r="U836" s="125"/>
    </row>
    <row r="837" spans="1:21" ht="16" customHeight="1" x14ac:dyDescent="0.3">
      <c r="A837" s="110">
        <v>764</v>
      </c>
      <c r="B837" s="111">
        <v>934</v>
      </c>
      <c r="C837" s="112">
        <f t="shared" si="171"/>
        <v>45132.08</v>
      </c>
      <c r="D837" s="113">
        <f t="shared" si="172"/>
        <v>3761</v>
      </c>
      <c r="E837" s="114">
        <f t="shared" si="173"/>
        <v>417.47</v>
      </c>
      <c r="F837" s="115">
        <f t="shared" si="169"/>
        <v>112.83</v>
      </c>
      <c r="G837" s="116">
        <f t="shared" si="170"/>
        <v>37.61</v>
      </c>
      <c r="H837" s="115">
        <f t="shared" si="174"/>
        <v>2.29</v>
      </c>
      <c r="I837" s="115">
        <f t="shared" si="175"/>
        <v>117.29</v>
      </c>
      <c r="J837" s="112">
        <f t="shared" si="176"/>
        <v>299.57</v>
      </c>
      <c r="K837" s="114">
        <f t="shared" si="177"/>
        <v>217.82</v>
      </c>
      <c r="L837" s="117">
        <f t="shared" si="178"/>
        <v>934</v>
      </c>
      <c r="M837" s="118">
        <f t="shared" si="179"/>
        <v>764</v>
      </c>
      <c r="N837" s="119">
        <f t="shared" si="180"/>
        <v>934</v>
      </c>
      <c r="O837" s="120">
        <f t="shared" si="181"/>
        <v>764</v>
      </c>
      <c r="Q837" s="18"/>
      <c r="U837" s="125"/>
    </row>
    <row r="838" spans="1:21" ht="16" customHeight="1" x14ac:dyDescent="0.3">
      <c r="A838" s="126">
        <v>765</v>
      </c>
      <c r="B838" s="127">
        <v>935</v>
      </c>
      <c r="C838" s="128">
        <f t="shared" si="171"/>
        <v>45191.15</v>
      </c>
      <c r="D838" s="129">
        <f t="shared" si="172"/>
        <v>3765.92</v>
      </c>
      <c r="E838" s="130">
        <f t="shared" si="173"/>
        <v>418.01</v>
      </c>
      <c r="F838" s="131">
        <f t="shared" ref="F838:F901" si="182">TRUNC(IF(A838&lt;=$A$270,$D$270*$P$5,D838*$P$5),2)</f>
        <v>112.97</v>
      </c>
      <c r="G838" s="132">
        <f t="shared" ref="G838:G901" si="183">TRUNC(IF(A838&lt;=$A$270,$D$270*$P$6,D838*$P$6),2)</f>
        <v>37.65</v>
      </c>
      <c r="H838" s="131">
        <f t="shared" si="174"/>
        <v>2.29</v>
      </c>
      <c r="I838" s="131">
        <f t="shared" si="175"/>
        <v>117.29</v>
      </c>
      <c r="J838" s="128">
        <f t="shared" si="176"/>
        <v>299.57</v>
      </c>
      <c r="K838" s="130">
        <f t="shared" si="177"/>
        <v>217.82</v>
      </c>
      <c r="L838" s="133">
        <f t="shared" si="178"/>
        <v>935</v>
      </c>
      <c r="M838" s="134">
        <f t="shared" si="179"/>
        <v>765</v>
      </c>
      <c r="N838" s="135">
        <f t="shared" si="180"/>
        <v>935</v>
      </c>
      <c r="O838" s="136">
        <f t="shared" si="181"/>
        <v>765</v>
      </c>
      <c r="Q838" s="143"/>
      <c r="U838" s="125"/>
    </row>
    <row r="839" spans="1:21" ht="16" customHeight="1" x14ac:dyDescent="0.3">
      <c r="A839" s="110">
        <v>766</v>
      </c>
      <c r="B839" s="111">
        <v>936</v>
      </c>
      <c r="C839" s="112">
        <f t="shared" si="171"/>
        <v>45250.22</v>
      </c>
      <c r="D839" s="113">
        <f t="shared" si="172"/>
        <v>3770.85</v>
      </c>
      <c r="E839" s="114">
        <f t="shared" si="173"/>
        <v>418.56</v>
      </c>
      <c r="F839" s="115">
        <f t="shared" si="182"/>
        <v>113.12</v>
      </c>
      <c r="G839" s="116">
        <f t="shared" si="183"/>
        <v>37.700000000000003</v>
      </c>
      <c r="H839" s="115">
        <f t="shared" si="174"/>
        <v>2.29</v>
      </c>
      <c r="I839" s="115">
        <f t="shared" si="175"/>
        <v>117.29</v>
      </c>
      <c r="J839" s="112">
        <f t="shared" si="176"/>
        <v>299.57</v>
      </c>
      <c r="K839" s="114">
        <f t="shared" si="177"/>
        <v>217.82</v>
      </c>
      <c r="L839" s="117">
        <f t="shared" si="178"/>
        <v>936</v>
      </c>
      <c r="M839" s="118">
        <f t="shared" si="179"/>
        <v>766</v>
      </c>
      <c r="N839" s="119">
        <f t="shared" si="180"/>
        <v>936</v>
      </c>
      <c r="O839" s="120">
        <f t="shared" si="181"/>
        <v>766</v>
      </c>
      <c r="Q839" s="125"/>
      <c r="U839" s="125"/>
    </row>
    <row r="840" spans="1:21" ht="16" customHeight="1" x14ac:dyDescent="0.3">
      <c r="A840" s="126">
        <v>767</v>
      </c>
      <c r="B840" s="127">
        <v>937</v>
      </c>
      <c r="C840" s="128">
        <f t="shared" si="171"/>
        <v>45309.3</v>
      </c>
      <c r="D840" s="129">
        <f t="shared" si="172"/>
        <v>3775.77</v>
      </c>
      <c r="E840" s="130">
        <f t="shared" si="173"/>
        <v>419.11</v>
      </c>
      <c r="F840" s="131">
        <f t="shared" si="182"/>
        <v>113.27</v>
      </c>
      <c r="G840" s="132">
        <f t="shared" si="183"/>
        <v>37.75</v>
      </c>
      <c r="H840" s="131">
        <f t="shared" si="174"/>
        <v>2.29</v>
      </c>
      <c r="I840" s="131">
        <f t="shared" si="175"/>
        <v>117.29</v>
      </c>
      <c r="J840" s="128">
        <f t="shared" si="176"/>
        <v>299.57</v>
      </c>
      <c r="K840" s="130">
        <f t="shared" si="177"/>
        <v>217.82</v>
      </c>
      <c r="L840" s="133">
        <f t="shared" si="178"/>
        <v>937</v>
      </c>
      <c r="M840" s="134">
        <f t="shared" si="179"/>
        <v>767</v>
      </c>
      <c r="N840" s="135">
        <f t="shared" si="180"/>
        <v>937</v>
      </c>
      <c r="O840" s="136">
        <f t="shared" si="181"/>
        <v>767</v>
      </c>
      <c r="Q840" s="125"/>
      <c r="U840" s="125"/>
    </row>
    <row r="841" spans="1:21" ht="16" customHeight="1" x14ac:dyDescent="0.3">
      <c r="A841" s="110">
        <v>767</v>
      </c>
      <c r="B841" s="111">
        <v>938</v>
      </c>
      <c r="C841" s="112">
        <f t="shared" si="171"/>
        <v>45309.3</v>
      </c>
      <c r="D841" s="113">
        <f t="shared" si="172"/>
        <v>3775.77</v>
      </c>
      <c r="E841" s="114">
        <f t="shared" si="173"/>
        <v>419.11</v>
      </c>
      <c r="F841" s="115">
        <f t="shared" si="182"/>
        <v>113.27</v>
      </c>
      <c r="G841" s="116">
        <f t="shared" si="183"/>
        <v>37.75</v>
      </c>
      <c r="H841" s="115">
        <f t="shared" si="174"/>
        <v>2.29</v>
      </c>
      <c r="I841" s="115">
        <f t="shared" si="175"/>
        <v>117.29</v>
      </c>
      <c r="J841" s="112">
        <f t="shared" si="176"/>
        <v>299.57</v>
      </c>
      <c r="K841" s="114">
        <f t="shared" si="177"/>
        <v>217.82</v>
      </c>
      <c r="L841" s="117">
        <f t="shared" si="178"/>
        <v>938</v>
      </c>
      <c r="M841" s="118">
        <f t="shared" si="179"/>
        <v>767</v>
      </c>
      <c r="N841" s="119">
        <f t="shared" si="180"/>
        <v>938</v>
      </c>
      <c r="O841" s="120">
        <f t="shared" si="181"/>
        <v>767</v>
      </c>
      <c r="Q841" s="125"/>
      <c r="R841" s="142"/>
      <c r="U841" s="125"/>
    </row>
    <row r="842" spans="1:21" ht="16" customHeight="1" x14ac:dyDescent="0.3">
      <c r="A842" s="126">
        <v>768</v>
      </c>
      <c r="B842" s="127">
        <v>939</v>
      </c>
      <c r="C842" s="128">
        <f t="shared" si="171"/>
        <v>45368.37</v>
      </c>
      <c r="D842" s="129">
        <f t="shared" si="172"/>
        <v>3780.69</v>
      </c>
      <c r="E842" s="130">
        <f t="shared" si="173"/>
        <v>419.65</v>
      </c>
      <c r="F842" s="131">
        <f t="shared" si="182"/>
        <v>113.42</v>
      </c>
      <c r="G842" s="132">
        <f t="shared" si="183"/>
        <v>37.799999999999997</v>
      </c>
      <c r="H842" s="131">
        <f t="shared" si="174"/>
        <v>2.29</v>
      </c>
      <c r="I842" s="131">
        <f t="shared" si="175"/>
        <v>117.29</v>
      </c>
      <c r="J842" s="128">
        <f t="shared" si="176"/>
        <v>299.57</v>
      </c>
      <c r="K842" s="130">
        <f t="shared" si="177"/>
        <v>217.82</v>
      </c>
      <c r="L842" s="133">
        <f t="shared" si="178"/>
        <v>939</v>
      </c>
      <c r="M842" s="134">
        <f t="shared" si="179"/>
        <v>768</v>
      </c>
      <c r="N842" s="135">
        <f t="shared" si="180"/>
        <v>939</v>
      </c>
      <c r="O842" s="136">
        <f t="shared" si="181"/>
        <v>768</v>
      </c>
      <c r="Q842" s="125"/>
      <c r="U842" s="125"/>
    </row>
    <row r="843" spans="1:21" ht="16" customHeight="1" x14ac:dyDescent="0.3">
      <c r="A843" s="110">
        <v>769</v>
      </c>
      <c r="B843" s="111">
        <v>940</v>
      </c>
      <c r="C843" s="112">
        <f t="shared" si="171"/>
        <v>45427.44</v>
      </c>
      <c r="D843" s="113">
        <f t="shared" si="172"/>
        <v>3785.62</v>
      </c>
      <c r="E843" s="114">
        <f t="shared" si="173"/>
        <v>420.2</v>
      </c>
      <c r="F843" s="115">
        <f t="shared" si="182"/>
        <v>113.56</v>
      </c>
      <c r="G843" s="116">
        <f t="shared" si="183"/>
        <v>37.85</v>
      </c>
      <c r="H843" s="115">
        <f t="shared" si="174"/>
        <v>2.29</v>
      </c>
      <c r="I843" s="115">
        <f t="shared" si="175"/>
        <v>117.29</v>
      </c>
      <c r="J843" s="112">
        <f t="shared" si="176"/>
        <v>299.57</v>
      </c>
      <c r="K843" s="114">
        <f t="shared" si="177"/>
        <v>217.82</v>
      </c>
      <c r="L843" s="117">
        <f t="shared" si="178"/>
        <v>940</v>
      </c>
      <c r="M843" s="118">
        <f t="shared" si="179"/>
        <v>769</v>
      </c>
      <c r="N843" s="119">
        <f t="shared" si="180"/>
        <v>940</v>
      </c>
      <c r="O843" s="120">
        <f t="shared" si="181"/>
        <v>769</v>
      </c>
      <c r="Q843" s="125"/>
      <c r="U843" s="125"/>
    </row>
    <row r="844" spans="1:21" ht="16" customHeight="1" x14ac:dyDescent="0.3">
      <c r="A844" s="126">
        <v>770</v>
      </c>
      <c r="B844" s="127">
        <v>941</v>
      </c>
      <c r="C844" s="128">
        <f t="shared" si="171"/>
        <v>45486.52</v>
      </c>
      <c r="D844" s="129">
        <f t="shared" si="172"/>
        <v>3790.54</v>
      </c>
      <c r="E844" s="130">
        <f t="shared" si="173"/>
        <v>420.74</v>
      </c>
      <c r="F844" s="131">
        <f t="shared" si="182"/>
        <v>113.71</v>
      </c>
      <c r="G844" s="132">
        <f t="shared" si="183"/>
        <v>37.9</v>
      </c>
      <c r="H844" s="131">
        <f t="shared" si="174"/>
        <v>2.29</v>
      </c>
      <c r="I844" s="131">
        <f t="shared" si="175"/>
        <v>117.29</v>
      </c>
      <c r="J844" s="128">
        <f t="shared" si="176"/>
        <v>299.57</v>
      </c>
      <c r="K844" s="130">
        <f t="shared" si="177"/>
        <v>217.82</v>
      </c>
      <c r="L844" s="133">
        <f t="shared" si="178"/>
        <v>941</v>
      </c>
      <c r="M844" s="134">
        <f t="shared" si="179"/>
        <v>770</v>
      </c>
      <c r="N844" s="135">
        <f t="shared" si="180"/>
        <v>941</v>
      </c>
      <c r="O844" s="136">
        <f t="shared" si="181"/>
        <v>770</v>
      </c>
      <c r="Q844" s="125"/>
      <c r="U844" s="125"/>
    </row>
    <row r="845" spans="1:21" ht="16" customHeight="1" x14ac:dyDescent="0.3">
      <c r="A845" s="110">
        <v>770</v>
      </c>
      <c r="B845" s="111">
        <v>942</v>
      </c>
      <c r="C845" s="112">
        <f t="shared" si="171"/>
        <v>45486.52</v>
      </c>
      <c r="D845" s="113">
        <f t="shared" si="172"/>
        <v>3790.54</v>
      </c>
      <c r="E845" s="114">
        <f t="shared" si="173"/>
        <v>420.74</v>
      </c>
      <c r="F845" s="115">
        <f t="shared" si="182"/>
        <v>113.71</v>
      </c>
      <c r="G845" s="116">
        <f t="shared" si="183"/>
        <v>37.9</v>
      </c>
      <c r="H845" s="115">
        <f t="shared" si="174"/>
        <v>2.29</v>
      </c>
      <c r="I845" s="115">
        <f t="shared" si="175"/>
        <v>117.29</v>
      </c>
      <c r="J845" s="112">
        <f t="shared" si="176"/>
        <v>299.57</v>
      </c>
      <c r="K845" s="114">
        <f t="shared" si="177"/>
        <v>217.82</v>
      </c>
      <c r="L845" s="117">
        <f t="shared" si="178"/>
        <v>942</v>
      </c>
      <c r="M845" s="118">
        <f t="shared" si="179"/>
        <v>770</v>
      </c>
      <c r="N845" s="119">
        <f t="shared" si="180"/>
        <v>942</v>
      </c>
      <c r="O845" s="120">
        <f t="shared" si="181"/>
        <v>770</v>
      </c>
      <c r="Q845" s="125"/>
      <c r="U845" s="125"/>
    </row>
    <row r="846" spans="1:21" ht="16" customHeight="1" x14ac:dyDescent="0.3">
      <c r="A846" s="126">
        <v>771</v>
      </c>
      <c r="B846" s="127">
        <v>943</v>
      </c>
      <c r="C846" s="128">
        <f t="shared" si="171"/>
        <v>45545.59</v>
      </c>
      <c r="D846" s="129">
        <f t="shared" si="172"/>
        <v>3795.46</v>
      </c>
      <c r="E846" s="130">
        <f t="shared" si="173"/>
        <v>421.29</v>
      </c>
      <c r="F846" s="131">
        <f t="shared" si="182"/>
        <v>113.86</v>
      </c>
      <c r="G846" s="132">
        <f t="shared" si="183"/>
        <v>37.950000000000003</v>
      </c>
      <c r="H846" s="131">
        <f t="shared" si="174"/>
        <v>2.29</v>
      </c>
      <c r="I846" s="131">
        <f t="shared" si="175"/>
        <v>117.29</v>
      </c>
      <c r="J846" s="128">
        <f t="shared" si="176"/>
        <v>299.57</v>
      </c>
      <c r="K846" s="130">
        <f t="shared" si="177"/>
        <v>217.82</v>
      </c>
      <c r="L846" s="133">
        <f t="shared" si="178"/>
        <v>943</v>
      </c>
      <c r="M846" s="134">
        <f t="shared" si="179"/>
        <v>771</v>
      </c>
      <c r="N846" s="135">
        <f t="shared" si="180"/>
        <v>943</v>
      </c>
      <c r="O846" s="136">
        <f t="shared" si="181"/>
        <v>771</v>
      </c>
      <c r="Q846" s="125"/>
      <c r="U846" s="125"/>
    </row>
    <row r="847" spans="1:21" ht="16" customHeight="1" x14ac:dyDescent="0.3">
      <c r="A847" s="110">
        <v>771</v>
      </c>
      <c r="B847" s="111">
        <v>944</v>
      </c>
      <c r="C847" s="112">
        <f t="shared" si="171"/>
        <v>45545.59</v>
      </c>
      <c r="D847" s="113">
        <f t="shared" si="172"/>
        <v>3795.46</v>
      </c>
      <c r="E847" s="114">
        <f t="shared" si="173"/>
        <v>421.29</v>
      </c>
      <c r="F847" s="115">
        <f t="shared" si="182"/>
        <v>113.86</v>
      </c>
      <c r="G847" s="116">
        <f t="shared" si="183"/>
        <v>37.950000000000003</v>
      </c>
      <c r="H847" s="115">
        <f t="shared" si="174"/>
        <v>2.29</v>
      </c>
      <c r="I847" s="115">
        <f t="shared" si="175"/>
        <v>117.29</v>
      </c>
      <c r="J847" s="112">
        <f t="shared" si="176"/>
        <v>299.57</v>
      </c>
      <c r="K847" s="114">
        <f t="shared" si="177"/>
        <v>217.82</v>
      </c>
      <c r="L847" s="117">
        <f t="shared" si="178"/>
        <v>944</v>
      </c>
      <c r="M847" s="118">
        <f t="shared" si="179"/>
        <v>771</v>
      </c>
      <c r="N847" s="119">
        <f t="shared" si="180"/>
        <v>944</v>
      </c>
      <c r="O847" s="120">
        <f t="shared" si="181"/>
        <v>771</v>
      </c>
      <c r="Q847" s="125"/>
      <c r="U847" s="125"/>
    </row>
    <row r="848" spans="1:21" ht="16" customHeight="1" x14ac:dyDescent="0.3">
      <c r="A848" s="126">
        <v>772</v>
      </c>
      <c r="B848" s="127">
        <v>945</v>
      </c>
      <c r="C848" s="128">
        <f t="shared" si="171"/>
        <v>45604.66</v>
      </c>
      <c r="D848" s="129">
        <f t="shared" si="172"/>
        <v>3800.38</v>
      </c>
      <c r="E848" s="130">
        <f t="shared" si="173"/>
        <v>421.84</v>
      </c>
      <c r="F848" s="131">
        <f t="shared" si="182"/>
        <v>114.01</v>
      </c>
      <c r="G848" s="132">
        <f t="shared" si="183"/>
        <v>38</v>
      </c>
      <c r="H848" s="131">
        <f t="shared" si="174"/>
        <v>2.29</v>
      </c>
      <c r="I848" s="131">
        <f t="shared" si="175"/>
        <v>117.29</v>
      </c>
      <c r="J848" s="128">
        <f t="shared" si="176"/>
        <v>299.57</v>
      </c>
      <c r="K848" s="130">
        <f t="shared" si="177"/>
        <v>217.82</v>
      </c>
      <c r="L848" s="133">
        <f t="shared" si="178"/>
        <v>945</v>
      </c>
      <c r="M848" s="134">
        <f t="shared" si="179"/>
        <v>772</v>
      </c>
      <c r="N848" s="135">
        <f t="shared" si="180"/>
        <v>945</v>
      </c>
      <c r="O848" s="136">
        <f t="shared" si="181"/>
        <v>772</v>
      </c>
      <c r="Q848" s="125"/>
      <c r="U848" s="125"/>
    </row>
    <row r="849" spans="1:21" ht="16" customHeight="1" x14ac:dyDescent="0.3">
      <c r="A849" s="110">
        <v>773</v>
      </c>
      <c r="B849" s="111">
        <v>946</v>
      </c>
      <c r="C849" s="112">
        <f t="shared" si="171"/>
        <v>45663.74</v>
      </c>
      <c r="D849" s="113">
        <f t="shared" si="172"/>
        <v>3805.31</v>
      </c>
      <c r="E849" s="114">
        <f t="shared" si="173"/>
        <v>422.38</v>
      </c>
      <c r="F849" s="115">
        <f t="shared" si="182"/>
        <v>114.15</v>
      </c>
      <c r="G849" s="116">
        <f t="shared" si="183"/>
        <v>38.049999999999997</v>
      </c>
      <c r="H849" s="115">
        <f t="shared" si="174"/>
        <v>2.29</v>
      </c>
      <c r="I849" s="115">
        <f t="shared" si="175"/>
        <v>117.29</v>
      </c>
      <c r="J849" s="112">
        <f t="shared" si="176"/>
        <v>299.57</v>
      </c>
      <c r="K849" s="114">
        <f t="shared" si="177"/>
        <v>217.82</v>
      </c>
      <c r="L849" s="117">
        <f t="shared" si="178"/>
        <v>946</v>
      </c>
      <c r="M849" s="118">
        <f t="shared" si="179"/>
        <v>773</v>
      </c>
      <c r="N849" s="119">
        <f t="shared" si="180"/>
        <v>946</v>
      </c>
      <c r="O849" s="120">
        <f t="shared" si="181"/>
        <v>773</v>
      </c>
      <c r="Q849" s="125"/>
      <c r="U849" s="125"/>
    </row>
    <row r="850" spans="1:21" ht="16" customHeight="1" x14ac:dyDescent="0.3">
      <c r="A850" s="126">
        <v>774</v>
      </c>
      <c r="B850" s="127">
        <v>947</v>
      </c>
      <c r="C850" s="128">
        <f t="shared" si="171"/>
        <v>45722.81</v>
      </c>
      <c r="D850" s="129">
        <f t="shared" si="172"/>
        <v>3810.23</v>
      </c>
      <c r="E850" s="130">
        <f t="shared" si="173"/>
        <v>422.93</v>
      </c>
      <c r="F850" s="131">
        <f t="shared" si="182"/>
        <v>114.3</v>
      </c>
      <c r="G850" s="132">
        <f t="shared" si="183"/>
        <v>38.1</v>
      </c>
      <c r="H850" s="131">
        <f t="shared" si="174"/>
        <v>2.29</v>
      </c>
      <c r="I850" s="131">
        <f t="shared" si="175"/>
        <v>117.29</v>
      </c>
      <c r="J850" s="128">
        <f t="shared" si="176"/>
        <v>299.57</v>
      </c>
      <c r="K850" s="130">
        <f t="shared" si="177"/>
        <v>217.82</v>
      </c>
      <c r="L850" s="133">
        <f t="shared" si="178"/>
        <v>947</v>
      </c>
      <c r="M850" s="134">
        <f t="shared" si="179"/>
        <v>774</v>
      </c>
      <c r="N850" s="135">
        <f t="shared" si="180"/>
        <v>947</v>
      </c>
      <c r="O850" s="136">
        <f t="shared" si="181"/>
        <v>774</v>
      </c>
      <c r="Q850" s="125"/>
      <c r="U850" s="125"/>
    </row>
    <row r="851" spans="1:21" ht="16" customHeight="1" x14ac:dyDescent="0.3">
      <c r="A851" s="110">
        <v>774</v>
      </c>
      <c r="B851" s="111">
        <v>948</v>
      </c>
      <c r="C851" s="112">
        <f t="shared" si="171"/>
        <v>45722.81</v>
      </c>
      <c r="D851" s="113">
        <f t="shared" si="172"/>
        <v>3810.23</v>
      </c>
      <c r="E851" s="114">
        <f t="shared" si="173"/>
        <v>422.93</v>
      </c>
      <c r="F851" s="115">
        <f t="shared" si="182"/>
        <v>114.3</v>
      </c>
      <c r="G851" s="116">
        <f t="shared" si="183"/>
        <v>38.1</v>
      </c>
      <c r="H851" s="115">
        <f t="shared" si="174"/>
        <v>2.29</v>
      </c>
      <c r="I851" s="115">
        <f t="shared" si="175"/>
        <v>117.29</v>
      </c>
      <c r="J851" s="112">
        <f t="shared" si="176"/>
        <v>299.57</v>
      </c>
      <c r="K851" s="114">
        <f t="shared" si="177"/>
        <v>217.82</v>
      </c>
      <c r="L851" s="117">
        <f t="shared" si="178"/>
        <v>948</v>
      </c>
      <c r="M851" s="118">
        <f t="shared" si="179"/>
        <v>774</v>
      </c>
      <c r="N851" s="119">
        <f t="shared" si="180"/>
        <v>948</v>
      </c>
      <c r="O851" s="120">
        <f t="shared" si="181"/>
        <v>774</v>
      </c>
      <c r="Q851" s="125"/>
      <c r="U851" s="125"/>
    </row>
    <row r="852" spans="1:21" ht="16" customHeight="1" x14ac:dyDescent="0.3">
      <c r="A852" s="126">
        <v>775</v>
      </c>
      <c r="B852" s="127">
        <v>949</v>
      </c>
      <c r="C852" s="128">
        <f t="shared" si="171"/>
        <v>45781.89</v>
      </c>
      <c r="D852" s="129">
        <f t="shared" si="172"/>
        <v>3815.15</v>
      </c>
      <c r="E852" s="130">
        <f t="shared" si="173"/>
        <v>423.48</v>
      </c>
      <c r="F852" s="131">
        <f t="shared" si="182"/>
        <v>114.45</v>
      </c>
      <c r="G852" s="132">
        <f t="shared" si="183"/>
        <v>38.15</v>
      </c>
      <c r="H852" s="131">
        <f t="shared" si="174"/>
        <v>2.29</v>
      </c>
      <c r="I852" s="131">
        <f t="shared" si="175"/>
        <v>117.29</v>
      </c>
      <c r="J852" s="128">
        <f t="shared" si="176"/>
        <v>299.57</v>
      </c>
      <c r="K852" s="130">
        <f t="shared" si="177"/>
        <v>217.82</v>
      </c>
      <c r="L852" s="133">
        <f t="shared" si="178"/>
        <v>949</v>
      </c>
      <c r="M852" s="134">
        <f t="shared" si="179"/>
        <v>775</v>
      </c>
      <c r="N852" s="135">
        <f t="shared" si="180"/>
        <v>949</v>
      </c>
      <c r="O852" s="136">
        <f t="shared" si="181"/>
        <v>775</v>
      </c>
      <c r="Q852" s="125"/>
      <c r="U852" s="125"/>
    </row>
    <row r="853" spans="1:21" ht="16" customHeight="1" x14ac:dyDescent="0.3">
      <c r="A853" s="110">
        <v>776</v>
      </c>
      <c r="B853" s="111">
        <v>950</v>
      </c>
      <c r="C853" s="112">
        <f t="shared" si="171"/>
        <v>45840.959999999999</v>
      </c>
      <c r="D853" s="113">
        <f t="shared" si="172"/>
        <v>3820.08</v>
      </c>
      <c r="E853" s="114">
        <f t="shared" si="173"/>
        <v>424.02</v>
      </c>
      <c r="F853" s="115">
        <f t="shared" si="182"/>
        <v>114.6</v>
      </c>
      <c r="G853" s="116">
        <f t="shared" si="183"/>
        <v>38.200000000000003</v>
      </c>
      <c r="H853" s="115">
        <f t="shared" si="174"/>
        <v>2.29</v>
      </c>
      <c r="I853" s="115">
        <f t="shared" si="175"/>
        <v>117.29</v>
      </c>
      <c r="J853" s="112">
        <f t="shared" si="176"/>
        <v>299.57</v>
      </c>
      <c r="K853" s="114">
        <f t="shared" si="177"/>
        <v>217.82</v>
      </c>
      <c r="L853" s="117">
        <f t="shared" si="178"/>
        <v>950</v>
      </c>
      <c r="M853" s="118">
        <f t="shared" si="179"/>
        <v>776</v>
      </c>
      <c r="N853" s="119">
        <f t="shared" si="180"/>
        <v>950</v>
      </c>
      <c r="O853" s="120">
        <f t="shared" si="181"/>
        <v>776</v>
      </c>
      <c r="Q853" s="125"/>
      <c r="U853" s="125"/>
    </row>
    <row r="854" spans="1:21" ht="16" customHeight="1" x14ac:dyDescent="0.3">
      <c r="A854" s="126">
        <v>777</v>
      </c>
      <c r="B854" s="127">
        <v>951</v>
      </c>
      <c r="C854" s="128">
        <f t="shared" si="171"/>
        <v>45900.03</v>
      </c>
      <c r="D854" s="129">
        <f t="shared" si="172"/>
        <v>3825</v>
      </c>
      <c r="E854" s="130">
        <f t="shared" si="173"/>
        <v>424.57</v>
      </c>
      <c r="F854" s="131">
        <f t="shared" si="182"/>
        <v>114.75</v>
      </c>
      <c r="G854" s="132">
        <f t="shared" si="183"/>
        <v>38.25</v>
      </c>
      <c r="H854" s="131">
        <f t="shared" si="174"/>
        <v>2.29</v>
      </c>
      <c r="I854" s="131">
        <f t="shared" si="175"/>
        <v>117.29</v>
      </c>
      <c r="J854" s="128">
        <f t="shared" si="176"/>
        <v>299.57</v>
      </c>
      <c r="K854" s="130">
        <f t="shared" si="177"/>
        <v>217.82</v>
      </c>
      <c r="L854" s="133">
        <f t="shared" si="178"/>
        <v>951</v>
      </c>
      <c r="M854" s="134">
        <f t="shared" si="179"/>
        <v>777</v>
      </c>
      <c r="N854" s="135">
        <f t="shared" si="180"/>
        <v>951</v>
      </c>
      <c r="O854" s="136">
        <f t="shared" si="181"/>
        <v>777</v>
      </c>
      <c r="Q854" s="125"/>
      <c r="U854" s="125"/>
    </row>
    <row r="855" spans="1:21" ht="16" customHeight="1" x14ac:dyDescent="0.3">
      <c r="A855" s="110">
        <v>777</v>
      </c>
      <c r="B855" s="111">
        <v>952</v>
      </c>
      <c r="C855" s="112">
        <f t="shared" si="171"/>
        <v>45900.03</v>
      </c>
      <c r="D855" s="113">
        <f t="shared" si="172"/>
        <v>3825</v>
      </c>
      <c r="E855" s="114">
        <f t="shared" si="173"/>
        <v>424.57</v>
      </c>
      <c r="F855" s="115">
        <f t="shared" si="182"/>
        <v>114.75</v>
      </c>
      <c r="G855" s="116">
        <f t="shared" si="183"/>
        <v>38.25</v>
      </c>
      <c r="H855" s="115">
        <f t="shared" si="174"/>
        <v>2.29</v>
      </c>
      <c r="I855" s="115">
        <f t="shared" si="175"/>
        <v>117.29</v>
      </c>
      <c r="J855" s="112">
        <f t="shared" si="176"/>
        <v>299.57</v>
      </c>
      <c r="K855" s="114">
        <f t="shared" si="177"/>
        <v>217.82</v>
      </c>
      <c r="L855" s="117">
        <f t="shared" si="178"/>
        <v>952</v>
      </c>
      <c r="M855" s="118">
        <f t="shared" si="179"/>
        <v>777</v>
      </c>
      <c r="N855" s="119">
        <f t="shared" si="180"/>
        <v>952</v>
      </c>
      <c r="O855" s="120">
        <f t="shared" si="181"/>
        <v>777</v>
      </c>
      <c r="Q855" s="125"/>
      <c r="U855" s="125"/>
    </row>
    <row r="856" spans="1:21" ht="16" customHeight="1" x14ac:dyDescent="0.3">
      <c r="A856" s="126">
        <v>778</v>
      </c>
      <c r="B856" s="127">
        <v>953</v>
      </c>
      <c r="C856" s="128">
        <f t="shared" si="171"/>
        <v>45959.11</v>
      </c>
      <c r="D856" s="129">
        <f t="shared" si="172"/>
        <v>3829.92</v>
      </c>
      <c r="E856" s="130">
        <f t="shared" si="173"/>
        <v>425.12</v>
      </c>
      <c r="F856" s="131">
        <f t="shared" si="182"/>
        <v>114.89</v>
      </c>
      <c r="G856" s="132">
        <f t="shared" si="183"/>
        <v>38.29</v>
      </c>
      <c r="H856" s="131">
        <f t="shared" si="174"/>
        <v>2.29</v>
      </c>
      <c r="I856" s="131">
        <f t="shared" si="175"/>
        <v>117.29</v>
      </c>
      <c r="J856" s="128">
        <f t="shared" si="176"/>
        <v>299.57</v>
      </c>
      <c r="K856" s="130">
        <f t="shared" si="177"/>
        <v>217.82</v>
      </c>
      <c r="L856" s="133">
        <f t="shared" si="178"/>
        <v>953</v>
      </c>
      <c r="M856" s="134">
        <f t="shared" si="179"/>
        <v>778</v>
      </c>
      <c r="N856" s="135">
        <f t="shared" si="180"/>
        <v>953</v>
      </c>
      <c r="O856" s="136">
        <f t="shared" si="181"/>
        <v>778</v>
      </c>
      <c r="Q856" s="125"/>
      <c r="U856" s="125"/>
    </row>
    <row r="857" spans="1:21" ht="16" customHeight="1" x14ac:dyDescent="0.3">
      <c r="A857" s="110">
        <v>778</v>
      </c>
      <c r="B857" s="111">
        <v>954</v>
      </c>
      <c r="C857" s="112">
        <f t="shared" si="171"/>
        <v>45959.11</v>
      </c>
      <c r="D857" s="113">
        <f t="shared" si="172"/>
        <v>3829.92</v>
      </c>
      <c r="E857" s="114">
        <f t="shared" si="173"/>
        <v>425.12</v>
      </c>
      <c r="F857" s="115">
        <f t="shared" si="182"/>
        <v>114.89</v>
      </c>
      <c r="G857" s="116">
        <f t="shared" si="183"/>
        <v>38.29</v>
      </c>
      <c r="H857" s="115">
        <f t="shared" si="174"/>
        <v>2.29</v>
      </c>
      <c r="I857" s="115">
        <f t="shared" si="175"/>
        <v>117.29</v>
      </c>
      <c r="J857" s="112">
        <f t="shared" si="176"/>
        <v>299.57</v>
      </c>
      <c r="K857" s="114">
        <f t="shared" si="177"/>
        <v>217.82</v>
      </c>
      <c r="L857" s="117">
        <f t="shared" si="178"/>
        <v>954</v>
      </c>
      <c r="M857" s="118">
        <f t="shared" si="179"/>
        <v>778</v>
      </c>
      <c r="N857" s="119">
        <f t="shared" si="180"/>
        <v>954</v>
      </c>
      <c r="O857" s="120">
        <f t="shared" si="181"/>
        <v>778</v>
      </c>
      <c r="Q857" s="125"/>
      <c r="U857" s="125"/>
    </row>
    <row r="858" spans="1:21" ht="16" customHeight="1" x14ac:dyDescent="0.3">
      <c r="A858" s="126">
        <v>779</v>
      </c>
      <c r="B858" s="127">
        <v>955</v>
      </c>
      <c r="C858" s="128">
        <f t="shared" si="171"/>
        <v>46018.18</v>
      </c>
      <c r="D858" s="129">
        <f t="shared" si="172"/>
        <v>3834.84</v>
      </c>
      <c r="E858" s="130">
        <f t="shared" si="173"/>
        <v>425.66</v>
      </c>
      <c r="F858" s="131">
        <f t="shared" si="182"/>
        <v>115.04</v>
      </c>
      <c r="G858" s="132">
        <f t="shared" si="183"/>
        <v>38.340000000000003</v>
      </c>
      <c r="H858" s="131">
        <f t="shared" si="174"/>
        <v>2.29</v>
      </c>
      <c r="I858" s="131">
        <f t="shared" si="175"/>
        <v>117.29</v>
      </c>
      <c r="J858" s="128">
        <f t="shared" si="176"/>
        <v>299.57</v>
      </c>
      <c r="K858" s="130">
        <f t="shared" si="177"/>
        <v>217.82</v>
      </c>
      <c r="L858" s="133">
        <f t="shared" si="178"/>
        <v>955</v>
      </c>
      <c r="M858" s="134">
        <f t="shared" si="179"/>
        <v>779</v>
      </c>
      <c r="N858" s="135">
        <f t="shared" si="180"/>
        <v>955</v>
      </c>
      <c r="O858" s="136">
        <f t="shared" si="181"/>
        <v>779</v>
      </c>
      <c r="Q858" s="125"/>
      <c r="U858" s="125"/>
    </row>
    <row r="859" spans="1:21" ht="16" customHeight="1" x14ac:dyDescent="0.3">
      <c r="A859" s="110">
        <v>780</v>
      </c>
      <c r="B859" s="111">
        <v>956</v>
      </c>
      <c r="C859" s="112">
        <f t="shared" si="171"/>
        <v>46077.25</v>
      </c>
      <c r="D859" s="113">
        <f t="shared" si="172"/>
        <v>3839.77</v>
      </c>
      <c r="E859" s="114">
        <f t="shared" si="173"/>
        <v>426.21</v>
      </c>
      <c r="F859" s="115">
        <f t="shared" si="182"/>
        <v>115.19</v>
      </c>
      <c r="G859" s="116">
        <f t="shared" si="183"/>
        <v>38.39</v>
      </c>
      <c r="H859" s="115">
        <f t="shared" si="174"/>
        <v>2.29</v>
      </c>
      <c r="I859" s="115">
        <f t="shared" si="175"/>
        <v>117.29</v>
      </c>
      <c r="J859" s="112">
        <f t="shared" si="176"/>
        <v>299.57</v>
      </c>
      <c r="K859" s="114">
        <f t="shared" si="177"/>
        <v>217.82</v>
      </c>
      <c r="L859" s="117">
        <f t="shared" si="178"/>
        <v>956</v>
      </c>
      <c r="M859" s="118">
        <f t="shared" si="179"/>
        <v>780</v>
      </c>
      <c r="N859" s="119">
        <f t="shared" si="180"/>
        <v>956</v>
      </c>
      <c r="O859" s="120">
        <f t="shared" si="181"/>
        <v>780</v>
      </c>
      <c r="P859" s="143"/>
      <c r="Q859" s="125"/>
      <c r="U859" s="125"/>
    </row>
    <row r="860" spans="1:21" ht="16" customHeight="1" x14ac:dyDescent="0.3">
      <c r="A860" s="126">
        <v>781</v>
      </c>
      <c r="B860" s="127">
        <v>957</v>
      </c>
      <c r="C860" s="128">
        <f t="shared" si="171"/>
        <v>46136.33</v>
      </c>
      <c r="D860" s="129">
        <f t="shared" si="172"/>
        <v>3844.69</v>
      </c>
      <c r="E860" s="130">
        <f t="shared" si="173"/>
        <v>426.76</v>
      </c>
      <c r="F860" s="131">
        <f t="shared" si="182"/>
        <v>115.34</v>
      </c>
      <c r="G860" s="132">
        <f t="shared" si="183"/>
        <v>38.44</v>
      </c>
      <c r="H860" s="131">
        <f t="shared" si="174"/>
        <v>2.29</v>
      </c>
      <c r="I860" s="131">
        <f t="shared" si="175"/>
        <v>117.29</v>
      </c>
      <c r="J860" s="128">
        <f t="shared" si="176"/>
        <v>299.57</v>
      </c>
      <c r="K860" s="130">
        <f t="shared" si="177"/>
        <v>217.82</v>
      </c>
      <c r="L860" s="133">
        <f t="shared" si="178"/>
        <v>957</v>
      </c>
      <c r="M860" s="134">
        <f t="shared" si="179"/>
        <v>781</v>
      </c>
      <c r="N860" s="135">
        <f t="shared" si="180"/>
        <v>957</v>
      </c>
      <c r="O860" s="136">
        <f t="shared" si="181"/>
        <v>781</v>
      </c>
      <c r="Q860" s="125"/>
      <c r="U860" s="125"/>
    </row>
    <row r="861" spans="1:21" ht="16" customHeight="1" x14ac:dyDescent="0.3">
      <c r="A861" s="110">
        <v>781</v>
      </c>
      <c r="B861" s="111">
        <v>958</v>
      </c>
      <c r="C861" s="112">
        <f t="shared" si="171"/>
        <v>46136.33</v>
      </c>
      <c r="D861" s="113">
        <f t="shared" si="172"/>
        <v>3844.69</v>
      </c>
      <c r="E861" s="114">
        <f t="shared" si="173"/>
        <v>426.76</v>
      </c>
      <c r="F861" s="115">
        <f t="shared" si="182"/>
        <v>115.34</v>
      </c>
      <c r="G861" s="116">
        <f t="shared" si="183"/>
        <v>38.44</v>
      </c>
      <c r="H861" s="115">
        <f t="shared" si="174"/>
        <v>2.29</v>
      </c>
      <c r="I861" s="115">
        <f t="shared" si="175"/>
        <v>117.29</v>
      </c>
      <c r="J861" s="112">
        <f t="shared" si="176"/>
        <v>299.57</v>
      </c>
      <c r="K861" s="114">
        <f t="shared" si="177"/>
        <v>217.82</v>
      </c>
      <c r="L861" s="117">
        <f t="shared" si="178"/>
        <v>958</v>
      </c>
      <c r="M861" s="118">
        <f t="shared" si="179"/>
        <v>781</v>
      </c>
      <c r="N861" s="119">
        <f t="shared" si="180"/>
        <v>958</v>
      </c>
      <c r="O861" s="120">
        <f t="shared" si="181"/>
        <v>781</v>
      </c>
      <c r="Q861" s="125"/>
      <c r="U861" s="125"/>
    </row>
    <row r="862" spans="1:21" ht="16" customHeight="1" x14ac:dyDescent="0.3">
      <c r="A862" s="126">
        <v>782</v>
      </c>
      <c r="B862" s="127">
        <v>959</v>
      </c>
      <c r="C862" s="128">
        <f t="shared" si="171"/>
        <v>46195.4</v>
      </c>
      <c r="D862" s="129">
        <f t="shared" si="172"/>
        <v>3849.61</v>
      </c>
      <c r="E862" s="130">
        <f t="shared" si="173"/>
        <v>427.3</v>
      </c>
      <c r="F862" s="131">
        <f t="shared" si="182"/>
        <v>115.48</v>
      </c>
      <c r="G862" s="132">
        <f t="shared" si="183"/>
        <v>38.49</v>
      </c>
      <c r="H862" s="131">
        <f t="shared" si="174"/>
        <v>2.29</v>
      </c>
      <c r="I862" s="131">
        <f t="shared" si="175"/>
        <v>117.29</v>
      </c>
      <c r="J862" s="128">
        <f t="shared" si="176"/>
        <v>299.57</v>
      </c>
      <c r="K862" s="130">
        <f t="shared" si="177"/>
        <v>217.82</v>
      </c>
      <c r="L862" s="133">
        <f t="shared" si="178"/>
        <v>959</v>
      </c>
      <c r="M862" s="134">
        <f t="shared" si="179"/>
        <v>782</v>
      </c>
      <c r="N862" s="135">
        <f t="shared" si="180"/>
        <v>959</v>
      </c>
      <c r="O862" s="136">
        <f t="shared" si="181"/>
        <v>782</v>
      </c>
      <c r="Q862" s="125"/>
      <c r="U862" s="125"/>
    </row>
    <row r="863" spans="1:21" ht="16" customHeight="1" x14ac:dyDescent="0.3">
      <c r="A863" s="110">
        <v>783</v>
      </c>
      <c r="B863" s="111">
        <v>960</v>
      </c>
      <c r="C863" s="112">
        <f t="shared" si="171"/>
        <v>46254.47</v>
      </c>
      <c r="D863" s="113">
        <f t="shared" si="172"/>
        <v>3854.53</v>
      </c>
      <c r="E863" s="114">
        <f t="shared" si="173"/>
        <v>427.85</v>
      </c>
      <c r="F863" s="115">
        <f t="shared" si="182"/>
        <v>115.63</v>
      </c>
      <c r="G863" s="116">
        <f t="shared" si="183"/>
        <v>38.54</v>
      </c>
      <c r="H863" s="115">
        <f t="shared" si="174"/>
        <v>2.29</v>
      </c>
      <c r="I863" s="115">
        <f t="shared" si="175"/>
        <v>117.29</v>
      </c>
      <c r="J863" s="112">
        <f t="shared" si="176"/>
        <v>299.57</v>
      </c>
      <c r="K863" s="114">
        <f t="shared" si="177"/>
        <v>217.82</v>
      </c>
      <c r="L863" s="117">
        <f t="shared" si="178"/>
        <v>960</v>
      </c>
      <c r="M863" s="118">
        <f t="shared" si="179"/>
        <v>783</v>
      </c>
      <c r="N863" s="119">
        <f t="shared" si="180"/>
        <v>960</v>
      </c>
      <c r="O863" s="120">
        <f t="shared" si="181"/>
        <v>783</v>
      </c>
      <c r="Q863" s="125"/>
      <c r="U863" s="125"/>
    </row>
    <row r="864" spans="1:21" ht="16" customHeight="1" x14ac:dyDescent="0.3">
      <c r="A864" s="126">
        <v>784</v>
      </c>
      <c r="B864" s="127">
        <v>961</v>
      </c>
      <c r="C864" s="128">
        <f t="shared" si="171"/>
        <v>46313.55</v>
      </c>
      <c r="D864" s="129">
        <f t="shared" si="172"/>
        <v>3859.46</v>
      </c>
      <c r="E864" s="130">
        <f t="shared" si="173"/>
        <v>428.4</v>
      </c>
      <c r="F864" s="131">
        <f t="shared" si="182"/>
        <v>115.78</v>
      </c>
      <c r="G864" s="132">
        <f t="shared" si="183"/>
        <v>38.590000000000003</v>
      </c>
      <c r="H864" s="131">
        <f t="shared" si="174"/>
        <v>2.29</v>
      </c>
      <c r="I864" s="131">
        <f t="shared" si="175"/>
        <v>117.29</v>
      </c>
      <c r="J864" s="128">
        <f t="shared" si="176"/>
        <v>299.57</v>
      </c>
      <c r="K864" s="130">
        <f t="shared" si="177"/>
        <v>217.82</v>
      </c>
      <c r="L864" s="133">
        <f t="shared" si="178"/>
        <v>961</v>
      </c>
      <c r="M864" s="134">
        <f t="shared" si="179"/>
        <v>784</v>
      </c>
      <c r="N864" s="135">
        <f t="shared" si="180"/>
        <v>961</v>
      </c>
      <c r="O864" s="136">
        <f t="shared" si="181"/>
        <v>784</v>
      </c>
      <c r="Q864" s="18"/>
      <c r="U864" s="125"/>
    </row>
    <row r="865" spans="1:21" ht="16" customHeight="1" x14ac:dyDescent="0.3">
      <c r="A865" s="110">
        <v>785</v>
      </c>
      <c r="B865" s="111">
        <v>962</v>
      </c>
      <c r="C865" s="112">
        <f t="shared" si="171"/>
        <v>46372.62</v>
      </c>
      <c r="D865" s="113">
        <f t="shared" si="172"/>
        <v>3864.38</v>
      </c>
      <c r="E865" s="114">
        <f t="shared" si="173"/>
        <v>428.94</v>
      </c>
      <c r="F865" s="115">
        <f t="shared" si="182"/>
        <v>115.93</v>
      </c>
      <c r="G865" s="116">
        <f t="shared" si="183"/>
        <v>38.64</v>
      </c>
      <c r="H865" s="115">
        <f t="shared" si="174"/>
        <v>2.29</v>
      </c>
      <c r="I865" s="115">
        <f t="shared" si="175"/>
        <v>117.29</v>
      </c>
      <c r="J865" s="112">
        <f t="shared" si="176"/>
        <v>299.57</v>
      </c>
      <c r="K865" s="114">
        <f t="shared" si="177"/>
        <v>217.82</v>
      </c>
      <c r="L865" s="117">
        <f t="shared" si="178"/>
        <v>962</v>
      </c>
      <c r="M865" s="118">
        <f t="shared" si="179"/>
        <v>785</v>
      </c>
      <c r="N865" s="119">
        <f t="shared" si="180"/>
        <v>962</v>
      </c>
      <c r="O865" s="120">
        <f t="shared" si="181"/>
        <v>785</v>
      </c>
      <c r="Q865" s="143"/>
      <c r="U865" s="125"/>
    </row>
    <row r="866" spans="1:21" ht="16" customHeight="1" x14ac:dyDescent="0.3">
      <c r="A866" s="126">
        <v>785</v>
      </c>
      <c r="B866" s="127">
        <v>963</v>
      </c>
      <c r="C866" s="128">
        <f t="shared" si="171"/>
        <v>46372.62</v>
      </c>
      <c r="D866" s="129">
        <f t="shared" si="172"/>
        <v>3864.38</v>
      </c>
      <c r="E866" s="130">
        <f t="shared" si="173"/>
        <v>428.94</v>
      </c>
      <c r="F866" s="131">
        <f t="shared" si="182"/>
        <v>115.93</v>
      </c>
      <c r="G866" s="132">
        <f t="shared" si="183"/>
        <v>38.64</v>
      </c>
      <c r="H866" s="131">
        <f t="shared" si="174"/>
        <v>2.29</v>
      </c>
      <c r="I866" s="131">
        <f t="shared" si="175"/>
        <v>117.29</v>
      </c>
      <c r="J866" s="128">
        <f t="shared" si="176"/>
        <v>299.57</v>
      </c>
      <c r="K866" s="130">
        <f t="shared" si="177"/>
        <v>217.82</v>
      </c>
      <c r="L866" s="133">
        <f t="shared" si="178"/>
        <v>963</v>
      </c>
      <c r="M866" s="134">
        <f t="shared" si="179"/>
        <v>785</v>
      </c>
      <c r="N866" s="135">
        <f t="shared" si="180"/>
        <v>963</v>
      </c>
      <c r="O866" s="136">
        <f t="shared" si="181"/>
        <v>785</v>
      </c>
      <c r="Q866" s="125"/>
      <c r="U866" s="125"/>
    </row>
    <row r="867" spans="1:21" ht="16" customHeight="1" x14ac:dyDescent="0.3">
      <c r="A867" s="110">
        <v>786</v>
      </c>
      <c r="B867" s="111">
        <v>964</v>
      </c>
      <c r="C867" s="112">
        <f t="shared" si="171"/>
        <v>46431.69</v>
      </c>
      <c r="D867" s="113">
        <f t="shared" si="172"/>
        <v>3869.3</v>
      </c>
      <c r="E867" s="114">
        <f t="shared" si="173"/>
        <v>429.49</v>
      </c>
      <c r="F867" s="115">
        <f t="shared" si="182"/>
        <v>116.07</v>
      </c>
      <c r="G867" s="116">
        <f t="shared" si="183"/>
        <v>38.69</v>
      </c>
      <c r="H867" s="115">
        <f t="shared" si="174"/>
        <v>2.29</v>
      </c>
      <c r="I867" s="115">
        <f t="shared" si="175"/>
        <v>117.29</v>
      </c>
      <c r="J867" s="112">
        <f t="shared" si="176"/>
        <v>299.57</v>
      </c>
      <c r="K867" s="114">
        <f t="shared" si="177"/>
        <v>217.82</v>
      </c>
      <c r="L867" s="117">
        <f t="shared" si="178"/>
        <v>964</v>
      </c>
      <c r="M867" s="118">
        <f t="shared" si="179"/>
        <v>786</v>
      </c>
      <c r="N867" s="119">
        <f t="shared" si="180"/>
        <v>964</v>
      </c>
      <c r="O867" s="120">
        <f t="shared" si="181"/>
        <v>786</v>
      </c>
      <c r="Q867" s="125"/>
      <c r="U867" s="125"/>
    </row>
    <row r="868" spans="1:21" ht="16" customHeight="1" x14ac:dyDescent="0.3">
      <c r="A868" s="126">
        <v>787</v>
      </c>
      <c r="B868" s="127">
        <v>965</v>
      </c>
      <c r="C868" s="128">
        <f t="shared" si="171"/>
        <v>46490.77</v>
      </c>
      <c r="D868" s="129">
        <f t="shared" si="172"/>
        <v>3874.23</v>
      </c>
      <c r="E868" s="130">
        <f t="shared" si="173"/>
        <v>430.03</v>
      </c>
      <c r="F868" s="131">
        <f t="shared" si="182"/>
        <v>116.22</v>
      </c>
      <c r="G868" s="132">
        <f t="shared" si="183"/>
        <v>38.74</v>
      </c>
      <c r="H868" s="131">
        <f t="shared" si="174"/>
        <v>2.29</v>
      </c>
      <c r="I868" s="131">
        <f t="shared" si="175"/>
        <v>117.29</v>
      </c>
      <c r="J868" s="128">
        <f t="shared" si="176"/>
        <v>299.57</v>
      </c>
      <c r="K868" s="130">
        <f t="shared" si="177"/>
        <v>217.82</v>
      </c>
      <c r="L868" s="133">
        <f t="shared" si="178"/>
        <v>965</v>
      </c>
      <c r="M868" s="134">
        <f t="shared" si="179"/>
        <v>787</v>
      </c>
      <c r="N868" s="135">
        <f t="shared" si="180"/>
        <v>965</v>
      </c>
      <c r="O868" s="136">
        <f t="shared" si="181"/>
        <v>787</v>
      </c>
      <c r="Q868" s="125"/>
      <c r="R868" s="142"/>
      <c r="U868" s="125"/>
    </row>
    <row r="869" spans="1:21" ht="16" customHeight="1" x14ac:dyDescent="0.3">
      <c r="A869" s="110">
        <v>788</v>
      </c>
      <c r="B869" s="111">
        <v>966</v>
      </c>
      <c r="C869" s="112">
        <f t="shared" si="171"/>
        <v>46549.84</v>
      </c>
      <c r="D869" s="113">
        <f t="shared" si="172"/>
        <v>3879.15</v>
      </c>
      <c r="E869" s="114">
        <f t="shared" si="173"/>
        <v>430.58</v>
      </c>
      <c r="F869" s="115">
        <f t="shared" si="182"/>
        <v>116.37</v>
      </c>
      <c r="G869" s="116">
        <f t="shared" si="183"/>
        <v>38.79</v>
      </c>
      <c r="H869" s="115">
        <f t="shared" si="174"/>
        <v>2.29</v>
      </c>
      <c r="I869" s="115">
        <f t="shared" si="175"/>
        <v>117.29</v>
      </c>
      <c r="J869" s="112">
        <f t="shared" si="176"/>
        <v>299.57</v>
      </c>
      <c r="K869" s="114">
        <f t="shared" si="177"/>
        <v>217.82</v>
      </c>
      <c r="L869" s="117">
        <f t="shared" si="178"/>
        <v>966</v>
      </c>
      <c r="M869" s="118">
        <f t="shared" si="179"/>
        <v>788</v>
      </c>
      <c r="N869" s="119">
        <f t="shared" si="180"/>
        <v>966</v>
      </c>
      <c r="O869" s="120">
        <f t="shared" si="181"/>
        <v>788</v>
      </c>
      <c r="Q869" s="125"/>
      <c r="U869" s="125"/>
    </row>
    <row r="870" spans="1:21" ht="16" customHeight="1" x14ac:dyDescent="0.3">
      <c r="A870" s="126">
        <v>789</v>
      </c>
      <c r="B870" s="127">
        <v>967</v>
      </c>
      <c r="C870" s="128">
        <f t="shared" si="171"/>
        <v>46608.91</v>
      </c>
      <c r="D870" s="129">
        <f t="shared" si="172"/>
        <v>3884.07</v>
      </c>
      <c r="E870" s="130">
        <f t="shared" si="173"/>
        <v>431.13</v>
      </c>
      <c r="F870" s="131">
        <f t="shared" si="182"/>
        <v>116.52</v>
      </c>
      <c r="G870" s="132">
        <f t="shared" si="183"/>
        <v>38.840000000000003</v>
      </c>
      <c r="H870" s="131">
        <f t="shared" si="174"/>
        <v>2.29</v>
      </c>
      <c r="I870" s="131">
        <f t="shared" si="175"/>
        <v>117.29</v>
      </c>
      <c r="J870" s="128">
        <f t="shared" si="176"/>
        <v>299.57</v>
      </c>
      <c r="K870" s="130">
        <f t="shared" si="177"/>
        <v>217.82</v>
      </c>
      <c r="L870" s="133">
        <f t="shared" si="178"/>
        <v>967</v>
      </c>
      <c r="M870" s="134">
        <f t="shared" si="179"/>
        <v>789</v>
      </c>
      <c r="N870" s="135">
        <f t="shared" si="180"/>
        <v>967</v>
      </c>
      <c r="O870" s="136">
        <f t="shared" si="181"/>
        <v>789</v>
      </c>
      <c r="Q870" s="125"/>
      <c r="U870" s="125"/>
    </row>
    <row r="871" spans="1:21" ht="16" customHeight="1" x14ac:dyDescent="0.3">
      <c r="A871" s="110">
        <v>789</v>
      </c>
      <c r="B871" s="111">
        <v>968</v>
      </c>
      <c r="C871" s="112">
        <f t="shared" si="171"/>
        <v>46608.91</v>
      </c>
      <c r="D871" s="113">
        <f t="shared" si="172"/>
        <v>3884.07</v>
      </c>
      <c r="E871" s="114">
        <f t="shared" si="173"/>
        <v>431.13</v>
      </c>
      <c r="F871" s="115">
        <f t="shared" si="182"/>
        <v>116.52</v>
      </c>
      <c r="G871" s="116">
        <f t="shared" si="183"/>
        <v>38.840000000000003</v>
      </c>
      <c r="H871" s="115">
        <f t="shared" si="174"/>
        <v>2.29</v>
      </c>
      <c r="I871" s="115">
        <f t="shared" si="175"/>
        <v>117.29</v>
      </c>
      <c r="J871" s="112">
        <f t="shared" si="176"/>
        <v>299.57</v>
      </c>
      <c r="K871" s="114">
        <f t="shared" si="177"/>
        <v>217.82</v>
      </c>
      <c r="L871" s="117">
        <f t="shared" si="178"/>
        <v>968</v>
      </c>
      <c r="M871" s="118">
        <f t="shared" si="179"/>
        <v>789</v>
      </c>
      <c r="N871" s="119">
        <f t="shared" si="180"/>
        <v>968</v>
      </c>
      <c r="O871" s="120">
        <f t="shared" si="181"/>
        <v>789</v>
      </c>
      <c r="Q871" s="125"/>
      <c r="U871" s="125"/>
    </row>
    <row r="872" spans="1:21" ht="16" customHeight="1" x14ac:dyDescent="0.3">
      <c r="A872" s="126">
        <v>790</v>
      </c>
      <c r="B872" s="127">
        <v>969</v>
      </c>
      <c r="C872" s="128">
        <f t="shared" si="171"/>
        <v>46667.99</v>
      </c>
      <c r="D872" s="129">
        <f t="shared" si="172"/>
        <v>3888.99</v>
      </c>
      <c r="E872" s="130">
        <f t="shared" si="173"/>
        <v>431.67</v>
      </c>
      <c r="F872" s="131">
        <f t="shared" si="182"/>
        <v>116.66</v>
      </c>
      <c r="G872" s="132">
        <f t="shared" si="183"/>
        <v>38.880000000000003</v>
      </c>
      <c r="H872" s="131">
        <f t="shared" si="174"/>
        <v>2.29</v>
      </c>
      <c r="I872" s="131">
        <f t="shared" si="175"/>
        <v>117.29</v>
      </c>
      <c r="J872" s="128">
        <f t="shared" si="176"/>
        <v>299.57</v>
      </c>
      <c r="K872" s="130">
        <f t="shared" si="177"/>
        <v>217.82</v>
      </c>
      <c r="L872" s="133">
        <f t="shared" si="178"/>
        <v>969</v>
      </c>
      <c r="M872" s="134">
        <f t="shared" si="179"/>
        <v>790</v>
      </c>
      <c r="N872" s="135">
        <f t="shared" si="180"/>
        <v>969</v>
      </c>
      <c r="O872" s="136">
        <f t="shared" si="181"/>
        <v>790</v>
      </c>
      <c r="Q872" s="125"/>
      <c r="U872" s="125"/>
    </row>
    <row r="873" spans="1:21" ht="16" customHeight="1" x14ac:dyDescent="0.3">
      <c r="A873" s="110">
        <v>791</v>
      </c>
      <c r="B873" s="111">
        <v>970</v>
      </c>
      <c r="C873" s="112">
        <f t="shared" si="171"/>
        <v>46727.06</v>
      </c>
      <c r="D873" s="113">
        <f t="shared" si="172"/>
        <v>3893.92</v>
      </c>
      <c r="E873" s="114">
        <f t="shared" si="173"/>
        <v>432.22</v>
      </c>
      <c r="F873" s="115">
        <f t="shared" si="182"/>
        <v>116.81</v>
      </c>
      <c r="G873" s="116">
        <f t="shared" si="183"/>
        <v>38.93</v>
      </c>
      <c r="H873" s="115">
        <f t="shared" si="174"/>
        <v>2.29</v>
      </c>
      <c r="I873" s="115">
        <f t="shared" si="175"/>
        <v>117.29</v>
      </c>
      <c r="J873" s="112">
        <f t="shared" si="176"/>
        <v>299.57</v>
      </c>
      <c r="K873" s="114">
        <f t="shared" si="177"/>
        <v>217.82</v>
      </c>
      <c r="L873" s="117">
        <f t="shared" si="178"/>
        <v>970</v>
      </c>
      <c r="M873" s="118">
        <f t="shared" si="179"/>
        <v>791</v>
      </c>
      <c r="N873" s="119">
        <f t="shared" si="180"/>
        <v>970</v>
      </c>
      <c r="O873" s="120">
        <f t="shared" si="181"/>
        <v>791</v>
      </c>
      <c r="Q873" s="125"/>
      <c r="U873" s="125"/>
    </row>
    <row r="874" spans="1:21" ht="16" customHeight="1" x14ac:dyDescent="0.3">
      <c r="A874" s="126">
        <v>792</v>
      </c>
      <c r="B874" s="127">
        <v>971</v>
      </c>
      <c r="C874" s="128">
        <f t="shared" si="171"/>
        <v>46786.13</v>
      </c>
      <c r="D874" s="129">
        <f t="shared" si="172"/>
        <v>3898.84</v>
      </c>
      <c r="E874" s="130">
        <f t="shared" si="173"/>
        <v>432.77</v>
      </c>
      <c r="F874" s="131">
        <f t="shared" si="182"/>
        <v>116.96</v>
      </c>
      <c r="G874" s="132">
        <f t="shared" si="183"/>
        <v>38.979999999999997</v>
      </c>
      <c r="H874" s="131">
        <f t="shared" si="174"/>
        <v>2.29</v>
      </c>
      <c r="I874" s="131">
        <f t="shared" si="175"/>
        <v>117.29</v>
      </c>
      <c r="J874" s="128">
        <f t="shared" si="176"/>
        <v>299.57</v>
      </c>
      <c r="K874" s="130">
        <f t="shared" si="177"/>
        <v>217.82</v>
      </c>
      <c r="L874" s="133">
        <f t="shared" si="178"/>
        <v>971</v>
      </c>
      <c r="M874" s="134">
        <f t="shared" si="179"/>
        <v>792</v>
      </c>
      <c r="N874" s="135">
        <f t="shared" si="180"/>
        <v>971</v>
      </c>
      <c r="O874" s="136">
        <f t="shared" si="181"/>
        <v>792</v>
      </c>
      <c r="Q874" s="125"/>
      <c r="U874" s="125"/>
    </row>
    <row r="875" spans="1:21" ht="16" customHeight="1" x14ac:dyDescent="0.3">
      <c r="A875" s="110">
        <v>793</v>
      </c>
      <c r="B875" s="111">
        <v>972</v>
      </c>
      <c r="C875" s="112">
        <f t="shared" si="171"/>
        <v>46845.21</v>
      </c>
      <c r="D875" s="113">
        <f t="shared" si="172"/>
        <v>3903.76</v>
      </c>
      <c r="E875" s="114">
        <f t="shared" si="173"/>
        <v>433.31</v>
      </c>
      <c r="F875" s="115">
        <f t="shared" si="182"/>
        <v>117.11</v>
      </c>
      <c r="G875" s="116">
        <f t="shared" si="183"/>
        <v>39.03</v>
      </c>
      <c r="H875" s="115">
        <f t="shared" si="174"/>
        <v>2.29</v>
      </c>
      <c r="I875" s="115">
        <f t="shared" si="175"/>
        <v>117.29</v>
      </c>
      <c r="J875" s="112">
        <f t="shared" si="176"/>
        <v>299.57</v>
      </c>
      <c r="K875" s="114">
        <f t="shared" si="177"/>
        <v>217.82</v>
      </c>
      <c r="L875" s="117">
        <f t="shared" si="178"/>
        <v>972</v>
      </c>
      <c r="M875" s="118">
        <f t="shared" si="179"/>
        <v>793</v>
      </c>
      <c r="N875" s="119">
        <f t="shared" si="180"/>
        <v>972</v>
      </c>
      <c r="O875" s="120">
        <f t="shared" si="181"/>
        <v>793</v>
      </c>
      <c r="Q875" s="125"/>
      <c r="U875" s="125"/>
    </row>
    <row r="876" spans="1:21" ht="16" customHeight="1" x14ac:dyDescent="0.3">
      <c r="A876" s="126">
        <v>793</v>
      </c>
      <c r="B876" s="127">
        <v>973</v>
      </c>
      <c r="C876" s="128">
        <f t="shared" si="171"/>
        <v>46845.21</v>
      </c>
      <c r="D876" s="129">
        <f t="shared" si="172"/>
        <v>3903.76</v>
      </c>
      <c r="E876" s="130">
        <f t="shared" si="173"/>
        <v>433.31</v>
      </c>
      <c r="F876" s="131">
        <f t="shared" si="182"/>
        <v>117.11</v>
      </c>
      <c r="G876" s="132">
        <f t="shared" si="183"/>
        <v>39.03</v>
      </c>
      <c r="H876" s="131">
        <f t="shared" si="174"/>
        <v>2.29</v>
      </c>
      <c r="I876" s="131">
        <f t="shared" si="175"/>
        <v>117.29</v>
      </c>
      <c r="J876" s="128">
        <f t="shared" si="176"/>
        <v>299.57</v>
      </c>
      <c r="K876" s="130">
        <f t="shared" si="177"/>
        <v>217.82</v>
      </c>
      <c r="L876" s="133">
        <f t="shared" si="178"/>
        <v>973</v>
      </c>
      <c r="M876" s="134">
        <f t="shared" si="179"/>
        <v>793</v>
      </c>
      <c r="N876" s="135">
        <f t="shared" si="180"/>
        <v>973</v>
      </c>
      <c r="O876" s="136">
        <f t="shared" si="181"/>
        <v>793</v>
      </c>
      <c r="Q876" s="125"/>
      <c r="U876" s="125"/>
    </row>
    <row r="877" spans="1:21" ht="16" customHeight="1" x14ac:dyDescent="0.3">
      <c r="A877" s="110">
        <v>794</v>
      </c>
      <c r="B877" s="111">
        <v>974</v>
      </c>
      <c r="C877" s="112">
        <f t="shared" si="171"/>
        <v>46904.28</v>
      </c>
      <c r="D877" s="113">
        <f t="shared" si="172"/>
        <v>3908.69</v>
      </c>
      <c r="E877" s="114">
        <f t="shared" si="173"/>
        <v>433.86</v>
      </c>
      <c r="F877" s="115">
        <f t="shared" si="182"/>
        <v>117.26</v>
      </c>
      <c r="G877" s="116">
        <f t="shared" si="183"/>
        <v>39.08</v>
      </c>
      <c r="H877" s="115">
        <f t="shared" si="174"/>
        <v>2.29</v>
      </c>
      <c r="I877" s="115">
        <f t="shared" si="175"/>
        <v>117.29</v>
      </c>
      <c r="J877" s="112">
        <f t="shared" si="176"/>
        <v>299.57</v>
      </c>
      <c r="K877" s="114">
        <f t="shared" si="177"/>
        <v>217.82</v>
      </c>
      <c r="L877" s="117">
        <f t="shared" si="178"/>
        <v>974</v>
      </c>
      <c r="M877" s="118">
        <f t="shared" si="179"/>
        <v>794</v>
      </c>
      <c r="N877" s="119">
        <f t="shared" si="180"/>
        <v>974</v>
      </c>
      <c r="O877" s="120">
        <f t="shared" si="181"/>
        <v>794</v>
      </c>
      <c r="Q877" s="125"/>
      <c r="U877" s="125"/>
    </row>
    <row r="878" spans="1:21" ht="16" customHeight="1" x14ac:dyDescent="0.3">
      <c r="A878" s="126">
        <v>795</v>
      </c>
      <c r="B878" s="127">
        <v>975</v>
      </c>
      <c r="C878" s="128">
        <f t="shared" si="171"/>
        <v>46963.35</v>
      </c>
      <c r="D878" s="129">
        <f t="shared" si="172"/>
        <v>3913.61</v>
      </c>
      <c r="E878" s="130">
        <f t="shared" si="173"/>
        <v>434.41</v>
      </c>
      <c r="F878" s="131">
        <f t="shared" si="182"/>
        <v>117.4</v>
      </c>
      <c r="G878" s="132">
        <f t="shared" si="183"/>
        <v>39.130000000000003</v>
      </c>
      <c r="H878" s="131">
        <f t="shared" si="174"/>
        <v>2.29</v>
      </c>
      <c r="I878" s="131">
        <f t="shared" si="175"/>
        <v>117.29</v>
      </c>
      <c r="J878" s="128">
        <f t="shared" si="176"/>
        <v>299.57</v>
      </c>
      <c r="K878" s="130">
        <f t="shared" si="177"/>
        <v>217.82</v>
      </c>
      <c r="L878" s="133">
        <f t="shared" si="178"/>
        <v>975</v>
      </c>
      <c r="M878" s="134">
        <f t="shared" si="179"/>
        <v>795</v>
      </c>
      <c r="N878" s="135">
        <f t="shared" si="180"/>
        <v>975</v>
      </c>
      <c r="O878" s="136">
        <f t="shared" si="181"/>
        <v>795</v>
      </c>
      <c r="Q878" s="125"/>
      <c r="U878" s="125"/>
    </row>
    <row r="879" spans="1:21" ht="16" customHeight="1" x14ac:dyDescent="0.3">
      <c r="A879" s="110">
        <v>796</v>
      </c>
      <c r="B879" s="111">
        <v>976</v>
      </c>
      <c r="C879" s="112">
        <f t="shared" si="171"/>
        <v>47022.43</v>
      </c>
      <c r="D879" s="113">
        <f t="shared" si="172"/>
        <v>3918.53</v>
      </c>
      <c r="E879" s="114">
        <f t="shared" si="173"/>
        <v>434.95</v>
      </c>
      <c r="F879" s="115">
        <f t="shared" si="182"/>
        <v>117.55</v>
      </c>
      <c r="G879" s="116">
        <f t="shared" si="183"/>
        <v>39.18</v>
      </c>
      <c r="H879" s="115">
        <f t="shared" si="174"/>
        <v>2.29</v>
      </c>
      <c r="I879" s="115">
        <f t="shared" si="175"/>
        <v>117.29</v>
      </c>
      <c r="J879" s="112">
        <f t="shared" si="176"/>
        <v>299.57</v>
      </c>
      <c r="K879" s="114">
        <f t="shared" si="177"/>
        <v>217.82</v>
      </c>
      <c r="L879" s="117">
        <f t="shared" si="178"/>
        <v>976</v>
      </c>
      <c r="M879" s="118">
        <f t="shared" si="179"/>
        <v>796</v>
      </c>
      <c r="N879" s="119">
        <f t="shared" si="180"/>
        <v>976</v>
      </c>
      <c r="O879" s="120">
        <f t="shared" si="181"/>
        <v>796</v>
      </c>
      <c r="Q879" s="125"/>
      <c r="U879" s="125"/>
    </row>
    <row r="880" spans="1:21" ht="16" customHeight="1" x14ac:dyDescent="0.3">
      <c r="A880" s="126">
        <v>797</v>
      </c>
      <c r="B880" s="127">
        <v>977</v>
      </c>
      <c r="C880" s="128">
        <f t="shared" si="171"/>
        <v>47081.5</v>
      </c>
      <c r="D880" s="129">
        <f t="shared" si="172"/>
        <v>3923.45</v>
      </c>
      <c r="E880" s="130">
        <f t="shared" si="173"/>
        <v>435.5</v>
      </c>
      <c r="F880" s="131">
        <f t="shared" si="182"/>
        <v>117.7</v>
      </c>
      <c r="G880" s="132">
        <f t="shared" si="183"/>
        <v>39.229999999999997</v>
      </c>
      <c r="H880" s="131">
        <f t="shared" si="174"/>
        <v>2.29</v>
      </c>
      <c r="I880" s="131">
        <f t="shared" si="175"/>
        <v>117.29</v>
      </c>
      <c r="J880" s="128">
        <f t="shared" si="176"/>
        <v>299.57</v>
      </c>
      <c r="K880" s="130">
        <f t="shared" si="177"/>
        <v>217.82</v>
      </c>
      <c r="L880" s="133">
        <f t="shared" si="178"/>
        <v>977</v>
      </c>
      <c r="M880" s="134">
        <f t="shared" si="179"/>
        <v>797</v>
      </c>
      <c r="N880" s="135">
        <f t="shared" si="180"/>
        <v>977</v>
      </c>
      <c r="O880" s="136">
        <f t="shared" si="181"/>
        <v>797</v>
      </c>
      <c r="Q880" s="125"/>
      <c r="U880" s="125"/>
    </row>
    <row r="881" spans="1:21" ht="16" customHeight="1" x14ac:dyDescent="0.3">
      <c r="A881" s="110">
        <v>797</v>
      </c>
      <c r="B881" s="111">
        <v>978</v>
      </c>
      <c r="C881" s="112">
        <f t="shared" si="171"/>
        <v>47081.5</v>
      </c>
      <c r="D881" s="113">
        <f t="shared" si="172"/>
        <v>3923.45</v>
      </c>
      <c r="E881" s="114">
        <f t="shared" si="173"/>
        <v>435.5</v>
      </c>
      <c r="F881" s="115">
        <f t="shared" si="182"/>
        <v>117.7</v>
      </c>
      <c r="G881" s="116">
        <f t="shared" si="183"/>
        <v>39.229999999999997</v>
      </c>
      <c r="H881" s="115">
        <f t="shared" si="174"/>
        <v>2.29</v>
      </c>
      <c r="I881" s="115">
        <f t="shared" si="175"/>
        <v>117.29</v>
      </c>
      <c r="J881" s="112">
        <f t="shared" si="176"/>
        <v>299.57</v>
      </c>
      <c r="K881" s="114">
        <f t="shared" si="177"/>
        <v>217.82</v>
      </c>
      <c r="L881" s="117">
        <f t="shared" si="178"/>
        <v>978</v>
      </c>
      <c r="M881" s="118">
        <f t="shared" si="179"/>
        <v>797</v>
      </c>
      <c r="N881" s="119">
        <f t="shared" si="180"/>
        <v>978</v>
      </c>
      <c r="O881" s="120">
        <f t="shared" si="181"/>
        <v>797</v>
      </c>
      <c r="Q881" s="125"/>
      <c r="U881" s="125"/>
    </row>
    <row r="882" spans="1:21" ht="16" customHeight="1" x14ac:dyDescent="0.3">
      <c r="A882" s="126">
        <v>798</v>
      </c>
      <c r="B882" s="127">
        <v>979</v>
      </c>
      <c r="C882" s="128">
        <f t="shared" si="171"/>
        <v>47140.57</v>
      </c>
      <c r="D882" s="129">
        <f t="shared" si="172"/>
        <v>3928.38</v>
      </c>
      <c r="E882" s="130">
        <f t="shared" si="173"/>
        <v>436.05</v>
      </c>
      <c r="F882" s="131">
        <f t="shared" si="182"/>
        <v>117.85</v>
      </c>
      <c r="G882" s="132">
        <f t="shared" si="183"/>
        <v>39.28</v>
      </c>
      <c r="H882" s="131">
        <f t="shared" si="174"/>
        <v>2.29</v>
      </c>
      <c r="I882" s="131">
        <f t="shared" si="175"/>
        <v>117.29</v>
      </c>
      <c r="J882" s="128">
        <f t="shared" si="176"/>
        <v>299.57</v>
      </c>
      <c r="K882" s="130">
        <f t="shared" si="177"/>
        <v>217.82</v>
      </c>
      <c r="L882" s="133">
        <f t="shared" si="178"/>
        <v>979</v>
      </c>
      <c r="M882" s="134">
        <f t="shared" si="179"/>
        <v>798</v>
      </c>
      <c r="N882" s="135">
        <f t="shared" si="180"/>
        <v>979</v>
      </c>
      <c r="O882" s="136">
        <f t="shared" si="181"/>
        <v>798</v>
      </c>
      <c r="Q882" s="125"/>
      <c r="U882" s="125"/>
    </row>
    <row r="883" spans="1:21" ht="16" customHeight="1" x14ac:dyDescent="0.3">
      <c r="A883" s="110">
        <v>799</v>
      </c>
      <c r="B883" s="111">
        <v>980</v>
      </c>
      <c r="C883" s="112">
        <f t="shared" si="171"/>
        <v>47199.65</v>
      </c>
      <c r="D883" s="113">
        <f t="shared" si="172"/>
        <v>3933.3</v>
      </c>
      <c r="E883" s="114">
        <f t="shared" si="173"/>
        <v>436.59</v>
      </c>
      <c r="F883" s="115">
        <f t="shared" si="182"/>
        <v>117.99</v>
      </c>
      <c r="G883" s="116">
        <f t="shared" si="183"/>
        <v>39.33</v>
      </c>
      <c r="H883" s="115">
        <f t="shared" si="174"/>
        <v>2.29</v>
      </c>
      <c r="I883" s="115">
        <f t="shared" si="175"/>
        <v>117.29</v>
      </c>
      <c r="J883" s="112">
        <f t="shared" si="176"/>
        <v>299.57</v>
      </c>
      <c r="K883" s="114">
        <f t="shared" si="177"/>
        <v>217.82</v>
      </c>
      <c r="L883" s="117">
        <f t="shared" si="178"/>
        <v>980</v>
      </c>
      <c r="M883" s="118">
        <f t="shared" si="179"/>
        <v>799</v>
      </c>
      <c r="N883" s="119">
        <f t="shared" si="180"/>
        <v>980</v>
      </c>
      <c r="O883" s="120">
        <f t="shared" si="181"/>
        <v>799</v>
      </c>
      <c r="Q883" s="125"/>
      <c r="U883" s="125"/>
    </row>
    <row r="884" spans="1:21" ht="16" customHeight="1" x14ac:dyDescent="0.3">
      <c r="A884" s="126">
        <v>800</v>
      </c>
      <c r="B884" s="127">
        <v>981</v>
      </c>
      <c r="C884" s="128">
        <f t="shared" si="171"/>
        <v>47258.720000000001</v>
      </c>
      <c r="D884" s="129">
        <f t="shared" si="172"/>
        <v>3938.22</v>
      </c>
      <c r="E884" s="130">
        <f t="shared" si="173"/>
        <v>437.14</v>
      </c>
      <c r="F884" s="131">
        <f t="shared" si="182"/>
        <v>118.14</v>
      </c>
      <c r="G884" s="132">
        <f t="shared" si="183"/>
        <v>39.380000000000003</v>
      </c>
      <c r="H884" s="131">
        <f t="shared" si="174"/>
        <v>2.29</v>
      </c>
      <c r="I884" s="131">
        <f t="shared" si="175"/>
        <v>117.29</v>
      </c>
      <c r="J884" s="128">
        <f t="shared" si="176"/>
        <v>299.57</v>
      </c>
      <c r="K884" s="130">
        <f t="shared" si="177"/>
        <v>217.82</v>
      </c>
      <c r="L884" s="133">
        <f t="shared" si="178"/>
        <v>981</v>
      </c>
      <c r="M884" s="134">
        <f t="shared" si="179"/>
        <v>800</v>
      </c>
      <c r="N884" s="135">
        <f t="shared" si="180"/>
        <v>981</v>
      </c>
      <c r="O884" s="136">
        <f t="shared" si="181"/>
        <v>800</v>
      </c>
      <c r="Q884" s="125"/>
      <c r="U884" s="125"/>
    </row>
    <row r="885" spans="1:21" ht="16" customHeight="1" x14ac:dyDescent="0.3">
      <c r="A885" s="110">
        <v>801</v>
      </c>
      <c r="B885" s="111">
        <v>982</v>
      </c>
      <c r="C885" s="112">
        <f t="shared" si="171"/>
        <v>47317.79</v>
      </c>
      <c r="D885" s="113">
        <f t="shared" si="172"/>
        <v>3943.14</v>
      </c>
      <c r="E885" s="114">
        <f t="shared" si="173"/>
        <v>437.68</v>
      </c>
      <c r="F885" s="115">
        <f t="shared" si="182"/>
        <v>118.29</v>
      </c>
      <c r="G885" s="116">
        <f t="shared" si="183"/>
        <v>39.43</v>
      </c>
      <c r="H885" s="115">
        <f t="shared" si="174"/>
        <v>2.29</v>
      </c>
      <c r="I885" s="115">
        <f t="shared" si="175"/>
        <v>117.29</v>
      </c>
      <c r="J885" s="112">
        <f t="shared" si="176"/>
        <v>299.57</v>
      </c>
      <c r="K885" s="114">
        <f t="shared" si="177"/>
        <v>217.82</v>
      </c>
      <c r="L885" s="117">
        <f t="shared" si="178"/>
        <v>982</v>
      </c>
      <c r="M885" s="118">
        <f t="shared" si="179"/>
        <v>801</v>
      </c>
      <c r="N885" s="119">
        <f t="shared" si="180"/>
        <v>982</v>
      </c>
      <c r="O885" s="120">
        <f t="shared" si="181"/>
        <v>801</v>
      </c>
      <c r="Q885" s="125"/>
      <c r="U885" s="125"/>
    </row>
    <row r="886" spans="1:21" ht="16" customHeight="1" x14ac:dyDescent="0.3">
      <c r="A886" s="126">
        <v>801</v>
      </c>
      <c r="B886" s="127">
        <v>983</v>
      </c>
      <c r="C886" s="128">
        <f t="shared" si="171"/>
        <v>47317.79</v>
      </c>
      <c r="D886" s="129">
        <f t="shared" si="172"/>
        <v>3943.14</v>
      </c>
      <c r="E886" s="130">
        <f t="shared" si="173"/>
        <v>437.68</v>
      </c>
      <c r="F886" s="131">
        <f t="shared" si="182"/>
        <v>118.29</v>
      </c>
      <c r="G886" s="132">
        <f t="shared" si="183"/>
        <v>39.43</v>
      </c>
      <c r="H886" s="131">
        <f t="shared" si="174"/>
        <v>2.29</v>
      </c>
      <c r="I886" s="131">
        <f t="shared" si="175"/>
        <v>117.29</v>
      </c>
      <c r="J886" s="128">
        <f t="shared" si="176"/>
        <v>299.57</v>
      </c>
      <c r="K886" s="130">
        <f t="shared" si="177"/>
        <v>217.82</v>
      </c>
      <c r="L886" s="133">
        <f t="shared" si="178"/>
        <v>983</v>
      </c>
      <c r="M886" s="134">
        <f t="shared" si="179"/>
        <v>801</v>
      </c>
      <c r="N886" s="135">
        <f t="shared" si="180"/>
        <v>983</v>
      </c>
      <c r="O886" s="136">
        <f t="shared" si="181"/>
        <v>801</v>
      </c>
      <c r="P886" s="143"/>
      <c r="Q886" s="125"/>
      <c r="U886" s="125"/>
    </row>
    <row r="887" spans="1:21" ht="16" customHeight="1" x14ac:dyDescent="0.3">
      <c r="A887" s="110">
        <v>802</v>
      </c>
      <c r="B887" s="111">
        <v>984</v>
      </c>
      <c r="C887" s="112">
        <f t="shared" si="171"/>
        <v>47376.87</v>
      </c>
      <c r="D887" s="113">
        <f t="shared" si="172"/>
        <v>3948.07</v>
      </c>
      <c r="E887" s="114">
        <f t="shared" si="173"/>
        <v>438.23</v>
      </c>
      <c r="F887" s="115">
        <f t="shared" si="182"/>
        <v>118.44</v>
      </c>
      <c r="G887" s="116">
        <f t="shared" si="183"/>
        <v>39.479999999999997</v>
      </c>
      <c r="H887" s="115">
        <f t="shared" si="174"/>
        <v>2.29</v>
      </c>
      <c r="I887" s="115">
        <f t="shared" si="175"/>
        <v>117.29</v>
      </c>
      <c r="J887" s="112">
        <f t="shared" si="176"/>
        <v>299.57</v>
      </c>
      <c r="K887" s="114">
        <f t="shared" si="177"/>
        <v>217.82</v>
      </c>
      <c r="L887" s="117">
        <f t="shared" si="178"/>
        <v>984</v>
      </c>
      <c r="M887" s="118">
        <f t="shared" si="179"/>
        <v>802</v>
      </c>
      <c r="N887" s="119">
        <f t="shared" si="180"/>
        <v>984</v>
      </c>
      <c r="O887" s="120">
        <f t="shared" si="181"/>
        <v>802</v>
      </c>
      <c r="Q887" s="125"/>
      <c r="U887" s="125"/>
    </row>
    <row r="888" spans="1:21" ht="16" customHeight="1" x14ac:dyDescent="0.3">
      <c r="A888" s="126">
        <v>803</v>
      </c>
      <c r="B888" s="127">
        <v>985</v>
      </c>
      <c r="C888" s="128">
        <f t="shared" si="171"/>
        <v>47435.94</v>
      </c>
      <c r="D888" s="129">
        <f t="shared" si="172"/>
        <v>3952.99</v>
      </c>
      <c r="E888" s="130">
        <f t="shared" si="173"/>
        <v>438.78</v>
      </c>
      <c r="F888" s="131">
        <f t="shared" si="182"/>
        <v>118.58</v>
      </c>
      <c r="G888" s="132">
        <f t="shared" si="183"/>
        <v>39.520000000000003</v>
      </c>
      <c r="H888" s="131">
        <f t="shared" si="174"/>
        <v>2.29</v>
      </c>
      <c r="I888" s="131">
        <f t="shared" si="175"/>
        <v>117.29</v>
      </c>
      <c r="J888" s="128">
        <f t="shared" si="176"/>
        <v>299.57</v>
      </c>
      <c r="K888" s="130">
        <f t="shared" si="177"/>
        <v>217.82</v>
      </c>
      <c r="L888" s="133">
        <f t="shared" si="178"/>
        <v>985</v>
      </c>
      <c r="M888" s="134">
        <f t="shared" si="179"/>
        <v>803</v>
      </c>
      <c r="N888" s="135">
        <f t="shared" si="180"/>
        <v>985</v>
      </c>
      <c r="O888" s="136">
        <f t="shared" si="181"/>
        <v>803</v>
      </c>
      <c r="Q888" s="125"/>
      <c r="U888" s="125"/>
    </row>
    <row r="889" spans="1:21" ht="16" customHeight="1" x14ac:dyDescent="0.3">
      <c r="A889" s="110">
        <v>804</v>
      </c>
      <c r="B889" s="111">
        <v>986</v>
      </c>
      <c r="C889" s="112">
        <f t="shared" si="171"/>
        <v>47495.01</v>
      </c>
      <c r="D889" s="113">
        <f t="shared" si="172"/>
        <v>3957.91</v>
      </c>
      <c r="E889" s="114">
        <f t="shared" si="173"/>
        <v>439.32</v>
      </c>
      <c r="F889" s="115">
        <f t="shared" si="182"/>
        <v>118.73</v>
      </c>
      <c r="G889" s="116">
        <f t="shared" si="183"/>
        <v>39.57</v>
      </c>
      <c r="H889" s="115">
        <f t="shared" si="174"/>
        <v>2.29</v>
      </c>
      <c r="I889" s="115">
        <f t="shared" si="175"/>
        <v>117.29</v>
      </c>
      <c r="J889" s="112">
        <f t="shared" si="176"/>
        <v>299.57</v>
      </c>
      <c r="K889" s="114">
        <f t="shared" si="177"/>
        <v>217.82</v>
      </c>
      <c r="L889" s="117">
        <f t="shared" si="178"/>
        <v>986</v>
      </c>
      <c r="M889" s="118">
        <f t="shared" si="179"/>
        <v>804</v>
      </c>
      <c r="N889" s="119">
        <f t="shared" si="180"/>
        <v>986</v>
      </c>
      <c r="O889" s="120">
        <f t="shared" si="181"/>
        <v>804</v>
      </c>
      <c r="Q889" s="125"/>
      <c r="U889" s="125"/>
    </row>
    <row r="890" spans="1:21" ht="16" customHeight="1" x14ac:dyDescent="0.3">
      <c r="A890" s="126">
        <v>805</v>
      </c>
      <c r="B890" s="127">
        <v>987</v>
      </c>
      <c r="C890" s="128">
        <f t="shared" si="171"/>
        <v>47554.09</v>
      </c>
      <c r="D890" s="129">
        <f t="shared" si="172"/>
        <v>3962.84</v>
      </c>
      <c r="E890" s="130">
        <f t="shared" si="173"/>
        <v>439.87</v>
      </c>
      <c r="F890" s="131">
        <f t="shared" si="182"/>
        <v>118.88</v>
      </c>
      <c r="G890" s="132">
        <f t="shared" si="183"/>
        <v>39.619999999999997</v>
      </c>
      <c r="H890" s="131">
        <f t="shared" si="174"/>
        <v>2.29</v>
      </c>
      <c r="I890" s="131">
        <f t="shared" si="175"/>
        <v>117.29</v>
      </c>
      <c r="J890" s="128">
        <f t="shared" si="176"/>
        <v>299.57</v>
      </c>
      <c r="K890" s="130">
        <f t="shared" si="177"/>
        <v>217.82</v>
      </c>
      <c r="L890" s="133">
        <f t="shared" si="178"/>
        <v>987</v>
      </c>
      <c r="M890" s="134">
        <f t="shared" si="179"/>
        <v>805</v>
      </c>
      <c r="N890" s="135">
        <f t="shared" si="180"/>
        <v>987</v>
      </c>
      <c r="O890" s="136">
        <f t="shared" si="181"/>
        <v>805</v>
      </c>
      <c r="Q890" s="125"/>
      <c r="U890" s="125"/>
    </row>
    <row r="891" spans="1:21" ht="16" customHeight="1" x14ac:dyDescent="0.3">
      <c r="A891" s="110">
        <v>805</v>
      </c>
      <c r="B891" s="111">
        <v>988</v>
      </c>
      <c r="C891" s="112">
        <f t="shared" si="171"/>
        <v>47554.09</v>
      </c>
      <c r="D891" s="113">
        <f t="shared" si="172"/>
        <v>3962.84</v>
      </c>
      <c r="E891" s="114">
        <f t="shared" si="173"/>
        <v>439.87</v>
      </c>
      <c r="F891" s="115">
        <f t="shared" si="182"/>
        <v>118.88</v>
      </c>
      <c r="G891" s="116">
        <f t="shared" si="183"/>
        <v>39.619999999999997</v>
      </c>
      <c r="H891" s="115">
        <f t="shared" si="174"/>
        <v>2.29</v>
      </c>
      <c r="I891" s="115">
        <f t="shared" si="175"/>
        <v>117.29</v>
      </c>
      <c r="J891" s="112">
        <f t="shared" si="176"/>
        <v>299.57</v>
      </c>
      <c r="K891" s="114">
        <f t="shared" si="177"/>
        <v>217.82</v>
      </c>
      <c r="L891" s="117">
        <f t="shared" si="178"/>
        <v>988</v>
      </c>
      <c r="M891" s="118">
        <f t="shared" si="179"/>
        <v>805</v>
      </c>
      <c r="N891" s="119">
        <f t="shared" si="180"/>
        <v>988</v>
      </c>
      <c r="O891" s="120">
        <f t="shared" si="181"/>
        <v>805</v>
      </c>
      <c r="Q891" s="18"/>
      <c r="U891" s="125"/>
    </row>
    <row r="892" spans="1:21" ht="16" customHeight="1" x14ac:dyDescent="0.3">
      <c r="A892" s="126">
        <v>806</v>
      </c>
      <c r="B892" s="127">
        <v>989</v>
      </c>
      <c r="C892" s="128">
        <f t="shared" si="171"/>
        <v>47613.16</v>
      </c>
      <c r="D892" s="129">
        <f t="shared" si="172"/>
        <v>3967.76</v>
      </c>
      <c r="E892" s="130">
        <f t="shared" si="173"/>
        <v>440.42</v>
      </c>
      <c r="F892" s="131">
        <f t="shared" si="182"/>
        <v>119.03</v>
      </c>
      <c r="G892" s="132">
        <f t="shared" si="183"/>
        <v>39.67</v>
      </c>
      <c r="H892" s="131">
        <f t="shared" si="174"/>
        <v>2.29</v>
      </c>
      <c r="I892" s="131">
        <f t="shared" si="175"/>
        <v>117.29</v>
      </c>
      <c r="J892" s="128">
        <f t="shared" si="176"/>
        <v>299.57</v>
      </c>
      <c r="K892" s="130">
        <f t="shared" si="177"/>
        <v>217.82</v>
      </c>
      <c r="L892" s="133">
        <f t="shared" si="178"/>
        <v>989</v>
      </c>
      <c r="M892" s="134">
        <f t="shared" si="179"/>
        <v>806</v>
      </c>
      <c r="N892" s="135">
        <f t="shared" si="180"/>
        <v>989</v>
      </c>
      <c r="O892" s="136">
        <f t="shared" si="181"/>
        <v>806</v>
      </c>
      <c r="Q892" s="143"/>
      <c r="U892" s="125"/>
    </row>
    <row r="893" spans="1:21" ht="16" customHeight="1" x14ac:dyDescent="0.3">
      <c r="A893" s="110">
        <v>807</v>
      </c>
      <c r="B893" s="111">
        <v>990</v>
      </c>
      <c r="C893" s="112">
        <f t="shared" si="171"/>
        <v>47672.23</v>
      </c>
      <c r="D893" s="113">
        <f t="shared" si="172"/>
        <v>3972.68</v>
      </c>
      <c r="E893" s="114">
        <f t="shared" si="173"/>
        <v>440.96</v>
      </c>
      <c r="F893" s="115">
        <f t="shared" si="182"/>
        <v>119.18</v>
      </c>
      <c r="G893" s="116">
        <f t="shared" si="183"/>
        <v>39.72</v>
      </c>
      <c r="H893" s="115">
        <f t="shared" si="174"/>
        <v>2.29</v>
      </c>
      <c r="I893" s="115">
        <f t="shared" si="175"/>
        <v>117.29</v>
      </c>
      <c r="J893" s="112">
        <f t="shared" si="176"/>
        <v>299.57</v>
      </c>
      <c r="K893" s="114">
        <f t="shared" si="177"/>
        <v>217.82</v>
      </c>
      <c r="L893" s="117">
        <f t="shared" si="178"/>
        <v>990</v>
      </c>
      <c r="M893" s="118">
        <f t="shared" si="179"/>
        <v>807</v>
      </c>
      <c r="N893" s="119">
        <f t="shared" si="180"/>
        <v>990</v>
      </c>
      <c r="O893" s="120">
        <f t="shared" si="181"/>
        <v>807</v>
      </c>
      <c r="Q893" s="125"/>
      <c r="U893" s="125"/>
    </row>
    <row r="894" spans="1:21" ht="16" customHeight="1" x14ac:dyDescent="0.3">
      <c r="A894" s="126">
        <v>808</v>
      </c>
      <c r="B894" s="127">
        <v>991</v>
      </c>
      <c r="C894" s="128">
        <f t="shared" si="171"/>
        <v>47731.31</v>
      </c>
      <c r="D894" s="129">
        <f t="shared" si="172"/>
        <v>3977.6</v>
      </c>
      <c r="E894" s="130">
        <f t="shared" si="173"/>
        <v>441.51</v>
      </c>
      <c r="F894" s="131">
        <f t="shared" si="182"/>
        <v>119.32</v>
      </c>
      <c r="G894" s="132">
        <f t="shared" si="183"/>
        <v>39.770000000000003</v>
      </c>
      <c r="H894" s="131">
        <f t="shared" si="174"/>
        <v>2.29</v>
      </c>
      <c r="I894" s="131">
        <f t="shared" si="175"/>
        <v>117.29</v>
      </c>
      <c r="J894" s="128">
        <f t="shared" si="176"/>
        <v>299.57</v>
      </c>
      <c r="K894" s="130">
        <f t="shared" si="177"/>
        <v>217.82</v>
      </c>
      <c r="L894" s="133">
        <f t="shared" si="178"/>
        <v>991</v>
      </c>
      <c r="M894" s="134">
        <f t="shared" si="179"/>
        <v>808</v>
      </c>
      <c r="N894" s="135">
        <f t="shared" si="180"/>
        <v>991</v>
      </c>
      <c r="O894" s="136">
        <f t="shared" si="181"/>
        <v>808</v>
      </c>
      <c r="Q894" s="125"/>
      <c r="U894" s="125"/>
    </row>
    <row r="895" spans="1:21" ht="16" customHeight="1" x14ac:dyDescent="0.3">
      <c r="A895" s="110">
        <v>809</v>
      </c>
      <c r="B895" s="111">
        <v>992</v>
      </c>
      <c r="C895" s="112">
        <f t="shared" si="171"/>
        <v>47790.38</v>
      </c>
      <c r="D895" s="113">
        <f t="shared" si="172"/>
        <v>3982.53</v>
      </c>
      <c r="E895" s="114">
        <f t="shared" si="173"/>
        <v>442.06</v>
      </c>
      <c r="F895" s="115">
        <f t="shared" si="182"/>
        <v>119.47</v>
      </c>
      <c r="G895" s="116">
        <f t="shared" si="183"/>
        <v>39.82</v>
      </c>
      <c r="H895" s="115">
        <f t="shared" si="174"/>
        <v>2.29</v>
      </c>
      <c r="I895" s="115">
        <f t="shared" si="175"/>
        <v>117.29</v>
      </c>
      <c r="J895" s="112">
        <f t="shared" si="176"/>
        <v>299.57</v>
      </c>
      <c r="K895" s="114">
        <f t="shared" si="177"/>
        <v>217.82</v>
      </c>
      <c r="L895" s="117">
        <f t="shared" si="178"/>
        <v>992</v>
      </c>
      <c r="M895" s="118">
        <f t="shared" si="179"/>
        <v>809</v>
      </c>
      <c r="N895" s="119">
        <f t="shared" si="180"/>
        <v>992</v>
      </c>
      <c r="O895" s="120">
        <f t="shared" si="181"/>
        <v>809</v>
      </c>
      <c r="Q895" s="125"/>
      <c r="R895" s="142"/>
      <c r="U895" s="125"/>
    </row>
    <row r="896" spans="1:21" ht="16" customHeight="1" x14ac:dyDescent="0.3">
      <c r="A896" s="126">
        <v>809</v>
      </c>
      <c r="B896" s="127">
        <v>993</v>
      </c>
      <c r="C896" s="128">
        <f t="shared" si="171"/>
        <v>47790.38</v>
      </c>
      <c r="D896" s="129">
        <f t="shared" si="172"/>
        <v>3982.53</v>
      </c>
      <c r="E896" s="130">
        <f t="shared" si="173"/>
        <v>442.06</v>
      </c>
      <c r="F896" s="131">
        <f t="shared" si="182"/>
        <v>119.47</v>
      </c>
      <c r="G896" s="132">
        <f t="shared" si="183"/>
        <v>39.82</v>
      </c>
      <c r="H896" s="131">
        <f t="shared" si="174"/>
        <v>2.29</v>
      </c>
      <c r="I896" s="131">
        <f t="shared" si="175"/>
        <v>117.29</v>
      </c>
      <c r="J896" s="128">
        <f t="shared" si="176"/>
        <v>299.57</v>
      </c>
      <c r="K896" s="130">
        <f t="shared" si="177"/>
        <v>217.82</v>
      </c>
      <c r="L896" s="133">
        <f t="shared" si="178"/>
        <v>993</v>
      </c>
      <c r="M896" s="134">
        <f t="shared" si="179"/>
        <v>809</v>
      </c>
      <c r="N896" s="135">
        <f t="shared" si="180"/>
        <v>993</v>
      </c>
      <c r="O896" s="136">
        <f t="shared" si="181"/>
        <v>809</v>
      </c>
      <c r="Q896" s="125"/>
      <c r="U896" s="125"/>
    </row>
    <row r="897" spans="1:21" ht="16" customHeight="1" x14ac:dyDescent="0.3">
      <c r="A897" s="110">
        <v>810</v>
      </c>
      <c r="B897" s="111">
        <v>994</v>
      </c>
      <c r="C897" s="112">
        <f t="shared" si="171"/>
        <v>47849.45</v>
      </c>
      <c r="D897" s="113">
        <f t="shared" si="172"/>
        <v>3987.45</v>
      </c>
      <c r="E897" s="114">
        <f t="shared" si="173"/>
        <v>442.6</v>
      </c>
      <c r="F897" s="115">
        <f t="shared" si="182"/>
        <v>119.62</v>
      </c>
      <c r="G897" s="116">
        <f t="shared" si="183"/>
        <v>39.869999999999997</v>
      </c>
      <c r="H897" s="115">
        <f t="shared" si="174"/>
        <v>2.29</v>
      </c>
      <c r="I897" s="115">
        <f t="shared" si="175"/>
        <v>117.29</v>
      </c>
      <c r="J897" s="112">
        <f t="shared" si="176"/>
        <v>299.57</v>
      </c>
      <c r="K897" s="114">
        <f t="shared" si="177"/>
        <v>217.82</v>
      </c>
      <c r="L897" s="117">
        <f t="shared" si="178"/>
        <v>994</v>
      </c>
      <c r="M897" s="118">
        <f t="shared" si="179"/>
        <v>810</v>
      </c>
      <c r="N897" s="119">
        <f t="shared" si="180"/>
        <v>994</v>
      </c>
      <c r="O897" s="120">
        <f t="shared" si="181"/>
        <v>810</v>
      </c>
      <c r="Q897" s="125"/>
      <c r="U897" s="125"/>
    </row>
    <row r="898" spans="1:21" ht="16" customHeight="1" x14ac:dyDescent="0.3">
      <c r="A898" s="126">
        <v>811</v>
      </c>
      <c r="B898" s="127">
        <v>995</v>
      </c>
      <c r="C898" s="128">
        <f t="shared" si="171"/>
        <v>47908.53</v>
      </c>
      <c r="D898" s="129">
        <f t="shared" si="172"/>
        <v>3992.37</v>
      </c>
      <c r="E898" s="130">
        <f t="shared" si="173"/>
        <v>443.15</v>
      </c>
      <c r="F898" s="131">
        <f t="shared" si="182"/>
        <v>119.77</v>
      </c>
      <c r="G898" s="132">
        <f t="shared" si="183"/>
        <v>39.92</v>
      </c>
      <c r="H898" s="131">
        <f t="shared" si="174"/>
        <v>2.29</v>
      </c>
      <c r="I898" s="131">
        <f t="shared" si="175"/>
        <v>117.29</v>
      </c>
      <c r="J898" s="128">
        <f t="shared" si="176"/>
        <v>299.57</v>
      </c>
      <c r="K898" s="130">
        <f t="shared" si="177"/>
        <v>217.82</v>
      </c>
      <c r="L898" s="133">
        <f t="shared" si="178"/>
        <v>995</v>
      </c>
      <c r="M898" s="134">
        <f t="shared" si="179"/>
        <v>811</v>
      </c>
      <c r="N898" s="135">
        <f t="shared" si="180"/>
        <v>995</v>
      </c>
      <c r="O898" s="136">
        <f t="shared" si="181"/>
        <v>811</v>
      </c>
      <c r="Q898" s="125"/>
      <c r="U898" s="125"/>
    </row>
    <row r="899" spans="1:21" ht="16" customHeight="1" x14ac:dyDescent="0.3">
      <c r="A899" s="110">
        <v>812</v>
      </c>
      <c r="B899" s="111">
        <v>996</v>
      </c>
      <c r="C899" s="112">
        <f t="shared" ref="C899:C962" si="184">ROUND($P$1*A899,2)</f>
        <v>47967.6</v>
      </c>
      <c r="D899" s="113">
        <f t="shared" ref="D899:D962" si="185">TRUNC(C899/12,2)</f>
        <v>3997.3</v>
      </c>
      <c r="E899" s="114">
        <f t="shared" ref="E899:E962" si="186">TRUNC(D899*$P$3,2)</f>
        <v>443.7</v>
      </c>
      <c r="F899" s="115">
        <f t="shared" si="182"/>
        <v>119.91</v>
      </c>
      <c r="G899" s="116">
        <f t="shared" si="183"/>
        <v>39.97</v>
      </c>
      <c r="H899" s="115">
        <f t="shared" ref="H899:H962" si="187">TRUNC($P$9,2)</f>
        <v>2.29</v>
      </c>
      <c r="I899" s="115">
        <f t="shared" ref="I899:I962" si="188">TRUNC(IF(A899&lt;$A$427,$D$427*$R$10+$P$10,IF(A899&gt;$A$782,$D$782*$R$10+$P$10,D899*$R$10+$P$10)),2)</f>
        <v>117.29</v>
      </c>
      <c r="J899" s="112">
        <f t="shared" ref="J899:J962" si="189">TRUNC(IF(A899&lt;$A$427,($D$427*$R$11)+$P$11,IF(A899&gt;$A$782,$D$782*$R$11+$P$11,D899*$R$11+$P$11)),2)</f>
        <v>299.57</v>
      </c>
      <c r="K899" s="114">
        <f t="shared" ref="K899:K962" si="190">TRUNC(IF(A899&lt;$A$427,$D$427*$R$12+$P$12,IF(A899&gt;$A$782,$D$782*$R$12+$P$12,D899*$R$12+$P$12)),2)</f>
        <v>217.82</v>
      </c>
      <c r="L899" s="117">
        <f t="shared" ref="L899:L930" si="191">B899</f>
        <v>996</v>
      </c>
      <c r="M899" s="118">
        <f t="shared" ref="M899:M962" si="192">A899</f>
        <v>812</v>
      </c>
      <c r="N899" s="119">
        <f t="shared" ref="N899:N930" si="193">B899</f>
        <v>996</v>
      </c>
      <c r="O899" s="120">
        <f t="shared" ref="O899:O962" si="194">A899</f>
        <v>812</v>
      </c>
      <c r="Q899" s="125"/>
      <c r="U899" s="125"/>
    </row>
    <row r="900" spans="1:21" ht="16" customHeight="1" x14ac:dyDescent="0.3">
      <c r="A900" s="126">
        <v>812</v>
      </c>
      <c r="B900" s="127">
        <v>997</v>
      </c>
      <c r="C900" s="128">
        <f t="shared" si="184"/>
        <v>47967.6</v>
      </c>
      <c r="D900" s="129">
        <f t="shared" si="185"/>
        <v>3997.3</v>
      </c>
      <c r="E900" s="130">
        <f t="shared" si="186"/>
        <v>443.7</v>
      </c>
      <c r="F900" s="131">
        <f t="shared" si="182"/>
        <v>119.91</v>
      </c>
      <c r="G900" s="132">
        <f t="shared" si="183"/>
        <v>39.97</v>
      </c>
      <c r="H900" s="131">
        <f t="shared" si="187"/>
        <v>2.29</v>
      </c>
      <c r="I900" s="131">
        <f t="shared" si="188"/>
        <v>117.29</v>
      </c>
      <c r="J900" s="128">
        <f t="shared" si="189"/>
        <v>299.57</v>
      </c>
      <c r="K900" s="130">
        <f t="shared" si="190"/>
        <v>217.82</v>
      </c>
      <c r="L900" s="133">
        <f t="shared" si="191"/>
        <v>997</v>
      </c>
      <c r="M900" s="134">
        <f t="shared" si="192"/>
        <v>812</v>
      </c>
      <c r="N900" s="135">
        <f t="shared" si="193"/>
        <v>997</v>
      </c>
      <c r="O900" s="136">
        <f t="shared" si="194"/>
        <v>812</v>
      </c>
      <c r="Q900" s="125"/>
      <c r="U900" s="125"/>
    </row>
    <row r="901" spans="1:21" ht="16" customHeight="1" x14ac:dyDescent="0.3">
      <c r="A901" s="110">
        <v>813</v>
      </c>
      <c r="B901" s="111">
        <v>998</v>
      </c>
      <c r="C901" s="112">
        <f t="shared" si="184"/>
        <v>48026.67</v>
      </c>
      <c r="D901" s="113">
        <f t="shared" si="185"/>
        <v>4002.22</v>
      </c>
      <c r="E901" s="114">
        <f t="shared" si="186"/>
        <v>444.24</v>
      </c>
      <c r="F901" s="115">
        <f t="shared" si="182"/>
        <v>120.06</v>
      </c>
      <c r="G901" s="116">
        <f t="shared" si="183"/>
        <v>40.020000000000003</v>
      </c>
      <c r="H901" s="115">
        <f t="shared" si="187"/>
        <v>2.29</v>
      </c>
      <c r="I901" s="115">
        <f t="shared" si="188"/>
        <v>117.29</v>
      </c>
      <c r="J901" s="112">
        <f t="shared" si="189"/>
        <v>299.57</v>
      </c>
      <c r="K901" s="114">
        <f t="shared" si="190"/>
        <v>217.82</v>
      </c>
      <c r="L901" s="117">
        <f t="shared" si="191"/>
        <v>998</v>
      </c>
      <c r="M901" s="118">
        <f t="shared" si="192"/>
        <v>813</v>
      </c>
      <c r="N901" s="119">
        <f t="shared" si="193"/>
        <v>998</v>
      </c>
      <c r="O901" s="120">
        <f t="shared" si="194"/>
        <v>813</v>
      </c>
      <c r="Q901" s="125"/>
      <c r="U901" s="125"/>
    </row>
    <row r="902" spans="1:21" ht="16" customHeight="1" x14ac:dyDescent="0.3">
      <c r="A902" s="126">
        <v>813</v>
      </c>
      <c r="B902" s="127">
        <v>999</v>
      </c>
      <c r="C902" s="128">
        <f t="shared" si="184"/>
        <v>48026.67</v>
      </c>
      <c r="D902" s="129">
        <f t="shared" si="185"/>
        <v>4002.22</v>
      </c>
      <c r="E902" s="130">
        <f t="shared" si="186"/>
        <v>444.24</v>
      </c>
      <c r="F902" s="131">
        <f t="shared" ref="F902:F965" si="195">TRUNC(IF(A902&lt;=$A$270,$D$270*$P$5,D902*$P$5),2)</f>
        <v>120.06</v>
      </c>
      <c r="G902" s="132">
        <f t="shared" ref="G902:G965" si="196">TRUNC(IF(A902&lt;=$A$270,$D$270*$P$6,D902*$P$6),2)</f>
        <v>40.020000000000003</v>
      </c>
      <c r="H902" s="131">
        <f t="shared" si="187"/>
        <v>2.29</v>
      </c>
      <c r="I902" s="131">
        <f t="shared" si="188"/>
        <v>117.29</v>
      </c>
      <c r="J902" s="128">
        <f t="shared" si="189"/>
        <v>299.57</v>
      </c>
      <c r="K902" s="130">
        <f t="shared" si="190"/>
        <v>217.82</v>
      </c>
      <c r="L902" s="133">
        <f t="shared" si="191"/>
        <v>999</v>
      </c>
      <c r="M902" s="134">
        <f t="shared" si="192"/>
        <v>813</v>
      </c>
      <c r="N902" s="135">
        <f t="shared" si="193"/>
        <v>999</v>
      </c>
      <c r="O902" s="136">
        <f t="shared" si="194"/>
        <v>813</v>
      </c>
      <c r="Q902" s="125"/>
      <c r="U902" s="125"/>
    </row>
    <row r="903" spans="1:21" ht="16" customHeight="1" x14ac:dyDescent="0.3">
      <c r="A903" s="110">
        <v>814</v>
      </c>
      <c r="B903" s="111">
        <v>1000</v>
      </c>
      <c r="C903" s="112">
        <f t="shared" si="184"/>
        <v>48085.75</v>
      </c>
      <c r="D903" s="113">
        <f t="shared" si="185"/>
        <v>4007.14</v>
      </c>
      <c r="E903" s="114">
        <f t="shared" si="186"/>
        <v>444.79</v>
      </c>
      <c r="F903" s="115">
        <f t="shared" si="195"/>
        <v>120.21</v>
      </c>
      <c r="G903" s="116">
        <f t="shared" si="196"/>
        <v>40.07</v>
      </c>
      <c r="H903" s="115">
        <f t="shared" si="187"/>
        <v>2.29</v>
      </c>
      <c r="I903" s="115">
        <f t="shared" si="188"/>
        <v>117.29</v>
      </c>
      <c r="J903" s="112">
        <f t="shared" si="189"/>
        <v>299.57</v>
      </c>
      <c r="K903" s="114">
        <f t="shared" si="190"/>
        <v>217.82</v>
      </c>
      <c r="L903" s="117">
        <f t="shared" si="191"/>
        <v>1000</v>
      </c>
      <c r="M903" s="118">
        <f t="shared" si="192"/>
        <v>814</v>
      </c>
      <c r="N903" s="119">
        <f t="shared" si="193"/>
        <v>1000</v>
      </c>
      <c r="O903" s="120">
        <f t="shared" si="194"/>
        <v>814</v>
      </c>
      <c r="Q903" s="125"/>
      <c r="U903" s="125"/>
    </row>
    <row r="904" spans="1:21" ht="16" customHeight="1" x14ac:dyDescent="0.3">
      <c r="A904" s="126">
        <v>815</v>
      </c>
      <c r="B904" s="127">
        <v>1001</v>
      </c>
      <c r="C904" s="128">
        <f t="shared" si="184"/>
        <v>48144.82</v>
      </c>
      <c r="D904" s="129">
        <f t="shared" si="185"/>
        <v>4012.06</v>
      </c>
      <c r="E904" s="130">
        <f t="shared" si="186"/>
        <v>445.33</v>
      </c>
      <c r="F904" s="131">
        <f t="shared" si="195"/>
        <v>120.36</v>
      </c>
      <c r="G904" s="132">
        <f t="shared" si="196"/>
        <v>40.119999999999997</v>
      </c>
      <c r="H904" s="131">
        <f t="shared" si="187"/>
        <v>2.29</v>
      </c>
      <c r="I904" s="131">
        <f t="shared" si="188"/>
        <v>117.29</v>
      </c>
      <c r="J904" s="128">
        <f t="shared" si="189"/>
        <v>299.57</v>
      </c>
      <c r="K904" s="130">
        <f t="shared" si="190"/>
        <v>217.82</v>
      </c>
      <c r="L904" s="133">
        <f t="shared" si="191"/>
        <v>1001</v>
      </c>
      <c r="M904" s="134">
        <f t="shared" si="192"/>
        <v>815</v>
      </c>
      <c r="N904" s="135">
        <f t="shared" si="193"/>
        <v>1001</v>
      </c>
      <c r="O904" s="136">
        <f t="shared" si="194"/>
        <v>815</v>
      </c>
      <c r="Q904" s="125"/>
      <c r="U904" s="125"/>
    </row>
    <row r="905" spans="1:21" ht="16" customHeight="1" x14ac:dyDescent="0.3">
      <c r="A905" s="110">
        <v>816</v>
      </c>
      <c r="B905" s="111">
        <v>1002</v>
      </c>
      <c r="C905" s="112">
        <f t="shared" si="184"/>
        <v>48203.89</v>
      </c>
      <c r="D905" s="113">
        <f t="shared" si="185"/>
        <v>4016.99</v>
      </c>
      <c r="E905" s="114">
        <f t="shared" si="186"/>
        <v>445.88</v>
      </c>
      <c r="F905" s="115">
        <f t="shared" si="195"/>
        <v>120.5</v>
      </c>
      <c r="G905" s="116">
        <f t="shared" si="196"/>
        <v>40.159999999999997</v>
      </c>
      <c r="H905" s="115">
        <f t="shared" si="187"/>
        <v>2.29</v>
      </c>
      <c r="I905" s="115">
        <f t="shared" si="188"/>
        <v>117.29</v>
      </c>
      <c r="J905" s="112">
        <f t="shared" si="189"/>
        <v>299.57</v>
      </c>
      <c r="K905" s="114">
        <f t="shared" si="190"/>
        <v>217.82</v>
      </c>
      <c r="L905" s="117">
        <f t="shared" si="191"/>
        <v>1002</v>
      </c>
      <c r="M905" s="118">
        <f t="shared" si="192"/>
        <v>816</v>
      </c>
      <c r="N905" s="119">
        <f t="shared" si="193"/>
        <v>1002</v>
      </c>
      <c r="O905" s="120">
        <f t="shared" si="194"/>
        <v>816</v>
      </c>
      <c r="Q905" s="125"/>
      <c r="U905" s="125"/>
    </row>
    <row r="906" spans="1:21" ht="16" customHeight="1" x14ac:dyDescent="0.3">
      <c r="A906" s="126">
        <v>816</v>
      </c>
      <c r="B906" s="127">
        <v>1003</v>
      </c>
      <c r="C906" s="128">
        <f t="shared" si="184"/>
        <v>48203.89</v>
      </c>
      <c r="D906" s="129">
        <f t="shared" si="185"/>
        <v>4016.99</v>
      </c>
      <c r="E906" s="130">
        <f t="shared" si="186"/>
        <v>445.88</v>
      </c>
      <c r="F906" s="131">
        <f t="shared" si="195"/>
        <v>120.5</v>
      </c>
      <c r="G906" s="132">
        <f t="shared" si="196"/>
        <v>40.159999999999997</v>
      </c>
      <c r="H906" s="131">
        <f t="shared" si="187"/>
        <v>2.29</v>
      </c>
      <c r="I906" s="131">
        <f t="shared" si="188"/>
        <v>117.29</v>
      </c>
      <c r="J906" s="128">
        <f t="shared" si="189"/>
        <v>299.57</v>
      </c>
      <c r="K906" s="130">
        <f t="shared" si="190"/>
        <v>217.82</v>
      </c>
      <c r="L906" s="133">
        <f t="shared" si="191"/>
        <v>1003</v>
      </c>
      <c r="M906" s="134">
        <f t="shared" si="192"/>
        <v>816</v>
      </c>
      <c r="N906" s="135">
        <f t="shared" si="193"/>
        <v>1003</v>
      </c>
      <c r="O906" s="136">
        <f t="shared" si="194"/>
        <v>816</v>
      </c>
      <c r="Q906" s="125"/>
      <c r="U906" s="125"/>
    </row>
    <row r="907" spans="1:21" ht="16" customHeight="1" x14ac:dyDescent="0.3">
      <c r="A907" s="110">
        <v>817</v>
      </c>
      <c r="B907" s="111">
        <v>1004</v>
      </c>
      <c r="C907" s="112">
        <f t="shared" si="184"/>
        <v>48262.97</v>
      </c>
      <c r="D907" s="113">
        <f t="shared" si="185"/>
        <v>4021.91</v>
      </c>
      <c r="E907" s="114">
        <f t="shared" si="186"/>
        <v>446.43</v>
      </c>
      <c r="F907" s="115">
        <f t="shared" si="195"/>
        <v>120.65</v>
      </c>
      <c r="G907" s="116">
        <f t="shared" si="196"/>
        <v>40.21</v>
      </c>
      <c r="H907" s="115">
        <f t="shared" si="187"/>
        <v>2.29</v>
      </c>
      <c r="I907" s="115">
        <f t="shared" si="188"/>
        <v>117.29</v>
      </c>
      <c r="J907" s="112">
        <f t="shared" si="189"/>
        <v>299.57</v>
      </c>
      <c r="K907" s="114">
        <f t="shared" si="190"/>
        <v>217.82</v>
      </c>
      <c r="L907" s="117">
        <f t="shared" si="191"/>
        <v>1004</v>
      </c>
      <c r="M907" s="118">
        <f t="shared" si="192"/>
        <v>817</v>
      </c>
      <c r="N907" s="119">
        <f t="shared" si="193"/>
        <v>1004</v>
      </c>
      <c r="O907" s="120">
        <f t="shared" si="194"/>
        <v>817</v>
      </c>
      <c r="Q907" s="125"/>
      <c r="U907" s="125"/>
    </row>
    <row r="908" spans="1:21" ht="16" customHeight="1" x14ac:dyDescent="0.3">
      <c r="A908" s="126">
        <v>818</v>
      </c>
      <c r="B908" s="127">
        <v>1005</v>
      </c>
      <c r="C908" s="128">
        <f t="shared" si="184"/>
        <v>48322.04</v>
      </c>
      <c r="D908" s="129">
        <f t="shared" si="185"/>
        <v>4026.83</v>
      </c>
      <c r="E908" s="130">
        <f t="shared" si="186"/>
        <v>446.97</v>
      </c>
      <c r="F908" s="131">
        <f t="shared" si="195"/>
        <v>120.8</v>
      </c>
      <c r="G908" s="132">
        <f t="shared" si="196"/>
        <v>40.26</v>
      </c>
      <c r="H908" s="131">
        <f t="shared" si="187"/>
        <v>2.29</v>
      </c>
      <c r="I908" s="131">
        <f t="shared" si="188"/>
        <v>117.29</v>
      </c>
      <c r="J908" s="128">
        <f t="shared" si="189"/>
        <v>299.57</v>
      </c>
      <c r="K908" s="130">
        <f t="shared" si="190"/>
        <v>217.82</v>
      </c>
      <c r="L908" s="133">
        <f t="shared" si="191"/>
        <v>1005</v>
      </c>
      <c r="M908" s="134">
        <f t="shared" si="192"/>
        <v>818</v>
      </c>
      <c r="N908" s="135">
        <f t="shared" si="193"/>
        <v>1005</v>
      </c>
      <c r="O908" s="136">
        <f t="shared" si="194"/>
        <v>818</v>
      </c>
      <c r="Q908" s="125"/>
      <c r="U908" s="125"/>
    </row>
    <row r="909" spans="1:21" ht="16" customHeight="1" x14ac:dyDescent="0.3">
      <c r="A909" s="110">
        <v>819</v>
      </c>
      <c r="B909" s="111">
        <v>1006</v>
      </c>
      <c r="C909" s="112">
        <f t="shared" si="184"/>
        <v>48381.11</v>
      </c>
      <c r="D909" s="113">
        <f t="shared" si="185"/>
        <v>4031.75</v>
      </c>
      <c r="E909" s="114">
        <f t="shared" si="186"/>
        <v>447.52</v>
      </c>
      <c r="F909" s="115">
        <f t="shared" si="195"/>
        <v>120.95</v>
      </c>
      <c r="G909" s="116">
        <f t="shared" si="196"/>
        <v>40.31</v>
      </c>
      <c r="H909" s="115">
        <f t="shared" si="187"/>
        <v>2.29</v>
      </c>
      <c r="I909" s="115">
        <f t="shared" si="188"/>
        <v>117.29</v>
      </c>
      <c r="J909" s="112">
        <f t="shared" si="189"/>
        <v>299.57</v>
      </c>
      <c r="K909" s="114">
        <f t="shared" si="190"/>
        <v>217.82</v>
      </c>
      <c r="L909" s="117">
        <f t="shared" si="191"/>
        <v>1006</v>
      </c>
      <c r="M909" s="118">
        <f t="shared" si="192"/>
        <v>819</v>
      </c>
      <c r="N909" s="119">
        <f t="shared" si="193"/>
        <v>1006</v>
      </c>
      <c r="O909" s="120">
        <f t="shared" si="194"/>
        <v>819</v>
      </c>
      <c r="Q909" s="125"/>
      <c r="U909" s="125"/>
    </row>
    <row r="910" spans="1:21" ht="16" customHeight="1" x14ac:dyDescent="0.3">
      <c r="A910" s="126">
        <v>819</v>
      </c>
      <c r="B910" s="127">
        <v>1007</v>
      </c>
      <c r="C910" s="128">
        <f t="shared" si="184"/>
        <v>48381.11</v>
      </c>
      <c r="D910" s="129">
        <f t="shared" si="185"/>
        <v>4031.75</v>
      </c>
      <c r="E910" s="130">
        <f t="shared" si="186"/>
        <v>447.52</v>
      </c>
      <c r="F910" s="131">
        <f t="shared" si="195"/>
        <v>120.95</v>
      </c>
      <c r="G910" s="132">
        <f t="shared" si="196"/>
        <v>40.31</v>
      </c>
      <c r="H910" s="131">
        <f t="shared" si="187"/>
        <v>2.29</v>
      </c>
      <c r="I910" s="131">
        <f t="shared" si="188"/>
        <v>117.29</v>
      </c>
      <c r="J910" s="128">
        <f t="shared" si="189"/>
        <v>299.57</v>
      </c>
      <c r="K910" s="130">
        <f t="shared" si="190"/>
        <v>217.82</v>
      </c>
      <c r="L910" s="133">
        <f t="shared" si="191"/>
        <v>1007</v>
      </c>
      <c r="M910" s="134">
        <f t="shared" si="192"/>
        <v>819</v>
      </c>
      <c r="N910" s="135">
        <f t="shared" si="193"/>
        <v>1007</v>
      </c>
      <c r="O910" s="136">
        <f t="shared" si="194"/>
        <v>819</v>
      </c>
      <c r="Q910" s="125"/>
      <c r="U910" s="125"/>
    </row>
    <row r="911" spans="1:21" ht="16" customHeight="1" x14ac:dyDescent="0.3">
      <c r="A911" s="110">
        <v>820</v>
      </c>
      <c r="B911" s="111">
        <v>1008</v>
      </c>
      <c r="C911" s="112">
        <f t="shared" si="184"/>
        <v>48440.19</v>
      </c>
      <c r="D911" s="113">
        <f t="shared" si="185"/>
        <v>4036.68</v>
      </c>
      <c r="E911" s="114">
        <f t="shared" si="186"/>
        <v>448.07</v>
      </c>
      <c r="F911" s="115">
        <f t="shared" si="195"/>
        <v>121.1</v>
      </c>
      <c r="G911" s="116">
        <f t="shared" si="196"/>
        <v>40.36</v>
      </c>
      <c r="H911" s="115">
        <f t="shared" si="187"/>
        <v>2.29</v>
      </c>
      <c r="I911" s="115">
        <f t="shared" si="188"/>
        <v>117.29</v>
      </c>
      <c r="J911" s="112">
        <f t="shared" si="189"/>
        <v>299.57</v>
      </c>
      <c r="K911" s="114">
        <f t="shared" si="190"/>
        <v>217.82</v>
      </c>
      <c r="L911" s="117">
        <f t="shared" si="191"/>
        <v>1008</v>
      </c>
      <c r="M911" s="118">
        <f t="shared" si="192"/>
        <v>820</v>
      </c>
      <c r="N911" s="119">
        <f t="shared" si="193"/>
        <v>1008</v>
      </c>
      <c r="O911" s="120">
        <f t="shared" si="194"/>
        <v>820</v>
      </c>
      <c r="Q911" s="125"/>
      <c r="U911" s="125"/>
    </row>
    <row r="912" spans="1:21" ht="16" customHeight="1" x14ac:dyDescent="0.3">
      <c r="A912" s="126">
        <v>821</v>
      </c>
      <c r="B912" s="127">
        <v>1009</v>
      </c>
      <c r="C912" s="128">
        <f t="shared" si="184"/>
        <v>48499.26</v>
      </c>
      <c r="D912" s="129">
        <f t="shared" si="185"/>
        <v>4041.6</v>
      </c>
      <c r="E912" s="130">
        <f t="shared" si="186"/>
        <v>448.61</v>
      </c>
      <c r="F912" s="131">
        <f t="shared" si="195"/>
        <v>121.24</v>
      </c>
      <c r="G912" s="132">
        <f t="shared" si="196"/>
        <v>40.409999999999997</v>
      </c>
      <c r="H912" s="131">
        <f t="shared" si="187"/>
        <v>2.29</v>
      </c>
      <c r="I912" s="131">
        <f t="shared" si="188"/>
        <v>117.29</v>
      </c>
      <c r="J912" s="128">
        <f t="shared" si="189"/>
        <v>299.57</v>
      </c>
      <c r="K912" s="130">
        <f t="shared" si="190"/>
        <v>217.82</v>
      </c>
      <c r="L912" s="133">
        <f t="shared" si="191"/>
        <v>1009</v>
      </c>
      <c r="M912" s="134">
        <f t="shared" si="192"/>
        <v>821</v>
      </c>
      <c r="N912" s="135">
        <f t="shared" si="193"/>
        <v>1009</v>
      </c>
      <c r="O912" s="136">
        <f t="shared" si="194"/>
        <v>821</v>
      </c>
      <c r="Q912" s="125"/>
      <c r="U912" s="125"/>
    </row>
    <row r="913" spans="1:21" ht="16" customHeight="1" x14ac:dyDescent="0.3">
      <c r="A913" s="110">
        <v>822</v>
      </c>
      <c r="B913" s="111">
        <v>1010</v>
      </c>
      <c r="C913" s="112">
        <f t="shared" si="184"/>
        <v>48558.33</v>
      </c>
      <c r="D913" s="113">
        <f t="shared" si="185"/>
        <v>4046.52</v>
      </c>
      <c r="E913" s="114">
        <f t="shared" si="186"/>
        <v>449.16</v>
      </c>
      <c r="F913" s="115">
        <f t="shared" si="195"/>
        <v>121.39</v>
      </c>
      <c r="G913" s="116">
        <f t="shared" si="196"/>
        <v>40.46</v>
      </c>
      <c r="H913" s="115">
        <f t="shared" si="187"/>
        <v>2.29</v>
      </c>
      <c r="I913" s="115">
        <f t="shared" si="188"/>
        <v>117.29</v>
      </c>
      <c r="J913" s="112">
        <f t="shared" si="189"/>
        <v>299.57</v>
      </c>
      <c r="K913" s="114">
        <f t="shared" si="190"/>
        <v>217.82</v>
      </c>
      <c r="L913" s="117">
        <f t="shared" si="191"/>
        <v>1010</v>
      </c>
      <c r="M913" s="118">
        <f t="shared" si="192"/>
        <v>822</v>
      </c>
      <c r="N913" s="119">
        <f t="shared" si="193"/>
        <v>1010</v>
      </c>
      <c r="O913" s="120">
        <f t="shared" si="194"/>
        <v>822</v>
      </c>
      <c r="P913" s="143"/>
      <c r="Q913" s="125"/>
      <c r="U913" s="125"/>
    </row>
    <row r="914" spans="1:21" ht="16" customHeight="1" x14ac:dyDescent="0.3">
      <c r="A914" s="126">
        <v>822</v>
      </c>
      <c r="B914" s="127">
        <v>1011</v>
      </c>
      <c r="C914" s="128">
        <f t="shared" si="184"/>
        <v>48558.33</v>
      </c>
      <c r="D914" s="129">
        <f t="shared" si="185"/>
        <v>4046.52</v>
      </c>
      <c r="E914" s="130">
        <f t="shared" si="186"/>
        <v>449.16</v>
      </c>
      <c r="F914" s="131">
        <f t="shared" si="195"/>
        <v>121.39</v>
      </c>
      <c r="G914" s="132">
        <f t="shared" si="196"/>
        <v>40.46</v>
      </c>
      <c r="H914" s="131">
        <f t="shared" si="187"/>
        <v>2.29</v>
      </c>
      <c r="I914" s="131">
        <f t="shared" si="188"/>
        <v>117.29</v>
      </c>
      <c r="J914" s="128">
        <f t="shared" si="189"/>
        <v>299.57</v>
      </c>
      <c r="K914" s="130">
        <f t="shared" si="190"/>
        <v>217.82</v>
      </c>
      <c r="L914" s="133">
        <f t="shared" si="191"/>
        <v>1011</v>
      </c>
      <c r="M914" s="134">
        <f t="shared" si="192"/>
        <v>822</v>
      </c>
      <c r="N914" s="135">
        <f t="shared" si="193"/>
        <v>1011</v>
      </c>
      <c r="O914" s="136">
        <f t="shared" si="194"/>
        <v>822</v>
      </c>
      <c r="Q914" s="125"/>
      <c r="U914" s="125"/>
    </row>
    <row r="915" spans="1:21" ht="16" customHeight="1" x14ac:dyDescent="0.3">
      <c r="A915" s="110">
        <v>823</v>
      </c>
      <c r="B915" s="111">
        <v>1012</v>
      </c>
      <c r="C915" s="112">
        <f t="shared" si="184"/>
        <v>48617.41</v>
      </c>
      <c r="D915" s="113">
        <f t="shared" si="185"/>
        <v>4051.45</v>
      </c>
      <c r="E915" s="114">
        <f t="shared" si="186"/>
        <v>449.71</v>
      </c>
      <c r="F915" s="115">
        <f t="shared" si="195"/>
        <v>121.54</v>
      </c>
      <c r="G915" s="116">
        <f t="shared" si="196"/>
        <v>40.51</v>
      </c>
      <c r="H915" s="115">
        <f t="shared" si="187"/>
        <v>2.29</v>
      </c>
      <c r="I915" s="115">
        <f t="shared" si="188"/>
        <v>117.29</v>
      </c>
      <c r="J915" s="112">
        <f t="shared" si="189"/>
        <v>299.57</v>
      </c>
      <c r="K915" s="114">
        <f t="shared" si="190"/>
        <v>217.82</v>
      </c>
      <c r="L915" s="117">
        <f t="shared" si="191"/>
        <v>1012</v>
      </c>
      <c r="M915" s="118">
        <f t="shared" si="192"/>
        <v>823</v>
      </c>
      <c r="N915" s="119">
        <f t="shared" si="193"/>
        <v>1012</v>
      </c>
      <c r="O915" s="120">
        <f t="shared" si="194"/>
        <v>823</v>
      </c>
      <c r="Q915" s="125"/>
      <c r="U915" s="125"/>
    </row>
    <row r="916" spans="1:21" ht="16" customHeight="1" x14ac:dyDescent="0.3">
      <c r="A916" s="126">
        <v>824</v>
      </c>
      <c r="B916" s="127">
        <v>1013</v>
      </c>
      <c r="C916" s="128">
        <f t="shared" si="184"/>
        <v>48676.480000000003</v>
      </c>
      <c r="D916" s="129">
        <f t="shared" si="185"/>
        <v>4056.37</v>
      </c>
      <c r="E916" s="130">
        <f t="shared" si="186"/>
        <v>450.25</v>
      </c>
      <c r="F916" s="131">
        <f t="shared" si="195"/>
        <v>121.69</v>
      </c>
      <c r="G916" s="132">
        <f t="shared" si="196"/>
        <v>40.56</v>
      </c>
      <c r="H916" s="131">
        <f t="shared" si="187"/>
        <v>2.29</v>
      </c>
      <c r="I916" s="131">
        <f t="shared" si="188"/>
        <v>117.29</v>
      </c>
      <c r="J916" s="128">
        <f t="shared" si="189"/>
        <v>299.57</v>
      </c>
      <c r="K916" s="130">
        <f t="shared" si="190"/>
        <v>217.82</v>
      </c>
      <c r="L916" s="133">
        <f t="shared" si="191"/>
        <v>1013</v>
      </c>
      <c r="M916" s="134">
        <f t="shared" si="192"/>
        <v>824</v>
      </c>
      <c r="N916" s="135">
        <f t="shared" si="193"/>
        <v>1013</v>
      </c>
      <c r="O916" s="136">
        <f t="shared" si="194"/>
        <v>824</v>
      </c>
      <c r="Q916" s="125"/>
      <c r="U916" s="125"/>
    </row>
    <row r="917" spans="1:21" ht="16" customHeight="1" x14ac:dyDescent="0.3">
      <c r="A917" s="110">
        <v>825</v>
      </c>
      <c r="B917" s="111">
        <v>1014</v>
      </c>
      <c r="C917" s="112">
        <f t="shared" si="184"/>
        <v>48735.56</v>
      </c>
      <c r="D917" s="113">
        <f t="shared" si="185"/>
        <v>4061.29</v>
      </c>
      <c r="E917" s="114">
        <f t="shared" si="186"/>
        <v>450.8</v>
      </c>
      <c r="F917" s="115">
        <f t="shared" si="195"/>
        <v>121.83</v>
      </c>
      <c r="G917" s="116">
        <f t="shared" si="196"/>
        <v>40.61</v>
      </c>
      <c r="H917" s="115">
        <f t="shared" si="187"/>
        <v>2.29</v>
      </c>
      <c r="I917" s="115">
        <f t="shared" si="188"/>
        <v>117.29</v>
      </c>
      <c r="J917" s="112">
        <f t="shared" si="189"/>
        <v>299.57</v>
      </c>
      <c r="K917" s="114">
        <f t="shared" si="190"/>
        <v>217.82</v>
      </c>
      <c r="L917" s="117">
        <f t="shared" si="191"/>
        <v>1014</v>
      </c>
      <c r="M917" s="118">
        <f t="shared" si="192"/>
        <v>825</v>
      </c>
      <c r="N917" s="119">
        <f t="shared" si="193"/>
        <v>1014</v>
      </c>
      <c r="O917" s="120">
        <f t="shared" si="194"/>
        <v>825</v>
      </c>
      <c r="Q917" s="125"/>
      <c r="U917" s="125"/>
    </row>
    <row r="918" spans="1:21" ht="16" customHeight="1" x14ac:dyDescent="0.3">
      <c r="A918" s="126">
        <v>826</v>
      </c>
      <c r="B918" s="127">
        <v>1015</v>
      </c>
      <c r="C918" s="128">
        <f t="shared" si="184"/>
        <v>48794.63</v>
      </c>
      <c r="D918" s="129">
        <f t="shared" si="185"/>
        <v>4066.21</v>
      </c>
      <c r="E918" s="130">
        <f t="shared" si="186"/>
        <v>451.34</v>
      </c>
      <c r="F918" s="131">
        <f t="shared" si="195"/>
        <v>121.98</v>
      </c>
      <c r="G918" s="132">
        <f t="shared" si="196"/>
        <v>40.659999999999997</v>
      </c>
      <c r="H918" s="131">
        <f t="shared" si="187"/>
        <v>2.29</v>
      </c>
      <c r="I918" s="131">
        <f t="shared" si="188"/>
        <v>117.29</v>
      </c>
      <c r="J918" s="128">
        <f t="shared" si="189"/>
        <v>299.57</v>
      </c>
      <c r="K918" s="130">
        <f t="shared" si="190"/>
        <v>217.82</v>
      </c>
      <c r="L918" s="133">
        <f t="shared" si="191"/>
        <v>1015</v>
      </c>
      <c r="M918" s="134">
        <f t="shared" si="192"/>
        <v>826</v>
      </c>
      <c r="N918" s="135">
        <f t="shared" si="193"/>
        <v>1015</v>
      </c>
      <c r="O918" s="136">
        <f t="shared" si="194"/>
        <v>826</v>
      </c>
      <c r="Q918" s="18"/>
      <c r="U918" s="125"/>
    </row>
    <row r="919" spans="1:21" ht="16" customHeight="1" x14ac:dyDescent="0.3">
      <c r="A919" s="110">
        <v>826</v>
      </c>
      <c r="B919" s="111">
        <v>1016</v>
      </c>
      <c r="C919" s="112">
        <f t="shared" si="184"/>
        <v>48794.63</v>
      </c>
      <c r="D919" s="113">
        <f t="shared" si="185"/>
        <v>4066.21</v>
      </c>
      <c r="E919" s="114">
        <f t="shared" si="186"/>
        <v>451.34</v>
      </c>
      <c r="F919" s="115">
        <f t="shared" si="195"/>
        <v>121.98</v>
      </c>
      <c r="G919" s="116">
        <f t="shared" si="196"/>
        <v>40.659999999999997</v>
      </c>
      <c r="H919" s="115">
        <f t="shared" si="187"/>
        <v>2.29</v>
      </c>
      <c r="I919" s="115">
        <f t="shared" si="188"/>
        <v>117.29</v>
      </c>
      <c r="J919" s="112">
        <f t="shared" si="189"/>
        <v>299.57</v>
      </c>
      <c r="K919" s="114">
        <f t="shared" si="190"/>
        <v>217.82</v>
      </c>
      <c r="L919" s="117">
        <f t="shared" si="191"/>
        <v>1016</v>
      </c>
      <c r="M919" s="118">
        <f t="shared" si="192"/>
        <v>826</v>
      </c>
      <c r="N919" s="119">
        <f t="shared" si="193"/>
        <v>1016</v>
      </c>
      <c r="O919" s="120">
        <f t="shared" si="194"/>
        <v>826</v>
      </c>
      <c r="U919" s="125"/>
    </row>
    <row r="920" spans="1:21" ht="16" customHeight="1" x14ac:dyDescent="0.3">
      <c r="A920" s="126">
        <v>827</v>
      </c>
      <c r="B920" s="127">
        <v>1017</v>
      </c>
      <c r="C920" s="128">
        <f t="shared" si="184"/>
        <v>48853.7</v>
      </c>
      <c r="D920" s="129">
        <f t="shared" si="185"/>
        <v>4071.14</v>
      </c>
      <c r="E920" s="130">
        <f t="shared" si="186"/>
        <v>451.89</v>
      </c>
      <c r="F920" s="131">
        <f t="shared" si="195"/>
        <v>122.13</v>
      </c>
      <c r="G920" s="132">
        <f t="shared" si="196"/>
        <v>40.71</v>
      </c>
      <c r="H920" s="131">
        <f t="shared" si="187"/>
        <v>2.29</v>
      </c>
      <c r="I920" s="131">
        <f t="shared" si="188"/>
        <v>117.29</v>
      </c>
      <c r="J920" s="128">
        <f t="shared" si="189"/>
        <v>299.57</v>
      </c>
      <c r="K920" s="130">
        <f t="shared" si="190"/>
        <v>217.82</v>
      </c>
      <c r="L920" s="133">
        <f t="shared" si="191"/>
        <v>1017</v>
      </c>
      <c r="M920" s="134">
        <f t="shared" si="192"/>
        <v>827</v>
      </c>
      <c r="N920" s="135">
        <f t="shared" si="193"/>
        <v>1017</v>
      </c>
      <c r="O920" s="136">
        <f t="shared" si="194"/>
        <v>827</v>
      </c>
      <c r="U920" s="125"/>
    </row>
    <row r="921" spans="1:21" ht="16" customHeight="1" x14ac:dyDescent="0.3">
      <c r="A921" s="110">
        <v>828</v>
      </c>
      <c r="B921" s="111">
        <v>1018</v>
      </c>
      <c r="C921" s="112">
        <f t="shared" si="184"/>
        <v>48912.78</v>
      </c>
      <c r="D921" s="113">
        <f t="shared" si="185"/>
        <v>4076.06</v>
      </c>
      <c r="E921" s="114">
        <f t="shared" si="186"/>
        <v>452.44</v>
      </c>
      <c r="F921" s="115">
        <f t="shared" si="195"/>
        <v>122.28</v>
      </c>
      <c r="G921" s="116">
        <f t="shared" si="196"/>
        <v>40.76</v>
      </c>
      <c r="H921" s="115">
        <f t="shared" si="187"/>
        <v>2.29</v>
      </c>
      <c r="I921" s="115">
        <f t="shared" si="188"/>
        <v>117.29</v>
      </c>
      <c r="J921" s="112">
        <f t="shared" si="189"/>
        <v>299.57</v>
      </c>
      <c r="K921" s="114">
        <f t="shared" si="190"/>
        <v>217.82</v>
      </c>
      <c r="L921" s="117">
        <f t="shared" si="191"/>
        <v>1018</v>
      </c>
      <c r="M921" s="118">
        <f t="shared" si="192"/>
        <v>828</v>
      </c>
      <c r="N921" s="119">
        <f t="shared" si="193"/>
        <v>1018</v>
      </c>
      <c r="O921" s="120">
        <f t="shared" si="194"/>
        <v>828</v>
      </c>
      <c r="U921" s="125"/>
    </row>
    <row r="922" spans="1:21" ht="16" customHeight="1" x14ac:dyDescent="0.3">
      <c r="A922" s="126">
        <v>828</v>
      </c>
      <c r="B922" s="127">
        <v>1019</v>
      </c>
      <c r="C922" s="128">
        <f t="shared" si="184"/>
        <v>48912.78</v>
      </c>
      <c r="D922" s="129">
        <f t="shared" si="185"/>
        <v>4076.06</v>
      </c>
      <c r="E922" s="130">
        <f t="shared" si="186"/>
        <v>452.44</v>
      </c>
      <c r="F922" s="131">
        <f t="shared" si="195"/>
        <v>122.28</v>
      </c>
      <c r="G922" s="132">
        <f t="shared" si="196"/>
        <v>40.76</v>
      </c>
      <c r="H922" s="131">
        <f t="shared" si="187"/>
        <v>2.29</v>
      </c>
      <c r="I922" s="131">
        <f t="shared" si="188"/>
        <v>117.29</v>
      </c>
      <c r="J922" s="128">
        <f t="shared" si="189"/>
        <v>299.57</v>
      </c>
      <c r="K922" s="130">
        <f t="shared" si="190"/>
        <v>217.82</v>
      </c>
      <c r="L922" s="133">
        <f t="shared" si="191"/>
        <v>1019</v>
      </c>
      <c r="M922" s="134">
        <f t="shared" si="192"/>
        <v>828</v>
      </c>
      <c r="N922" s="135">
        <f t="shared" si="193"/>
        <v>1019</v>
      </c>
      <c r="O922" s="136">
        <f t="shared" si="194"/>
        <v>828</v>
      </c>
      <c r="U922" s="125"/>
    </row>
    <row r="923" spans="1:21" ht="16" customHeight="1" x14ac:dyDescent="0.3">
      <c r="A923" s="110">
        <v>829</v>
      </c>
      <c r="B923" s="111">
        <v>1020</v>
      </c>
      <c r="C923" s="112">
        <f t="shared" si="184"/>
        <v>48971.85</v>
      </c>
      <c r="D923" s="113">
        <f t="shared" si="185"/>
        <v>4080.98</v>
      </c>
      <c r="E923" s="114">
        <f t="shared" si="186"/>
        <v>452.98</v>
      </c>
      <c r="F923" s="115">
        <f t="shared" si="195"/>
        <v>122.42</v>
      </c>
      <c r="G923" s="116">
        <f t="shared" si="196"/>
        <v>40.799999999999997</v>
      </c>
      <c r="H923" s="115">
        <f t="shared" si="187"/>
        <v>2.29</v>
      </c>
      <c r="I923" s="115">
        <f t="shared" si="188"/>
        <v>117.29</v>
      </c>
      <c r="J923" s="112">
        <f t="shared" si="189"/>
        <v>299.57</v>
      </c>
      <c r="K923" s="114">
        <f t="shared" si="190"/>
        <v>217.82</v>
      </c>
      <c r="L923" s="117">
        <f t="shared" si="191"/>
        <v>1020</v>
      </c>
      <c r="M923" s="118">
        <f t="shared" si="192"/>
        <v>829</v>
      </c>
      <c r="N923" s="119">
        <f t="shared" si="193"/>
        <v>1020</v>
      </c>
      <c r="O923" s="120">
        <f t="shared" si="194"/>
        <v>829</v>
      </c>
      <c r="U923" s="125"/>
    </row>
    <row r="924" spans="1:21" ht="16" customHeight="1" x14ac:dyDescent="0.3">
      <c r="A924" s="126">
        <v>830</v>
      </c>
      <c r="B924" s="127">
        <v>1021</v>
      </c>
      <c r="C924" s="128">
        <f t="shared" si="184"/>
        <v>49030.92</v>
      </c>
      <c r="D924" s="129">
        <f t="shared" si="185"/>
        <v>4085.91</v>
      </c>
      <c r="E924" s="130">
        <f t="shared" si="186"/>
        <v>453.53</v>
      </c>
      <c r="F924" s="131">
        <f t="shared" si="195"/>
        <v>122.57</v>
      </c>
      <c r="G924" s="132">
        <f t="shared" si="196"/>
        <v>40.85</v>
      </c>
      <c r="H924" s="131">
        <f t="shared" si="187"/>
        <v>2.29</v>
      </c>
      <c r="I924" s="131">
        <f t="shared" si="188"/>
        <v>117.29</v>
      </c>
      <c r="J924" s="128">
        <f t="shared" si="189"/>
        <v>299.57</v>
      </c>
      <c r="K924" s="130">
        <f t="shared" si="190"/>
        <v>217.82</v>
      </c>
      <c r="L924" s="133">
        <f t="shared" si="191"/>
        <v>1021</v>
      </c>
      <c r="M924" s="134">
        <f t="shared" si="192"/>
        <v>830</v>
      </c>
      <c r="N924" s="135">
        <f t="shared" si="193"/>
        <v>1021</v>
      </c>
      <c r="O924" s="136">
        <f t="shared" si="194"/>
        <v>830</v>
      </c>
      <c r="U924" s="125"/>
    </row>
    <row r="925" spans="1:21" ht="16" customHeight="1" x14ac:dyDescent="0.3">
      <c r="A925" s="110">
        <v>831</v>
      </c>
      <c r="B925" s="111">
        <v>1022</v>
      </c>
      <c r="C925" s="112">
        <f t="shared" si="184"/>
        <v>49090</v>
      </c>
      <c r="D925" s="113">
        <f t="shared" si="185"/>
        <v>4090.83</v>
      </c>
      <c r="E925" s="114">
        <f t="shared" si="186"/>
        <v>454.08</v>
      </c>
      <c r="F925" s="115">
        <f t="shared" si="195"/>
        <v>122.72</v>
      </c>
      <c r="G925" s="116">
        <f t="shared" si="196"/>
        <v>40.9</v>
      </c>
      <c r="H925" s="115">
        <f t="shared" si="187"/>
        <v>2.29</v>
      </c>
      <c r="I925" s="115">
        <f t="shared" si="188"/>
        <v>117.29</v>
      </c>
      <c r="J925" s="112">
        <f t="shared" si="189"/>
        <v>299.57</v>
      </c>
      <c r="K925" s="114">
        <f t="shared" si="190"/>
        <v>217.82</v>
      </c>
      <c r="L925" s="117">
        <f t="shared" si="191"/>
        <v>1022</v>
      </c>
      <c r="M925" s="118">
        <f t="shared" si="192"/>
        <v>831</v>
      </c>
      <c r="N925" s="119">
        <f t="shared" si="193"/>
        <v>1022</v>
      </c>
      <c r="O925" s="120">
        <f t="shared" si="194"/>
        <v>831</v>
      </c>
      <c r="U925" s="125"/>
    </row>
    <row r="926" spans="1:21" ht="16" customHeight="1" x14ac:dyDescent="0.3">
      <c r="A926" s="126">
        <v>832</v>
      </c>
      <c r="B926" s="127">
        <v>1023</v>
      </c>
      <c r="C926" s="128">
        <f t="shared" si="184"/>
        <v>49149.07</v>
      </c>
      <c r="D926" s="129">
        <f t="shared" si="185"/>
        <v>4095.75</v>
      </c>
      <c r="E926" s="130">
        <f t="shared" si="186"/>
        <v>454.62</v>
      </c>
      <c r="F926" s="131">
        <f t="shared" si="195"/>
        <v>122.87</v>
      </c>
      <c r="G926" s="132">
        <f t="shared" si="196"/>
        <v>40.950000000000003</v>
      </c>
      <c r="H926" s="131">
        <f t="shared" si="187"/>
        <v>2.29</v>
      </c>
      <c r="I926" s="131">
        <f t="shared" si="188"/>
        <v>117.29</v>
      </c>
      <c r="J926" s="128">
        <f t="shared" si="189"/>
        <v>299.57</v>
      </c>
      <c r="K926" s="130">
        <f t="shared" si="190"/>
        <v>217.82</v>
      </c>
      <c r="L926" s="133">
        <f t="shared" si="191"/>
        <v>1023</v>
      </c>
      <c r="M926" s="134">
        <f t="shared" si="192"/>
        <v>832</v>
      </c>
      <c r="N926" s="135">
        <f t="shared" si="193"/>
        <v>1023</v>
      </c>
      <c r="O926" s="136">
        <f t="shared" si="194"/>
        <v>832</v>
      </c>
      <c r="U926" s="125"/>
    </row>
    <row r="927" spans="1:21" ht="16" customHeight="1" x14ac:dyDescent="0.3">
      <c r="A927" s="110">
        <v>832</v>
      </c>
      <c r="B927" s="111">
        <v>1024</v>
      </c>
      <c r="C927" s="112">
        <f t="shared" si="184"/>
        <v>49149.07</v>
      </c>
      <c r="D927" s="113">
        <f t="shared" si="185"/>
        <v>4095.75</v>
      </c>
      <c r="E927" s="114">
        <f t="shared" si="186"/>
        <v>454.62</v>
      </c>
      <c r="F927" s="115">
        <f t="shared" si="195"/>
        <v>122.87</v>
      </c>
      <c r="G927" s="116">
        <f t="shared" si="196"/>
        <v>40.950000000000003</v>
      </c>
      <c r="H927" s="115">
        <f t="shared" si="187"/>
        <v>2.29</v>
      </c>
      <c r="I927" s="115">
        <f t="shared" si="188"/>
        <v>117.29</v>
      </c>
      <c r="J927" s="112">
        <f t="shared" si="189"/>
        <v>299.57</v>
      </c>
      <c r="K927" s="114">
        <f t="shared" si="190"/>
        <v>217.82</v>
      </c>
      <c r="L927" s="117">
        <f t="shared" si="191"/>
        <v>1024</v>
      </c>
      <c r="M927" s="118">
        <f t="shared" si="192"/>
        <v>832</v>
      </c>
      <c r="N927" s="119">
        <f t="shared" si="193"/>
        <v>1024</v>
      </c>
      <c r="O927" s="120">
        <f t="shared" si="194"/>
        <v>832</v>
      </c>
      <c r="U927" s="125"/>
    </row>
    <row r="928" spans="1:21" ht="16" customHeight="1" x14ac:dyDescent="0.3">
      <c r="A928" s="126">
        <v>833</v>
      </c>
      <c r="B928" s="127">
        <v>1025</v>
      </c>
      <c r="C928" s="128">
        <f t="shared" si="184"/>
        <v>49208.14</v>
      </c>
      <c r="D928" s="129">
        <f t="shared" si="185"/>
        <v>4100.67</v>
      </c>
      <c r="E928" s="130">
        <f t="shared" si="186"/>
        <v>455.17</v>
      </c>
      <c r="F928" s="131">
        <f t="shared" si="195"/>
        <v>123.02</v>
      </c>
      <c r="G928" s="132">
        <f t="shared" si="196"/>
        <v>41</v>
      </c>
      <c r="H928" s="131">
        <f t="shared" si="187"/>
        <v>2.29</v>
      </c>
      <c r="I928" s="131">
        <f t="shared" si="188"/>
        <v>117.29</v>
      </c>
      <c r="J928" s="128">
        <f t="shared" si="189"/>
        <v>299.57</v>
      </c>
      <c r="K928" s="130">
        <f t="shared" si="190"/>
        <v>217.82</v>
      </c>
      <c r="L928" s="133">
        <f t="shared" si="191"/>
        <v>1025</v>
      </c>
      <c r="M928" s="134">
        <f t="shared" si="192"/>
        <v>833</v>
      </c>
      <c r="N928" s="135">
        <f t="shared" si="193"/>
        <v>1025</v>
      </c>
      <c r="O928" s="136">
        <f t="shared" si="194"/>
        <v>833</v>
      </c>
      <c r="U928" s="125"/>
    </row>
    <row r="929" spans="1:23" ht="16" customHeight="1" x14ac:dyDescent="0.3">
      <c r="A929" s="110">
        <v>834</v>
      </c>
      <c r="B929" s="111">
        <v>1026</v>
      </c>
      <c r="C929" s="112">
        <f t="shared" si="184"/>
        <v>49267.22</v>
      </c>
      <c r="D929" s="113">
        <f t="shared" si="185"/>
        <v>4105.6000000000004</v>
      </c>
      <c r="E929" s="114">
        <f t="shared" si="186"/>
        <v>455.72</v>
      </c>
      <c r="F929" s="115">
        <f t="shared" si="195"/>
        <v>123.16</v>
      </c>
      <c r="G929" s="116">
        <f t="shared" si="196"/>
        <v>41.05</v>
      </c>
      <c r="H929" s="115">
        <f t="shared" si="187"/>
        <v>2.29</v>
      </c>
      <c r="I929" s="115">
        <f t="shared" si="188"/>
        <v>117.29</v>
      </c>
      <c r="J929" s="112">
        <f t="shared" si="189"/>
        <v>299.57</v>
      </c>
      <c r="K929" s="114">
        <f t="shared" si="190"/>
        <v>217.82</v>
      </c>
      <c r="L929" s="117">
        <f t="shared" si="191"/>
        <v>1026</v>
      </c>
      <c r="M929" s="118">
        <f t="shared" si="192"/>
        <v>834</v>
      </c>
      <c r="N929" s="119">
        <f t="shared" si="193"/>
        <v>1026</v>
      </c>
      <c r="O929" s="120">
        <f t="shared" si="194"/>
        <v>834</v>
      </c>
      <c r="U929" s="125"/>
    </row>
    <row r="930" spans="1:23" ht="16" customHeight="1" x14ac:dyDescent="0.3">
      <c r="A930" s="145">
        <v>835</v>
      </c>
      <c r="B930" s="146">
        <v>1027</v>
      </c>
      <c r="C930" s="147">
        <f t="shared" si="184"/>
        <v>49326.29</v>
      </c>
      <c r="D930" s="148">
        <f t="shared" si="185"/>
        <v>4110.5200000000004</v>
      </c>
      <c r="E930" s="149">
        <f t="shared" si="186"/>
        <v>456.26</v>
      </c>
      <c r="F930" s="150">
        <f t="shared" si="195"/>
        <v>123.31</v>
      </c>
      <c r="G930" s="151">
        <f t="shared" si="196"/>
        <v>41.1</v>
      </c>
      <c r="H930" s="152">
        <f t="shared" si="187"/>
        <v>2.29</v>
      </c>
      <c r="I930" s="152">
        <f t="shared" si="188"/>
        <v>117.29</v>
      </c>
      <c r="J930" s="147">
        <f t="shared" si="189"/>
        <v>299.57</v>
      </c>
      <c r="K930" s="149">
        <f t="shared" si="190"/>
        <v>217.82</v>
      </c>
      <c r="L930" s="153">
        <f t="shared" si="191"/>
        <v>1027</v>
      </c>
      <c r="M930" s="154">
        <f t="shared" si="192"/>
        <v>835</v>
      </c>
      <c r="N930" s="155">
        <f t="shared" si="193"/>
        <v>1027</v>
      </c>
      <c r="O930" s="156">
        <f t="shared" si="194"/>
        <v>835</v>
      </c>
      <c r="U930" s="125"/>
    </row>
    <row r="931" spans="1:23" ht="16" customHeight="1" x14ac:dyDescent="0.3">
      <c r="A931" s="157"/>
      <c r="B931" s="158"/>
      <c r="C931" s="159"/>
      <c r="D931" s="160"/>
      <c r="E931" s="159"/>
      <c r="F931" s="161"/>
      <c r="G931" s="161"/>
      <c r="H931" s="161"/>
      <c r="I931" s="161"/>
      <c r="J931" s="159"/>
      <c r="K931" s="159"/>
      <c r="L931" s="162"/>
      <c r="M931" s="163"/>
      <c r="N931" s="158"/>
      <c r="O931" s="157"/>
      <c r="U931" s="125"/>
    </row>
    <row r="932" spans="1:23" ht="16" customHeight="1" x14ac:dyDescent="0.3">
      <c r="A932" s="157"/>
      <c r="B932" s="158"/>
      <c r="C932" s="159"/>
      <c r="D932" s="160"/>
      <c r="E932" s="159"/>
      <c r="F932" s="161"/>
      <c r="G932" s="161"/>
      <c r="H932" s="161"/>
      <c r="I932" s="161"/>
      <c r="J932" s="159"/>
      <c r="K932" s="159"/>
      <c r="L932" s="162"/>
      <c r="M932" s="163"/>
      <c r="N932" s="158"/>
      <c r="O932" s="157"/>
      <c r="U932" s="125"/>
    </row>
    <row r="933" spans="1:23" ht="16" customHeight="1" x14ac:dyDescent="0.3">
      <c r="A933" s="157"/>
      <c r="B933" s="158"/>
      <c r="C933" s="159"/>
      <c r="D933" s="160"/>
      <c r="E933" s="159"/>
      <c r="F933" s="161"/>
      <c r="G933" s="161"/>
      <c r="H933" s="161"/>
      <c r="I933" s="161"/>
      <c r="J933" s="159"/>
      <c r="K933" s="159"/>
      <c r="L933" s="162"/>
      <c r="M933" s="163"/>
      <c r="N933" s="158"/>
      <c r="O933" s="157"/>
      <c r="U933" s="125"/>
    </row>
    <row r="934" spans="1:23" ht="17.25" customHeight="1" x14ac:dyDescent="0.3">
      <c r="A934" s="157"/>
      <c r="B934" s="158"/>
      <c r="C934" s="159"/>
      <c r="D934" s="160"/>
      <c r="E934" s="159"/>
      <c r="F934" s="161"/>
      <c r="G934" s="161"/>
      <c r="H934" s="161"/>
      <c r="I934" s="161"/>
      <c r="J934" s="159"/>
      <c r="K934" s="159"/>
      <c r="L934" s="162"/>
      <c r="M934" s="163"/>
      <c r="N934" s="158"/>
      <c r="O934" s="157"/>
      <c r="U934" s="125"/>
    </row>
    <row r="935" spans="1:23" ht="66.75" customHeight="1" x14ac:dyDescent="0.3">
      <c r="A935" s="1280" t="s">
        <v>199</v>
      </c>
      <c r="B935" s="1280"/>
      <c r="C935" s="1280"/>
      <c r="D935" s="1280"/>
      <c r="E935" s="1280"/>
      <c r="F935" s="1280"/>
      <c r="G935" s="1280"/>
      <c r="H935" s="1280"/>
      <c r="I935" s="1280"/>
      <c r="J935" s="1280"/>
      <c r="K935" s="1280"/>
      <c r="L935" s="1280"/>
      <c r="M935" s="1280"/>
      <c r="N935" s="1280"/>
      <c r="O935" s="1280"/>
      <c r="U935" s="125"/>
    </row>
    <row r="936" spans="1:23" s="23" customFormat="1" ht="27.75" customHeight="1" x14ac:dyDescent="0.3">
      <c r="A936" s="1267" t="s">
        <v>185</v>
      </c>
      <c r="B936" s="1267"/>
      <c r="C936" s="1268" t="s">
        <v>30</v>
      </c>
      <c r="D936" s="1269"/>
      <c r="E936" s="97" t="s">
        <v>186</v>
      </c>
      <c r="F936" s="1270" t="s">
        <v>148</v>
      </c>
      <c r="G936" s="1271"/>
      <c r="H936" s="1272" t="s">
        <v>187</v>
      </c>
      <c r="I936" s="1272"/>
      <c r="J936" s="1272"/>
      <c r="K936" s="1272"/>
      <c r="L936" s="1267" t="s">
        <v>185</v>
      </c>
      <c r="M936" s="1267"/>
      <c r="N936" s="1267" t="s">
        <v>185</v>
      </c>
      <c r="O936" s="1267"/>
      <c r="P936" s="98"/>
      <c r="T936" s="19"/>
      <c r="U936" s="125"/>
      <c r="V936" s="19"/>
      <c r="W936" s="19"/>
    </row>
    <row r="937" spans="1:23" s="23" customFormat="1" ht="43" customHeight="1" x14ac:dyDescent="0.3">
      <c r="A937" s="99" t="s">
        <v>189</v>
      </c>
      <c r="B937" s="100" t="s">
        <v>190</v>
      </c>
      <c r="C937" s="101" t="s">
        <v>191</v>
      </c>
      <c r="D937" s="102" t="s">
        <v>192</v>
      </c>
      <c r="E937" s="103">
        <v>0.10290000000000001</v>
      </c>
      <c r="F937" s="104" t="s">
        <v>193</v>
      </c>
      <c r="G937" s="105" t="s">
        <v>194</v>
      </c>
      <c r="H937" s="104" t="s">
        <v>129</v>
      </c>
      <c r="I937" s="104" t="s">
        <v>132</v>
      </c>
      <c r="J937" s="106" t="s">
        <v>136</v>
      </c>
      <c r="K937" s="107" t="s">
        <v>195</v>
      </c>
      <c r="L937" s="99" t="s">
        <v>190</v>
      </c>
      <c r="M937" s="100" t="s">
        <v>189</v>
      </c>
      <c r="N937" s="108" t="s">
        <v>190</v>
      </c>
      <c r="O937" s="100" t="s">
        <v>189</v>
      </c>
      <c r="P937" s="109"/>
      <c r="T937" s="19"/>
      <c r="U937" s="125"/>
      <c r="V937" s="19"/>
      <c r="W937" s="19"/>
    </row>
    <row r="938" spans="1:23" ht="16" customHeight="1" x14ac:dyDescent="0.3">
      <c r="A938" s="110">
        <v>836</v>
      </c>
      <c r="B938" s="111">
        <v>1028</v>
      </c>
      <c r="C938" s="112">
        <f t="shared" si="184"/>
        <v>49385.36</v>
      </c>
      <c r="D938" s="113">
        <f t="shared" si="185"/>
        <v>4115.4399999999996</v>
      </c>
      <c r="E938" s="114">
        <f t="shared" si="186"/>
        <v>456.81</v>
      </c>
      <c r="F938" s="115">
        <f t="shared" si="195"/>
        <v>123.46</v>
      </c>
      <c r="G938" s="116">
        <f t="shared" si="196"/>
        <v>41.15</v>
      </c>
      <c r="H938" s="115">
        <f t="shared" si="187"/>
        <v>2.29</v>
      </c>
      <c r="I938" s="115">
        <f t="shared" si="188"/>
        <v>117.29</v>
      </c>
      <c r="J938" s="112">
        <f t="shared" si="189"/>
        <v>299.57</v>
      </c>
      <c r="K938" s="114">
        <f t="shared" si="190"/>
        <v>217.82</v>
      </c>
      <c r="L938" s="117">
        <v>1028</v>
      </c>
      <c r="M938" s="118">
        <f t="shared" si="192"/>
        <v>836</v>
      </c>
      <c r="N938" s="119">
        <v>1028</v>
      </c>
      <c r="O938" s="120">
        <f t="shared" si="194"/>
        <v>836</v>
      </c>
      <c r="U938" s="125"/>
    </row>
    <row r="939" spans="1:23" ht="16" customHeight="1" x14ac:dyDescent="0.3">
      <c r="A939" s="126">
        <v>837</v>
      </c>
      <c r="B939" s="127">
        <v>1029</v>
      </c>
      <c r="C939" s="128">
        <f t="shared" si="184"/>
        <v>49444.44</v>
      </c>
      <c r="D939" s="129">
        <f t="shared" si="185"/>
        <v>4120.37</v>
      </c>
      <c r="E939" s="130">
        <f t="shared" si="186"/>
        <v>457.36</v>
      </c>
      <c r="F939" s="131">
        <f t="shared" si="195"/>
        <v>123.61</v>
      </c>
      <c r="G939" s="132">
        <f t="shared" si="196"/>
        <v>41.2</v>
      </c>
      <c r="H939" s="131">
        <f t="shared" si="187"/>
        <v>2.29</v>
      </c>
      <c r="I939" s="131">
        <f t="shared" si="188"/>
        <v>117.29</v>
      </c>
      <c r="J939" s="128">
        <f t="shared" si="189"/>
        <v>299.57</v>
      </c>
      <c r="K939" s="130">
        <f t="shared" si="190"/>
        <v>217.82</v>
      </c>
      <c r="L939" s="133">
        <v>1029</v>
      </c>
      <c r="M939" s="134">
        <f t="shared" si="192"/>
        <v>837</v>
      </c>
      <c r="N939" s="135">
        <v>1029</v>
      </c>
      <c r="O939" s="136">
        <f t="shared" si="194"/>
        <v>837</v>
      </c>
      <c r="U939" s="125"/>
    </row>
    <row r="940" spans="1:23" ht="16" customHeight="1" x14ac:dyDescent="0.3">
      <c r="A940" s="110">
        <v>838</v>
      </c>
      <c r="B940" s="111">
        <v>1030</v>
      </c>
      <c r="C940" s="112">
        <f t="shared" si="184"/>
        <v>49503.51</v>
      </c>
      <c r="D940" s="113">
        <f t="shared" si="185"/>
        <v>4125.29</v>
      </c>
      <c r="E940" s="114">
        <f t="shared" si="186"/>
        <v>457.9</v>
      </c>
      <c r="F940" s="115">
        <f t="shared" si="195"/>
        <v>123.75</v>
      </c>
      <c r="G940" s="116">
        <f t="shared" si="196"/>
        <v>41.25</v>
      </c>
      <c r="H940" s="115">
        <f t="shared" si="187"/>
        <v>2.29</v>
      </c>
      <c r="I940" s="115">
        <f t="shared" si="188"/>
        <v>117.29</v>
      </c>
      <c r="J940" s="112">
        <f t="shared" si="189"/>
        <v>299.57</v>
      </c>
      <c r="K940" s="114">
        <f t="shared" si="190"/>
        <v>217.82</v>
      </c>
      <c r="L940" s="117">
        <v>1030</v>
      </c>
      <c r="M940" s="118">
        <f t="shared" si="192"/>
        <v>838</v>
      </c>
      <c r="N940" s="119">
        <v>1030</v>
      </c>
      <c r="O940" s="120">
        <f t="shared" si="194"/>
        <v>838</v>
      </c>
      <c r="U940" s="125"/>
    </row>
    <row r="941" spans="1:23" ht="16" customHeight="1" x14ac:dyDescent="0.3">
      <c r="A941" s="126">
        <v>839</v>
      </c>
      <c r="B941" s="127">
        <v>1031</v>
      </c>
      <c r="C941" s="128">
        <f t="shared" si="184"/>
        <v>49562.58</v>
      </c>
      <c r="D941" s="129">
        <f t="shared" si="185"/>
        <v>4130.21</v>
      </c>
      <c r="E941" s="130">
        <f t="shared" si="186"/>
        <v>458.45</v>
      </c>
      <c r="F941" s="131">
        <f t="shared" si="195"/>
        <v>123.9</v>
      </c>
      <c r="G941" s="132">
        <f t="shared" si="196"/>
        <v>41.3</v>
      </c>
      <c r="H941" s="131">
        <f t="shared" si="187"/>
        <v>2.29</v>
      </c>
      <c r="I941" s="131">
        <f t="shared" si="188"/>
        <v>117.29</v>
      </c>
      <c r="J941" s="128">
        <f t="shared" si="189"/>
        <v>299.57</v>
      </c>
      <c r="K941" s="130">
        <f t="shared" si="190"/>
        <v>217.82</v>
      </c>
      <c r="L941" s="133">
        <v>1031</v>
      </c>
      <c r="M941" s="134">
        <f t="shared" si="192"/>
        <v>839</v>
      </c>
      <c r="N941" s="135">
        <v>1031</v>
      </c>
      <c r="O941" s="136">
        <f t="shared" si="194"/>
        <v>839</v>
      </c>
      <c r="U941" s="125"/>
    </row>
    <row r="942" spans="1:23" ht="16" customHeight="1" x14ac:dyDescent="0.3">
      <c r="A942" s="110">
        <v>840</v>
      </c>
      <c r="B942" s="111">
        <v>1032</v>
      </c>
      <c r="C942" s="112">
        <f t="shared" si="184"/>
        <v>49621.66</v>
      </c>
      <c r="D942" s="113">
        <f t="shared" si="185"/>
        <v>4135.13</v>
      </c>
      <c r="E942" s="114">
        <f t="shared" si="186"/>
        <v>458.99</v>
      </c>
      <c r="F942" s="115">
        <f t="shared" si="195"/>
        <v>124.05</v>
      </c>
      <c r="G942" s="116">
        <f t="shared" si="196"/>
        <v>41.35</v>
      </c>
      <c r="H942" s="115">
        <f t="shared" si="187"/>
        <v>2.29</v>
      </c>
      <c r="I942" s="115">
        <f t="shared" si="188"/>
        <v>117.29</v>
      </c>
      <c r="J942" s="112">
        <f t="shared" si="189"/>
        <v>299.57</v>
      </c>
      <c r="K942" s="114">
        <f t="shared" si="190"/>
        <v>217.82</v>
      </c>
      <c r="L942" s="117">
        <v>1032</v>
      </c>
      <c r="M942" s="118">
        <f t="shared" si="192"/>
        <v>840</v>
      </c>
      <c r="N942" s="119">
        <v>1032</v>
      </c>
      <c r="O942" s="120">
        <f t="shared" si="194"/>
        <v>840</v>
      </c>
      <c r="U942" s="125"/>
    </row>
    <row r="943" spans="1:23" ht="16" customHeight="1" x14ac:dyDescent="0.3">
      <c r="A943" s="126">
        <v>841</v>
      </c>
      <c r="B943" s="127">
        <v>1033</v>
      </c>
      <c r="C943" s="128">
        <f t="shared" si="184"/>
        <v>49680.73</v>
      </c>
      <c r="D943" s="129">
        <f t="shared" si="185"/>
        <v>4140.0600000000004</v>
      </c>
      <c r="E943" s="130">
        <f t="shared" si="186"/>
        <v>459.54</v>
      </c>
      <c r="F943" s="131">
        <f t="shared" si="195"/>
        <v>124.2</v>
      </c>
      <c r="G943" s="132">
        <f t="shared" si="196"/>
        <v>41.4</v>
      </c>
      <c r="H943" s="131">
        <f t="shared" si="187"/>
        <v>2.29</v>
      </c>
      <c r="I943" s="131">
        <f t="shared" si="188"/>
        <v>117.29</v>
      </c>
      <c r="J943" s="128">
        <f t="shared" si="189"/>
        <v>299.57</v>
      </c>
      <c r="K943" s="130">
        <f t="shared" si="190"/>
        <v>217.82</v>
      </c>
      <c r="L943" s="133">
        <v>1033</v>
      </c>
      <c r="M943" s="134">
        <f t="shared" si="192"/>
        <v>841</v>
      </c>
      <c r="N943" s="135">
        <v>1033</v>
      </c>
      <c r="O943" s="136">
        <f t="shared" si="194"/>
        <v>841</v>
      </c>
      <c r="U943" s="125"/>
    </row>
    <row r="944" spans="1:23" ht="16" customHeight="1" x14ac:dyDescent="0.3">
      <c r="A944" s="110">
        <v>842</v>
      </c>
      <c r="B944" s="111">
        <v>1034</v>
      </c>
      <c r="C944" s="112">
        <f t="shared" si="184"/>
        <v>49739.8</v>
      </c>
      <c r="D944" s="113">
        <f t="shared" si="185"/>
        <v>4144.9799999999996</v>
      </c>
      <c r="E944" s="114">
        <f t="shared" si="186"/>
        <v>460.09</v>
      </c>
      <c r="F944" s="115">
        <f t="shared" si="195"/>
        <v>124.34</v>
      </c>
      <c r="G944" s="116">
        <f t="shared" si="196"/>
        <v>41.44</v>
      </c>
      <c r="H944" s="115">
        <f t="shared" si="187"/>
        <v>2.29</v>
      </c>
      <c r="I944" s="115">
        <f t="shared" si="188"/>
        <v>117.29</v>
      </c>
      <c r="J944" s="112">
        <f t="shared" si="189"/>
        <v>299.57</v>
      </c>
      <c r="K944" s="114">
        <f t="shared" si="190"/>
        <v>217.82</v>
      </c>
      <c r="L944" s="117">
        <v>1034</v>
      </c>
      <c r="M944" s="118">
        <f t="shared" si="192"/>
        <v>842</v>
      </c>
      <c r="N944" s="119">
        <v>1034</v>
      </c>
      <c r="O944" s="120">
        <f t="shared" si="194"/>
        <v>842</v>
      </c>
      <c r="U944" s="125"/>
    </row>
    <row r="945" spans="1:21" ht="16" customHeight="1" x14ac:dyDescent="0.3">
      <c r="A945" s="126">
        <v>843</v>
      </c>
      <c r="B945" s="127">
        <v>1035</v>
      </c>
      <c r="C945" s="128">
        <f t="shared" si="184"/>
        <v>49798.879999999997</v>
      </c>
      <c r="D945" s="129">
        <f t="shared" si="185"/>
        <v>4149.8999999999996</v>
      </c>
      <c r="E945" s="130">
        <f t="shared" si="186"/>
        <v>460.63</v>
      </c>
      <c r="F945" s="131">
        <f t="shared" si="195"/>
        <v>124.49</v>
      </c>
      <c r="G945" s="132">
        <f t="shared" si="196"/>
        <v>41.49</v>
      </c>
      <c r="H945" s="131">
        <f t="shared" si="187"/>
        <v>2.29</v>
      </c>
      <c r="I945" s="131">
        <f t="shared" si="188"/>
        <v>117.29</v>
      </c>
      <c r="J945" s="128">
        <f t="shared" si="189"/>
        <v>299.57</v>
      </c>
      <c r="K945" s="130">
        <f t="shared" si="190"/>
        <v>217.82</v>
      </c>
      <c r="L945" s="133">
        <v>1035</v>
      </c>
      <c r="M945" s="134">
        <f t="shared" si="192"/>
        <v>843</v>
      </c>
      <c r="N945" s="135">
        <v>1035</v>
      </c>
      <c r="O945" s="136">
        <f t="shared" si="194"/>
        <v>843</v>
      </c>
      <c r="U945" s="125"/>
    </row>
    <row r="946" spans="1:21" ht="16" customHeight="1" x14ac:dyDescent="0.3">
      <c r="A946" s="110">
        <v>844</v>
      </c>
      <c r="B946" s="111">
        <v>1036</v>
      </c>
      <c r="C946" s="112">
        <f t="shared" si="184"/>
        <v>49857.95</v>
      </c>
      <c r="D946" s="113">
        <f t="shared" si="185"/>
        <v>4154.82</v>
      </c>
      <c r="E946" s="114">
        <f t="shared" si="186"/>
        <v>461.18</v>
      </c>
      <c r="F946" s="115">
        <f t="shared" si="195"/>
        <v>124.64</v>
      </c>
      <c r="G946" s="116">
        <f t="shared" si="196"/>
        <v>41.54</v>
      </c>
      <c r="H946" s="115">
        <f t="shared" si="187"/>
        <v>2.29</v>
      </c>
      <c r="I946" s="115">
        <f t="shared" si="188"/>
        <v>117.29</v>
      </c>
      <c r="J946" s="112">
        <f t="shared" si="189"/>
        <v>299.57</v>
      </c>
      <c r="K946" s="114">
        <f t="shared" si="190"/>
        <v>217.82</v>
      </c>
      <c r="L946" s="117">
        <v>1036</v>
      </c>
      <c r="M946" s="118">
        <f t="shared" si="192"/>
        <v>844</v>
      </c>
      <c r="N946" s="119">
        <v>1036</v>
      </c>
      <c r="O946" s="120">
        <f t="shared" si="194"/>
        <v>844</v>
      </c>
      <c r="U946" s="125"/>
    </row>
    <row r="947" spans="1:21" ht="16" customHeight="1" x14ac:dyDescent="0.3">
      <c r="A947" s="126">
        <v>845</v>
      </c>
      <c r="B947" s="127">
        <v>1037</v>
      </c>
      <c r="C947" s="128">
        <f t="shared" si="184"/>
        <v>49917.02</v>
      </c>
      <c r="D947" s="129">
        <f t="shared" si="185"/>
        <v>4159.75</v>
      </c>
      <c r="E947" s="130">
        <f t="shared" si="186"/>
        <v>461.73</v>
      </c>
      <c r="F947" s="131">
        <f t="shared" si="195"/>
        <v>124.79</v>
      </c>
      <c r="G947" s="132">
        <f t="shared" si="196"/>
        <v>41.59</v>
      </c>
      <c r="H947" s="131">
        <f t="shared" si="187"/>
        <v>2.29</v>
      </c>
      <c r="I947" s="131">
        <f t="shared" si="188"/>
        <v>117.29</v>
      </c>
      <c r="J947" s="128">
        <f t="shared" si="189"/>
        <v>299.57</v>
      </c>
      <c r="K947" s="130">
        <f t="shared" si="190"/>
        <v>217.82</v>
      </c>
      <c r="L947" s="133">
        <v>1037</v>
      </c>
      <c r="M947" s="134">
        <f t="shared" si="192"/>
        <v>845</v>
      </c>
      <c r="N947" s="135">
        <v>1037</v>
      </c>
      <c r="O947" s="136">
        <f t="shared" si="194"/>
        <v>845</v>
      </c>
      <c r="U947" s="125"/>
    </row>
    <row r="948" spans="1:21" ht="16" customHeight="1" x14ac:dyDescent="0.3">
      <c r="A948" s="110">
        <v>846</v>
      </c>
      <c r="B948" s="111">
        <v>1038</v>
      </c>
      <c r="C948" s="112">
        <f t="shared" si="184"/>
        <v>49976.1</v>
      </c>
      <c r="D948" s="113">
        <f t="shared" si="185"/>
        <v>4164.67</v>
      </c>
      <c r="E948" s="114">
        <f t="shared" si="186"/>
        <v>462.27</v>
      </c>
      <c r="F948" s="115">
        <f t="shared" si="195"/>
        <v>124.94</v>
      </c>
      <c r="G948" s="116">
        <f t="shared" si="196"/>
        <v>41.64</v>
      </c>
      <c r="H948" s="115">
        <f t="shared" si="187"/>
        <v>2.29</v>
      </c>
      <c r="I948" s="115">
        <f t="shared" si="188"/>
        <v>117.29</v>
      </c>
      <c r="J948" s="112">
        <f t="shared" si="189"/>
        <v>299.57</v>
      </c>
      <c r="K948" s="114">
        <f t="shared" si="190"/>
        <v>217.82</v>
      </c>
      <c r="L948" s="117">
        <v>1038</v>
      </c>
      <c r="M948" s="118">
        <f t="shared" si="192"/>
        <v>846</v>
      </c>
      <c r="N948" s="119">
        <v>1038</v>
      </c>
      <c r="O948" s="120">
        <f t="shared" si="194"/>
        <v>846</v>
      </c>
      <c r="U948" s="125"/>
    </row>
    <row r="949" spans="1:21" ht="16" customHeight="1" x14ac:dyDescent="0.3">
      <c r="A949" s="126">
        <v>847</v>
      </c>
      <c r="B949" s="127">
        <v>1039</v>
      </c>
      <c r="C949" s="128">
        <f t="shared" si="184"/>
        <v>50035.17</v>
      </c>
      <c r="D949" s="129">
        <f t="shared" si="185"/>
        <v>4169.59</v>
      </c>
      <c r="E949" s="130">
        <f t="shared" si="186"/>
        <v>462.82</v>
      </c>
      <c r="F949" s="131">
        <f t="shared" si="195"/>
        <v>125.08</v>
      </c>
      <c r="G949" s="132">
        <f t="shared" si="196"/>
        <v>41.69</v>
      </c>
      <c r="H949" s="131">
        <f t="shared" si="187"/>
        <v>2.29</v>
      </c>
      <c r="I949" s="131">
        <f t="shared" si="188"/>
        <v>117.29</v>
      </c>
      <c r="J949" s="128">
        <f t="shared" si="189"/>
        <v>299.57</v>
      </c>
      <c r="K949" s="130">
        <f t="shared" si="190"/>
        <v>217.82</v>
      </c>
      <c r="L949" s="133">
        <v>1039</v>
      </c>
      <c r="M949" s="134">
        <f t="shared" si="192"/>
        <v>847</v>
      </c>
      <c r="N949" s="135">
        <v>1039</v>
      </c>
      <c r="O949" s="136">
        <f t="shared" si="194"/>
        <v>847</v>
      </c>
      <c r="U949" s="125"/>
    </row>
    <row r="950" spans="1:21" ht="16" customHeight="1" x14ac:dyDescent="0.3">
      <c r="A950" s="110">
        <v>847</v>
      </c>
      <c r="B950" s="111">
        <v>1040</v>
      </c>
      <c r="C950" s="112">
        <f t="shared" si="184"/>
        <v>50035.17</v>
      </c>
      <c r="D950" s="113">
        <f t="shared" si="185"/>
        <v>4169.59</v>
      </c>
      <c r="E950" s="114">
        <f t="shared" si="186"/>
        <v>462.82</v>
      </c>
      <c r="F950" s="115">
        <f t="shared" si="195"/>
        <v>125.08</v>
      </c>
      <c r="G950" s="116">
        <f t="shared" si="196"/>
        <v>41.69</v>
      </c>
      <c r="H950" s="115">
        <f t="shared" si="187"/>
        <v>2.29</v>
      </c>
      <c r="I950" s="115">
        <f t="shared" si="188"/>
        <v>117.29</v>
      </c>
      <c r="J950" s="112">
        <f t="shared" si="189"/>
        <v>299.57</v>
      </c>
      <c r="K950" s="114">
        <f t="shared" si="190"/>
        <v>217.82</v>
      </c>
      <c r="L950" s="117">
        <v>1040</v>
      </c>
      <c r="M950" s="118">
        <f t="shared" si="192"/>
        <v>847</v>
      </c>
      <c r="N950" s="119">
        <v>1040</v>
      </c>
      <c r="O950" s="120">
        <f t="shared" si="194"/>
        <v>847</v>
      </c>
      <c r="U950" s="125"/>
    </row>
    <row r="951" spans="1:21" ht="16" customHeight="1" x14ac:dyDescent="0.3">
      <c r="A951" s="126">
        <v>848</v>
      </c>
      <c r="B951" s="127">
        <v>1041</v>
      </c>
      <c r="C951" s="128">
        <f t="shared" si="184"/>
        <v>50094.239999999998</v>
      </c>
      <c r="D951" s="129">
        <f t="shared" si="185"/>
        <v>4174.5200000000004</v>
      </c>
      <c r="E951" s="130">
        <f t="shared" si="186"/>
        <v>463.37</v>
      </c>
      <c r="F951" s="131">
        <f t="shared" si="195"/>
        <v>125.23</v>
      </c>
      <c r="G951" s="132">
        <f t="shared" si="196"/>
        <v>41.74</v>
      </c>
      <c r="H951" s="131">
        <f t="shared" si="187"/>
        <v>2.29</v>
      </c>
      <c r="I951" s="131">
        <f t="shared" si="188"/>
        <v>117.29</v>
      </c>
      <c r="J951" s="128">
        <f t="shared" si="189"/>
        <v>299.57</v>
      </c>
      <c r="K951" s="130">
        <f t="shared" si="190"/>
        <v>217.82</v>
      </c>
      <c r="L951" s="133">
        <v>1041</v>
      </c>
      <c r="M951" s="134">
        <f t="shared" si="192"/>
        <v>848</v>
      </c>
      <c r="N951" s="135">
        <v>1041</v>
      </c>
      <c r="O951" s="136">
        <f t="shared" si="194"/>
        <v>848</v>
      </c>
      <c r="U951" s="125"/>
    </row>
    <row r="952" spans="1:21" x14ac:dyDescent="0.3">
      <c r="A952" s="110">
        <v>849</v>
      </c>
      <c r="B952" s="111">
        <v>1042</v>
      </c>
      <c r="C952" s="112">
        <f t="shared" si="184"/>
        <v>50153.32</v>
      </c>
      <c r="D952" s="113">
        <f t="shared" si="185"/>
        <v>4179.4399999999996</v>
      </c>
      <c r="E952" s="114">
        <f t="shared" si="186"/>
        <v>463.91</v>
      </c>
      <c r="F952" s="115">
        <f t="shared" si="195"/>
        <v>125.38</v>
      </c>
      <c r="G952" s="116">
        <f t="shared" si="196"/>
        <v>41.79</v>
      </c>
      <c r="H952" s="115">
        <f t="shared" si="187"/>
        <v>2.29</v>
      </c>
      <c r="I952" s="115">
        <f t="shared" si="188"/>
        <v>117.29</v>
      </c>
      <c r="J952" s="112">
        <f t="shared" si="189"/>
        <v>299.57</v>
      </c>
      <c r="K952" s="114">
        <f t="shared" si="190"/>
        <v>217.82</v>
      </c>
      <c r="L952" s="117">
        <v>1042</v>
      </c>
      <c r="M952" s="118">
        <f t="shared" si="192"/>
        <v>849</v>
      </c>
      <c r="N952" s="119">
        <v>1042</v>
      </c>
      <c r="O952" s="120">
        <f t="shared" si="194"/>
        <v>849</v>
      </c>
      <c r="U952" s="125"/>
    </row>
    <row r="953" spans="1:21" x14ac:dyDescent="0.3">
      <c r="A953" s="126">
        <v>850</v>
      </c>
      <c r="B953" s="127">
        <v>1043</v>
      </c>
      <c r="C953" s="128">
        <f t="shared" si="184"/>
        <v>50212.39</v>
      </c>
      <c r="D953" s="129">
        <f t="shared" si="185"/>
        <v>4184.3599999999997</v>
      </c>
      <c r="E953" s="130">
        <f t="shared" si="186"/>
        <v>464.46</v>
      </c>
      <c r="F953" s="131">
        <f t="shared" si="195"/>
        <v>125.53</v>
      </c>
      <c r="G953" s="132">
        <f t="shared" si="196"/>
        <v>41.84</v>
      </c>
      <c r="H953" s="131">
        <f t="shared" si="187"/>
        <v>2.29</v>
      </c>
      <c r="I953" s="131">
        <f t="shared" si="188"/>
        <v>117.29</v>
      </c>
      <c r="J953" s="128">
        <f t="shared" si="189"/>
        <v>299.57</v>
      </c>
      <c r="K953" s="130">
        <f t="shared" si="190"/>
        <v>217.82</v>
      </c>
      <c r="L953" s="133">
        <v>1043</v>
      </c>
      <c r="M953" s="134">
        <f t="shared" si="192"/>
        <v>850</v>
      </c>
      <c r="N953" s="135">
        <v>1043</v>
      </c>
      <c r="O953" s="136">
        <f t="shared" si="194"/>
        <v>850</v>
      </c>
      <c r="U953" s="125"/>
    </row>
    <row r="954" spans="1:21" x14ac:dyDescent="0.3">
      <c r="A954" s="110">
        <v>851</v>
      </c>
      <c r="B954" s="111">
        <v>1044</v>
      </c>
      <c r="C954" s="112">
        <f t="shared" si="184"/>
        <v>50271.46</v>
      </c>
      <c r="D954" s="113">
        <f t="shared" si="185"/>
        <v>4189.28</v>
      </c>
      <c r="E954" s="114">
        <f t="shared" si="186"/>
        <v>465.01</v>
      </c>
      <c r="F954" s="115">
        <f t="shared" si="195"/>
        <v>125.67</v>
      </c>
      <c r="G954" s="116">
        <f t="shared" si="196"/>
        <v>41.89</v>
      </c>
      <c r="H954" s="115">
        <f t="shared" si="187"/>
        <v>2.29</v>
      </c>
      <c r="I954" s="115">
        <f t="shared" si="188"/>
        <v>117.29</v>
      </c>
      <c r="J954" s="112">
        <f t="shared" si="189"/>
        <v>299.57</v>
      </c>
      <c r="K954" s="114">
        <f t="shared" si="190"/>
        <v>217.82</v>
      </c>
      <c r="L954" s="117">
        <v>1044</v>
      </c>
      <c r="M954" s="118">
        <f t="shared" si="192"/>
        <v>851</v>
      </c>
      <c r="N954" s="119">
        <v>1044</v>
      </c>
      <c r="O954" s="120">
        <f t="shared" si="194"/>
        <v>851</v>
      </c>
      <c r="U954" s="125"/>
    </row>
    <row r="955" spans="1:21" x14ac:dyDescent="0.3">
      <c r="A955" s="126">
        <v>851</v>
      </c>
      <c r="B955" s="127">
        <v>1045</v>
      </c>
      <c r="C955" s="128">
        <f t="shared" si="184"/>
        <v>50271.46</v>
      </c>
      <c r="D955" s="129">
        <f t="shared" si="185"/>
        <v>4189.28</v>
      </c>
      <c r="E955" s="130">
        <f t="shared" si="186"/>
        <v>465.01</v>
      </c>
      <c r="F955" s="131">
        <f t="shared" si="195"/>
        <v>125.67</v>
      </c>
      <c r="G955" s="132">
        <f t="shared" si="196"/>
        <v>41.89</v>
      </c>
      <c r="H955" s="131">
        <f t="shared" si="187"/>
        <v>2.29</v>
      </c>
      <c r="I955" s="131">
        <f t="shared" si="188"/>
        <v>117.29</v>
      </c>
      <c r="J955" s="128">
        <f t="shared" si="189"/>
        <v>299.57</v>
      </c>
      <c r="K955" s="130">
        <f t="shared" si="190"/>
        <v>217.82</v>
      </c>
      <c r="L955" s="133">
        <v>1045</v>
      </c>
      <c r="M955" s="134">
        <f t="shared" si="192"/>
        <v>851</v>
      </c>
      <c r="N955" s="135">
        <v>1045</v>
      </c>
      <c r="O955" s="136">
        <f t="shared" si="194"/>
        <v>851</v>
      </c>
      <c r="U955" s="125"/>
    </row>
    <row r="956" spans="1:21" x14ac:dyDescent="0.3">
      <c r="A956" s="110">
        <v>852</v>
      </c>
      <c r="B956" s="111">
        <v>1046</v>
      </c>
      <c r="C956" s="112">
        <f t="shared" si="184"/>
        <v>50330.54</v>
      </c>
      <c r="D956" s="113">
        <f t="shared" si="185"/>
        <v>4194.21</v>
      </c>
      <c r="E956" s="114">
        <f t="shared" si="186"/>
        <v>465.55</v>
      </c>
      <c r="F956" s="115">
        <f t="shared" si="195"/>
        <v>125.82</v>
      </c>
      <c r="G956" s="116">
        <f t="shared" si="196"/>
        <v>41.94</v>
      </c>
      <c r="H956" s="115">
        <f t="shared" si="187"/>
        <v>2.29</v>
      </c>
      <c r="I956" s="115">
        <f t="shared" si="188"/>
        <v>117.29</v>
      </c>
      <c r="J956" s="112">
        <f t="shared" si="189"/>
        <v>299.57</v>
      </c>
      <c r="K956" s="114">
        <f t="shared" si="190"/>
        <v>217.82</v>
      </c>
      <c r="L956" s="117">
        <v>1046</v>
      </c>
      <c r="M956" s="118">
        <f t="shared" si="192"/>
        <v>852</v>
      </c>
      <c r="N956" s="119">
        <v>1046</v>
      </c>
      <c r="O956" s="120">
        <f t="shared" si="194"/>
        <v>852</v>
      </c>
      <c r="U956" s="125"/>
    </row>
    <row r="957" spans="1:21" x14ac:dyDescent="0.3">
      <c r="A957" s="126">
        <v>853</v>
      </c>
      <c r="B957" s="127">
        <v>1047</v>
      </c>
      <c r="C957" s="128">
        <f t="shared" si="184"/>
        <v>50389.61</v>
      </c>
      <c r="D957" s="129">
        <f t="shared" si="185"/>
        <v>4199.13</v>
      </c>
      <c r="E957" s="130">
        <f t="shared" si="186"/>
        <v>466.1</v>
      </c>
      <c r="F957" s="131">
        <f t="shared" si="195"/>
        <v>125.97</v>
      </c>
      <c r="G957" s="132">
        <f t="shared" si="196"/>
        <v>41.99</v>
      </c>
      <c r="H957" s="131">
        <f t="shared" si="187"/>
        <v>2.29</v>
      </c>
      <c r="I957" s="131">
        <f t="shared" si="188"/>
        <v>117.29</v>
      </c>
      <c r="J957" s="128">
        <f t="shared" si="189"/>
        <v>299.57</v>
      </c>
      <c r="K957" s="130">
        <f t="shared" si="190"/>
        <v>217.82</v>
      </c>
      <c r="L957" s="133">
        <v>1047</v>
      </c>
      <c r="M957" s="118">
        <f t="shared" si="192"/>
        <v>853</v>
      </c>
      <c r="N957" s="135">
        <v>1047</v>
      </c>
      <c r="O957" s="136">
        <f t="shared" si="194"/>
        <v>853</v>
      </c>
      <c r="U957" s="125"/>
    </row>
    <row r="958" spans="1:21" x14ac:dyDescent="0.3">
      <c r="A958" s="110">
        <v>854</v>
      </c>
      <c r="B958" s="111">
        <v>1048</v>
      </c>
      <c r="C958" s="112">
        <f t="shared" si="184"/>
        <v>50448.68</v>
      </c>
      <c r="D958" s="113">
        <f t="shared" si="185"/>
        <v>4204.05</v>
      </c>
      <c r="E958" s="114">
        <f t="shared" si="186"/>
        <v>466.64</v>
      </c>
      <c r="F958" s="115">
        <f t="shared" si="195"/>
        <v>126.12</v>
      </c>
      <c r="G958" s="116">
        <f t="shared" si="196"/>
        <v>42.04</v>
      </c>
      <c r="H958" s="115">
        <f t="shared" si="187"/>
        <v>2.29</v>
      </c>
      <c r="I958" s="115">
        <f t="shared" si="188"/>
        <v>117.29</v>
      </c>
      <c r="J958" s="112">
        <f t="shared" si="189"/>
        <v>299.57</v>
      </c>
      <c r="K958" s="114">
        <f t="shared" si="190"/>
        <v>217.82</v>
      </c>
      <c r="L958" s="117">
        <v>1048</v>
      </c>
      <c r="M958" s="134">
        <f t="shared" si="192"/>
        <v>854</v>
      </c>
      <c r="N958" s="119">
        <v>1048</v>
      </c>
      <c r="O958" s="120">
        <f t="shared" si="194"/>
        <v>854</v>
      </c>
      <c r="U958" s="125"/>
    </row>
    <row r="959" spans="1:21" x14ac:dyDescent="0.3">
      <c r="A959" s="126">
        <v>855</v>
      </c>
      <c r="B959" s="127">
        <v>1049</v>
      </c>
      <c r="C959" s="128">
        <f t="shared" si="184"/>
        <v>50507.76</v>
      </c>
      <c r="D959" s="129">
        <f t="shared" si="185"/>
        <v>4208.9799999999996</v>
      </c>
      <c r="E959" s="130">
        <f t="shared" si="186"/>
        <v>467.19</v>
      </c>
      <c r="F959" s="131">
        <f t="shared" si="195"/>
        <v>126.26</v>
      </c>
      <c r="G959" s="132">
        <f t="shared" si="196"/>
        <v>42.08</v>
      </c>
      <c r="H959" s="131">
        <f t="shared" si="187"/>
        <v>2.29</v>
      </c>
      <c r="I959" s="131">
        <f t="shared" si="188"/>
        <v>117.29</v>
      </c>
      <c r="J959" s="128">
        <f t="shared" si="189"/>
        <v>299.57</v>
      </c>
      <c r="K959" s="130">
        <f t="shared" si="190"/>
        <v>217.82</v>
      </c>
      <c r="L959" s="133">
        <v>1049</v>
      </c>
      <c r="M959" s="118">
        <f t="shared" si="192"/>
        <v>855</v>
      </c>
      <c r="N959" s="135">
        <v>1049</v>
      </c>
      <c r="O959" s="136">
        <f t="shared" si="194"/>
        <v>855</v>
      </c>
      <c r="U959" s="125"/>
    </row>
    <row r="960" spans="1:21" x14ac:dyDescent="0.3">
      <c r="A960" s="110">
        <v>856</v>
      </c>
      <c r="B960" s="111">
        <v>1050</v>
      </c>
      <c r="C960" s="112">
        <f t="shared" si="184"/>
        <v>50566.83</v>
      </c>
      <c r="D960" s="113">
        <f t="shared" si="185"/>
        <v>4213.8999999999996</v>
      </c>
      <c r="E960" s="114">
        <f t="shared" si="186"/>
        <v>467.74</v>
      </c>
      <c r="F960" s="115">
        <f t="shared" si="195"/>
        <v>126.41</v>
      </c>
      <c r="G960" s="116">
        <f t="shared" si="196"/>
        <v>42.13</v>
      </c>
      <c r="H960" s="115">
        <f t="shared" si="187"/>
        <v>2.29</v>
      </c>
      <c r="I960" s="115">
        <f t="shared" si="188"/>
        <v>117.29</v>
      </c>
      <c r="J960" s="112">
        <f t="shared" si="189"/>
        <v>299.57</v>
      </c>
      <c r="K960" s="114">
        <f t="shared" si="190"/>
        <v>217.82</v>
      </c>
      <c r="L960" s="117">
        <v>1050</v>
      </c>
      <c r="M960" s="134">
        <f t="shared" si="192"/>
        <v>856</v>
      </c>
      <c r="N960" s="119">
        <v>1050</v>
      </c>
      <c r="O960" s="120">
        <f t="shared" si="194"/>
        <v>856</v>
      </c>
      <c r="U960" s="125"/>
    </row>
    <row r="961" spans="1:21" x14ac:dyDescent="0.3">
      <c r="A961" s="126">
        <v>856</v>
      </c>
      <c r="B961" s="127">
        <v>1051</v>
      </c>
      <c r="C961" s="128">
        <f t="shared" si="184"/>
        <v>50566.83</v>
      </c>
      <c r="D961" s="129">
        <f t="shared" si="185"/>
        <v>4213.8999999999996</v>
      </c>
      <c r="E961" s="130">
        <f t="shared" si="186"/>
        <v>467.74</v>
      </c>
      <c r="F961" s="131">
        <f t="shared" si="195"/>
        <v>126.41</v>
      </c>
      <c r="G961" s="132">
        <f t="shared" si="196"/>
        <v>42.13</v>
      </c>
      <c r="H961" s="131">
        <f t="shared" si="187"/>
        <v>2.29</v>
      </c>
      <c r="I961" s="131">
        <f t="shared" si="188"/>
        <v>117.29</v>
      </c>
      <c r="J961" s="128">
        <f t="shared" si="189"/>
        <v>299.57</v>
      </c>
      <c r="K961" s="130">
        <f t="shared" si="190"/>
        <v>217.82</v>
      </c>
      <c r="L961" s="133">
        <v>1051</v>
      </c>
      <c r="M961" s="118">
        <f t="shared" si="192"/>
        <v>856</v>
      </c>
      <c r="N961" s="135">
        <v>1051</v>
      </c>
      <c r="O961" s="136">
        <f t="shared" si="194"/>
        <v>856</v>
      </c>
      <c r="U961" s="125"/>
    </row>
    <row r="962" spans="1:21" x14ac:dyDescent="0.3">
      <c r="A962" s="110">
        <v>857</v>
      </c>
      <c r="B962" s="111">
        <v>1052</v>
      </c>
      <c r="C962" s="112">
        <f t="shared" si="184"/>
        <v>50625.9</v>
      </c>
      <c r="D962" s="113">
        <f t="shared" si="185"/>
        <v>4218.82</v>
      </c>
      <c r="E962" s="114">
        <f t="shared" si="186"/>
        <v>468.28</v>
      </c>
      <c r="F962" s="115">
        <f t="shared" si="195"/>
        <v>126.56</v>
      </c>
      <c r="G962" s="116">
        <f t="shared" si="196"/>
        <v>42.18</v>
      </c>
      <c r="H962" s="115">
        <f t="shared" si="187"/>
        <v>2.29</v>
      </c>
      <c r="I962" s="115">
        <f t="shared" si="188"/>
        <v>117.29</v>
      </c>
      <c r="J962" s="112">
        <f t="shared" si="189"/>
        <v>299.57</v>
      </c>
      <c r="K962" s="114">
        <f t="shared" si="190"/>
        <v>217.82</v>
      </c>
      <c r="L962" s="117">
        <v>1052</v>
      </c>
      <c r="M962" s="134">
        <f t="shared" si="192"/>
        <v>857</v>
      </c>
      <c r="N962" s="119">
        <v>1052</v>
      </c>
      <c r="O962" s="120">
        <f t="shared" si="194"/>
        <v>857</v>
      </c>
      <c r="U962" s="125"/>
    </row>
    <row r="963" spans="1:21" x14ac:dyDescent="0.3">
      <c r="A963" s="126">
        <v>858</v>
      </c>
      <c r="B963" s="127">
        <v>1053</v>
      </c>
      <c r="C963" s="128">
        <f t="shared" ref="C963:C1026" si="197">ROUND($P$1*A963,2)</f>
        <v>50684.98</v>
      </c>
      <c r="D963" s="129">
        <f t="shared" ref="D963:D1026" si="198">TRUNC(C963/12,2)</f>
        <v>4223.74</v>
      </c>
      <c r="E963" s="130">
        <f t="shared" ref="E963:E999" si="199">TRUNC(D963*$P$3,2)</f>
        <v>468.83</v>
      </c>
      <c r="F963" s="131">
        <f t="shared" si="195"/>
        <v>126.71</v>
      </c>
      <c r="G963" s="132">
        <f t="shared" si="196"/>
        <v>42.23</v>
      </c>
      <c r="H963" s="131">
        <f t="shared" ref="H963:H1026" si="200">TRUNC($P$9,2)</f>
        <v>2.29</v>
      </c>
      <c r="I963" s="131">
        <f t="shared" ref="I963:I1026" si="201">TRUNC(IF(A963&lt;$A$427,$D$427*$R$10+$P$10,IF(A963&gt;$A$782,$D$782*$R$10+$P$10,D963*$R$10+$P$10)),2)</f>
        <v>117.29</v>
      </c>
      <c r="J963" s="128">
        <f t="shared" ref="J963:J1026" si="202">TRUNC(IF(A963&lt;$A$427,($D$427*$R$11)+$P$11,IF(A963&gt;$A$782,$D$782*$R$11+$P$11,D963*$R$11+$P$11)),2)</f>
        <v>299.57</v>
      </c>
      <c r="K963" s="130">
        <f t="shared" ref="K963:K1026" si="203">TRUNC(IF(A963&lt;$A$427,$D$427*$R$12+$P$12,IF(A963&gt;$A$782,$D$782*$R$12+$P$12,D963*$R$12+$P$12)),2)</f>
        <v>217.82</v>
      </c>
      <c r="L963" s="133">
        <v>1053</v>
      </c>
      <c r="M963" s="118">
        <f t="shared" ref="M963:M1001" si="204">A963</f>
        <v>858</v>
      </c>
      <c r="N963" s="135">
        <v>1053</v>
      </c>
      <c r="O963" s="136">
        <f t="shared" ref="O963:O1004" si="205">A963</f>
        <v>858</v>
      </c>
      <c r="U963" s="125"/>
    </row>
    <row r="964" spans="1:21" x14ac:dyDescent="0.3">
      <c r="A964" s="110">
        <v>859</v>
      </c>
      <c r="B964" s="111">
        <v>1054</v>
      </c>
      <c r="C964" s="112">
        <f t="shared" si="197"/>
        <v>50744.05</v>
      </c>
      <c r="D964" s="113">
        <f t="shared" si="198"/>
        <v>4228.67</v>
      </c>
      <c r="E964" s="114">
        <f t="shared" si="199"/>
        <v>469.38</v>
      </c>
      <c r="F964" s="115">
        <f t="shared" si="195"/>
        <v>126.86</v>
      </c>
      <c r="G964" s="116">
        <f t="shared" si="196"/>
        <v>42.28</v>
      </c>
      <c r="H964" s="115">
        <f t="shared" si="200"/>
        <v>2.29</v>
      </c>
      <c r="I964" s="115">
        <f t="shared" si="201"/>
        <v>117.29</v>
      </c>
      <c r="J964" s="112">
        <f t="shared" si="202"/>
        <v>299.57</v>
      </c>
      <c r="K964" s="114">
        <f t="shared" si="203"/>
        <v>217.82</v>
      </c>
      <c r="L964" s="117">
        <v>1054</v>
      </c>
      <c r="M964" s="134">
        <f t="shared" si="204"/>
        <v>859</v>
      </c>
      <c r="N964" s="119">
        <v>1054</v>
      </c>
      <c r="O964" s="120">
        <f t="shared" si="205"/>
        <v>859</v>
      </c>
      <c r="U964" s="125"/>
    </row>
    <row r="965" spans="1:21" x14ac:dyDescent="0.3">
      <c r="A965" s="126">
        <v>860</v>
      </c>
      <c r="B965" s="127">
        <v>1055</v>
      </c>
      <c r="C965" s="128">
        <f t="shared" si="197"/>
        <v>50803.12</v>
      </c>
      <c r="D965" s="129">
        <f t="shared" si="198"/>
        <v>4233.59</v>
      </c>
      <c r="E965" s="130">
        <f t="shared" si="199"/>
        <v>469.92</v>
      </c>
      <c r="F965" s="131">
        <f t="shared" si="195"/>
        <v>127</v>
      </c>
      <c r="G965" s="132">
        <f t="shared" si="196"/>
        <v>42.33</v>
      </c>
      <c r="H965" s="131">
        <f t="shared" si="200"/>
        <v>2.29</v>
      </c>
      <c r="I965" s="131">
        <f t="shared" si="201"/>
        <v>117.29</v>
      </c>
      <c r="J965" s="128">
        <f t="shared" si="202"/>
        <v>299.57</v>
      </c>
      <c r="K965" s="130">
        <f t="shared" si="203"/>
        <v>217.82</v>
      </c>
      <c r="L965" s="133">
        <v>1055</v>
      </c>
      <c r="M965" s="118">
        <f t="shared" si="204"/>
        <v>860</v>
      </c>
      <c r="N965" s="135">
        <v>1055</v>
      </c>
      <c r="O965" s="136">
        <f t="shared" si="205"/>
        <v>860</v>
      </c>
      <c r="U965" s="125"/>
    </row>
    <row r="966" spans="1:21" x14ac:dyDescent="0.3">
      <c r="A966" s="110">
        <v>860</v>
      </c>
      <c r="B966" s="111">
        <v>1056</v>
      </c>
      <c r="C966" s="112">
        <f t="shared" si="197"/>
        <v>50803.12</v>
      </c>
      <c r="D966" s="113">
        <f t="shared" si="198"/>
        <v>4233.59</v>
      </c>
      <c r="E966" s="114">
        <f t="shared" si="199"/>
        <v>469.92</v>
      </c>
      <c r="F966" s="115">
        <f t="shared" ref="F966:F1004" si="206">TRUNC(IF(A966&lt;=$A$270,$D$270*$P$5,D966*$P$5),2)</f>
        <v>127</v>
      </c>
      <c r="G966" s="116">
        <f t="shared" ref="G966:G1004" si="207">TRUNC(IF(A966&lt;=$A$270,$D$270*$P$6,D966*$P$6),2)</f>
        <v>42.33</v>
      </c>
      <c r="H966" s="115">
        <f t="shared" si="200"/>
        <v>2.29</v>
      </c>
      <c r="I966" s="115">
        <f t="shared" si="201"/>
        <v>117.29</v>
      </c>
      <c r="J966" s="112">
        <f t="shared" si="202"/>
        <v>299.57</v>
      </c>
      <c r="K966" s="114">
        <f t="shared" si="203"/>
        <v>217.82</v>
      </c>
      <c r="L966" s="117">
        <v>1056</v>
      </c>
      <c r="M966" s="134">
        <f t="shared" si="204"/>
        <v>860</v>
      </c>
      <c r="N966" s="119">
        <v>1056</v>
      </c>
      <c r="O966" s="120">
        <f t="shared" si="205"/>
        <v>860</v>
      </c>
      <c r="U966" s="125"/>
    </row>
    <row r="967" spans="1:21" x14ac:dyDescent="0.3">
      <c r="A967" s="126">
        <v>861</v>
      </c>
      <c r="B967" s="127">
        <v>1057</v>
      </c>
      <c r="C967" s="128">
        <f t="shared" si="197"/>
        <v>50862.2</v>
      </c>
      <c r="D967" s="129">
        <f t="shared" si="198"/>
        <v>4238.51</v>
      </c>
      <c r="E967" s="130">
        <f t="shared" si="199"/>
        <v>470.47</v>
      </c>
      <c r="F967" s="131">
        <f t="shared" si="206"/>
        <v>127.15</v>
      </c>
      <c r="G967" s="132">
        <f t="shared" si="207"/>
        <v>42.38</v>
      </c>
      <c r="H967" s="131">
        <f t="shared" si="200"/>
        <v>2.29</v>
      </c>
      <c r="I967" s="131">
        <f t="shared" si="201"/>
        <v>117.29</v>
      </c>
      <c r="J967" s="128">
        <f t="shared" si="202"/>
        <v>299.57</v>
      </c>
      <c r="K967" s="130">
        <f t="shared" si="203"/>
        <v>217.82</v>
      </c>
      <c r="L967" s="133">
        <v>1057</v>
      </c>
      <c r="M967" s="118">
        <f t="shared" si="204"/>
        <v>861</v>
      </c>
      <c r="N967" s="135">
        <v>1057</v>
      </c>
      <c r="O967" s="136">
        <f t="shared" si="205"/>
        <v>861</v>
      </c>
      <c r="U967" s="125"/>
    </row>
    <row r="968" spans="1:21" x14ac:dyDescent="0.3">
      <c r="A968" s="110">
        <v>862</v>
      </c>
      <c r="B968" s="111">
        <v>1058</v>
      </c>
      <c r="C968" s="112">
        <f t="shared" si="197"/>
        <v>50921.27</v>
      </c>
      <c r="D968" s="113">
        <f t="shared" si="198"/>
        <v>4243.43</v>
      </c>
      <c r="E968" s="114">
        <f t="shared" si="199"/>
        <v>471.02</v>
      </c>
      <c r="F968" s="115">
        <f t="shared" si="206"/>
        <v>127.3</v>
      </c>
      <c r="G968" s="116">
        <f t="shared" si="207"/>
        <v>42.43</v>
      </c>
      <c r="H968" s="115">
        <f t="shared" si="200"/>
        <v>2.29</v>
      </c>
      <c r="I968" s="115">
        <f t="shared" si="201"/>
        <v>117.29</v>
      </c>
      <c r="J968" s="112">
        <f t="shared" si="202"/>
        <v>299.57</v>
      </c>
      <c r="K968" s="114">
        <f t="shared" si="203"/>
        <v>217.82</v>
      </c>
      <c r="L968" s="117">
        <v>1058</v>
      </c>
      <c r="M968" s="134">
        <f t="shared" si="204"/>
        <v>862</v>
      </c>
      <c r="N968" s="119">
        <v>1058</v>
      </c>
      <c r="O968" s="120">
        <f t="shared" si="205"/>
        <v>862</v>
      </c>
      <c r="U968" s="125"/>
    </row>
    <row r="969" spans="1:21" x14ac:dyDescent="0.3">
      <c r="A969" s="126">
        <v>863</v>
      </c>
      <c r="B969" s="127">
        <v>1059</v>
      </c>
      <c r="C969" s="128">
        <f t="shared" si="197"/>
        <v>50980.34</v>
      </c>
      <c r="D969" s="129">
        <f t="shared" si="198"/>
        <v>4248.3599999999997</v>
      </c>
      <c r="E969" s="130">
        <f t="shared" si="199"/>
        <v>471.56</v>
      </c>
      <c r="F969" s="131">
        <f t="shared" si="206"/>
        <v>127.45</v>
      </c>
      <c r="G969" s="132">
        <f t="shared" si="207"/>
        <v>42.48</v>
      </c>
      <c r="H969" s="131">
        <f t="shared" si="200"/>
        <v>2.29</v>
      </c>
      <c r="I969" s="131">
        <f t="shared" si="201"/>
        <v>117.29</v>
      </c>
      <c r="J969" s="128">
        <f t="shared" si="202"/>
        <v>299.57</v>
      </c>
      <c r="K969" s="130">
        <f t="shared" si="203"/>
        <v>217.82</v>
      </c>
      <c r="L969" s="133">
        <v>1059</v>
      </c>
      <c r="M969" s="118">
        <f t="shared" si="204"/>
        <v>863</v>
      </c>
      <c r="N969" s="135">
        <v>1059</v>
      </c>
      <c r="O969" s="136">
        <f t="shared" si="205"/>
        <v>863</v>
      </c>
      <c r="U969" s="125"/>
    </row>
    <row r="970" spans="1:21" x14ac:dyDescent="0.3">
      <c r="A970" s="110">
        <v>864</v>
      </c>
      <c r="B970" s="111">
        <v>1060</v>
      </c>
      <c r="C970" s="112">
        <f t="shared" si="197"/>
        <v>51039.42</v>
      </c>
      <c r="D970" s="113">
        <f t="shared" si="198"/>
        <v>4253.28</v>
      </c>
      <c r="E970" s="114">
        <f t="shared" si="199"/>
        <v>472.11</v>
      </c>
      <c r="F970" s="115">
        <f t="shared" si="206"/>
        <v>127.59</v>
      </c>
      <c r="G970" s="116">
        <f t="shared" si="207"/>
        <v>42.53</v>
      </c>
      <c r="H970" s="115">
        <f t="shared" si="200"/>
        <v>2.29</v>
      </c>
      <c r="I970" s="115">
        <f t="shared" si="201"/>
        <v>117.29</v>
      </c>
      <c r="J970" s="112">
        <f t="shared" si="202"/>
        <v>299.57</v>
      </c>
      <c r="K970" s="114">
        <f t="shared" si="203"/>
        <v>217.82</v>
      </c>
      <c r="L970" s="117">
        <v>1060</v>
      </c>
      <c r="M970" s="134">
        <f t="shared" si="204"/>
        <v>864</v>
      </c>
      <c r="N970" s="119">
        <v>1060</v>
      </c>
      <c r="O970" s="120">
        <f t="shared" si="205"/>
        <v>864</v>
      </c>
      <c r="U970" s="125"/>
    </row>
    <row r="971" spans="1:21" x14ac:dyDescent="0.3">
      <c r="A971" s="126">
        <v>864</v>
      </c>
      <c r="B971" s="127">
        <v>1061</v>
      </c>
      <c r="C971" s="128">
        <f t="shared" si="197"/>
        <v>51039.42</v>
      </c>
      <c r="D971" s="129">
        <f t="shared" si="198"/>
        <v>4253.28</v>
      </c>
      <c r="E971" s="130">
        <f t="shared" si="199"/>
        <v>472.11</v>
      </c>
      <c r="F971" s="131">
        <f t="shared" si="206"/>
        <v>127.59</v>
      </c>
      <c r="G971" s="132">
        <f t="shared" si="207"/>
        <v>42.53</v>
      </c>
      <c r="H971" s="131">
        <f t="shared" si="200"/>
        <v>2.29</v>
      </c>
      <c r="I971" s="131">
        <f t="shared" si="201"/>
        <v>117.29</v>
      </c>
      <c r="J971" s="128">
        <f t="shared" si="202"/>
        <v>299.57</v>
      </c>
      <c r="K971" s="130">
        <f t="shared" si="203"/>
        <v>217.82</v>
      </c>
      <c r="L971" s="133">
        <v>1061</v>
      </c>
      <c r="M971" s="118">
        <f t="shared" si="204"/>
        <v>864</v>
      </c>
      <c r="N971" s="135">
        <v>1061</v>
      </c>
      <c r="O971" s="136">
        <f t="shared" si="205"/>
        <v>864</v>
      </c>
      <c r="U971" s="125"/>
    </row>
    <row r="972" spans="1:21" x14ac:dyDescent="0.3">
      <c r="A972" s="110">
        <v>865</v>
      </c>
      <c r="B972" s="111">
        <v>1062</v>
      </c>
      <c r="C972" s="112">
        <f t="shared" si="197"/>
        <v>51098.49</v>
      </c>
      <c r="D972" s="113">
        <f t="shared" si="198"/>
        <v>4258.2</v>
      </c>
      <c r="E972" s="114">
        <f t="shared" si="199"/>
        <v>472.66</v>
      </c>
      <c r="F972" s="115">
        <f t="shared" si="206"/>
        <v>127.74</v>
      </c>
      <c r="G972" s="116">
        <f t="shared" si="207"/>
        <v>42.58</v>
      </c>
      <c r="H972" s="115">
        <f t="shared" si="200"/>
        <v>2.29</v>
      </c>
      <c r="I972" s="115">
        <f t="shared" si="201"/>
        <v>117.29</v>
      </c>
      <c r="J972" s="112">
        <f t="shared" si="202"/>
        <v>299.57</v>
      </c>
      <c r="K972" s="114">
        <f t="shared" si="203"/>
        <v>217.82</v>
      </c>
      <c r="L972" s="117">
        <v>1062</v>
      </c>
      <c r="M972" s="134">
        <f t="shared" si="204"/>
        <v>865</v>
      </c>
      <c r="N972" s="119">
        <v>1062</v>
      </c>
      <c r="O972" s="120">
        <f t="shared" si="205"/>
        <v>865</v>
      </c>
      <c r="U972" s="125"/>
    </row>
    <row r="973" spans="1:21" x14ac:dyDescent="0.3">
      <c r="A973" s="126">
        <v>866</v>
      </c>
      <c r="B973" s="127">
        <v>1063</v>
      </c>
      <c r="C973" s="128">
        <f t="shared" si="197"/>
        <v>51157.56</v>
      </c>
      <c r="D973" s="129">
        <f t="shared" si="198"/>
        <v>4263.13</v>
      </c>
      <c r="E973" s="130">
        <f t="shared" si="199"/>
        <v>473.2</v>
      </c>
      <c r="F973" s="131">
        <f t="shared" si="206"/>
        <v>127.89</v>
      </c>
      <c r="G973" s="132">
        <f t="shared" si="207"/>
        <v>42.63</v>
      </c>
      <c r="H973" s="131">
        <f t="shared" si="200"/>
        <v>2.29</v>
      </c>
      <c r="I973" s="131">
        <f t="shared" si="201"/>
        <v>117.29</v>
      </c>
      <c r="J973" s="128">
        <f t="shared" si="202"/>
        <v>299.57</v>
      </c>
      <c r="K973" s="130">
        <f t="shared" si="203"/>
        <v>217.82</v>
      </c>
      <c r="L973" s="133">
        <v>1063</v>
      </c>
      <c r="M973" s="118">
        <f t="shared" si="204"/>
        <v>866</v>
      </c>
      <c r="N973" s="135">
        <v>1063</v>
      </c>
      <c r="O973" s="136">
        <f t="shared" si="205"/>
        <v>866</v>
      </c>
      <c r="U973" s="125"/>
    </row>
    <row r="974" spans="1:21" x14ac:dyDescent="0.3">
      <c r="A974" s="110">
        <v>867</v>
      </c>
      <c r="B974" s="111">
        <v>1064</v>
      </c>
      <c r="C974" s="112">
        <f t="shared" si="197"/>
        <v>51216.639999999999</v>
      </c>
      <c r="D974" s="113">
        <f t="shared" si="198"/>
        <v>4268.05</v>
      </c>
      <c r="E974" s="114">
        <f t="shared" si="199"/>
        <v>473.75</v>
      </c>
      <c r="F974" s="115">
        <f t="shared" si="206"/>
        <v>128.04</v>
      </c>
      <c r="G974" s="116">
        <f t="shared" si="207"/>
        <v>42.68</v>
      </c>
      <c r="H974" s="115">
        <f t="shared" si="200"/>
        <v>2.29</v>
      </c>
      <c r="I974" s="115">
        <f t="shared" si="201"/>
        <v>117.29</v>
      </c>
      <c r="J974" s="112">
        <f t="shared" si="202"/>
        <v>299.57</v>
      </c>
      <c r="K974" s="114">
        <f t="shared" si="203"/>
        <v>217.82</v>
      </c>
      <c r="L974" s="117">
        <v>1064</v>
      </c>
      <c r="M974" s="134">
        <f t="shared" si="204"/>
        <v>867</v>
      </c>
      <c r="N974" s="119">
        <v>1064</v>
      </c>
      <c r="O974" s="120">
        <f t="shared" si="205"/>
        <v>867</v>
      </c>
      <c r="U974" s="125"/>
    </row>
    <row r="975" spans="1:21" x14ac:dyDescent="0.3">
      <c r="A975" s="126">
        <v>868</v>
      </c>
      <c r="B975" s="127">
        <v>1065</v>
      </c>
      <c r="C975" s="128">
        <f t="shared" si="197"/>
        <v>51275.71</v>
      </c>
      <c r="D975" s="129">
        <f t="shared" si="198"/>
        <v>4272.97</v>
      </c>
      <c r="E975" s="130">
        <f t="shared" si="199"/>
        <v>474.29</v>
      </c>
      <c r="F975" s="131">
        <f t="shared" si="206"/>
        <v>128.18</v>
      </c>
      <c r="G975" s="132">
        <f t="shared" si="207"/>
        <v>42.72</v>
      </c>
      <c r="H975" s="131">
        <f t="shared" si="200"/>
        <v>2.29</v>
      </c>
      <c r="I975" s="131">
        <f t="shared" si="201"/>
        <v>117.29</v>
      </c>
      <c r="J975" s="128">
        <f t="shared" si="202"/>
        <v>299.57</v>
      </c>
      <c r="K975" s="130">
        <f t="shared" si="203"/>
        <v>217.82</v>
      </c>
      <c r="L975" s="133">
        <v>1065</v>
      </c>
      <c r="M975" s="118">
        <f t="shared" si="204"/>
        <v>868</v>
      </c>
      <c r="N975" s="135">
        <v>1065</v>
      </c>
      <c r="O975" s="136">
        <f t="shared" si="205"/>
        <v>868</v>
      </c>
      <c r="U975" s="125"/>
    </row>
    <row r="976" spans="1:21" x14ac:dyDescent="0.3">
      <c r="A976" s="110">
        <v>868</v>
      </c>
      <c r="B976" s="111">
        <v>1066</v>
      </c>
      <c r="C976" s="112">
        <f t="shared" si="197"/>
        <v>51275.71</v>
      </c>
      <c r="D976" s="113">
        <f t="shared" si="198"/>
        <v>4272.97</v>
      </c>
      <c r="E976" s="114">
        <f t="shared" si="199"/>
        <v>474.29</v>
      </c>
      <c r="F976" s="115">
        <f t="shared" si="206"/>
        <v>128.18</v>
      </c>
      <c r="G976" s="116">
        <f t="shared" si="207"/>
        <v>42.72</v>
      </c>
      <c r="H976" s="115">
        <f t="shared" si="200"/>
        <v>2.29</v>
      </c>
      <c r="I976" s="115">
        <f t="shared" si="201"/>
        <v>117.29</v>
      </c>
      <c r="J976" s="112">
        <f t="shared" si="202"/>
        <v>299.57</v>
      </c>
      <c r="K976" s="114">
        <f t="shared" si="203"/>
        <v>217.82</v>
      </c>
      <c r="L976" s="117">
        <v>1066</v>
      </c>
      <c r="M976" s="118">
        <f t="shared" si="204"/>
        <v>868</v>
      </c>
      <c r="N976" s="119">
        <v>1066</v>
      </c>
      <c r="O976" s="120">
        <f t="shared" si="205"/>
        <v>868</v>
      </c>
      <c r="U976" s="125"/>
    </row>
    <row r="977" spans="1:21" x14ac:dyDescent="0.3">
      <c r="A977" s="126">
        <v>869</v>
      </c>
      <c r="B977" s="127">
        <v>1067</v>
      </c>
      <c r="C977" s="128">
        <f t="shared" si="197"/>
        <v>51334.78</v>
      </c>
      <c r="D977" s="129">
        <f t="shared" si="198"/>
        <v>4277.8900000000003</v>
      </c>
      <c r="E977" s="130">
        <f t="shared" si="199"/>
        <v>474.84</v>
      </c>
      <c r="F977" s="131">
        <f t="shared" si="206"/>
        <v>128.33000000000001</v>
      </c>
      <c r="G977" s="132">
        <f t="shared" si="207"/>
        <v>42.77</v>
      </c>
      <c r="H977" s="131">
        <f t="shared" si="200"/>
        <v>2.29</v>
      </c>
      <c r="I977" s="131">
        <f t="shared" si="201"/>
        <v>117.29</v>
      </c>
      <c r="J977" s="128">
        <f t="shared" si="202"/>
        <v>299.57</v>
      </c>
      <c r="K977" s="130">
        <f t="shared" si="203"/>
        <v>217.82</v>
      </c>
      <c r="L977" s="133">
        <v>1067</v>
      </c>
      <c r="M977" s="134">
        <f t="shared" si="204"/>
        <v>869</v>
      </c>
      <c r="N977" s="135">
        <v>1067</v>
      </c>
      <c r="O977" s="136">
        <f t="shared" si="205"/>
        <v>869</v>
      </c>
      <c r="U977" s="125"/>
    </row>
    <row r="978" spans="1:21" x14ac:dyDescent="0.3">
      <c r="A978" s="110">
        <v>870</v>
      </c>
      <c r="B978" s="111">
        <v>1068</v>
      </c>
      <c r="C978" s="112">
        <f t="shared" si="197"/>
        <v>51393.86</v>
      </c>
      <c r="D978" s="113">
        <f t="shared" si="198"/>
        <v>4282.82</v>
      </c>
      <c r="E978" s="114">
        <f t="shared" si="199"/>
        <v>475.39</v>
      </c>
      <c r="F978" s="115">
        <f t="shared" si="206"/>
        <v>128.47999999999999</v>
      </c>
      <c r="G978" s="116">
        <f t="shared" si="207"/>
        <v>42.82</v>
      </c>
      <c r="H978" s="115">
        <f t="shared" si="200"/>
        <v>2.29</v>
      </c>
      <c r="I978" s="115">
        <f t="shared" si="201"/>
        <v>117.29</v>
      </c>
      <c r="J978" s="112">
        <f t="shared" si="202"/>
        <v>299.57</v>
      </c>
      <c r="K978" s="114">
        <f t="shared" si="203"/>
        <v>217.82</v>
      </c>
      <c r="L978" s="117">
        <v>1068</v>
      </c>
      <c r="M978" s="118">
        <f t="shared" si="204"/>
        <v>870</v>
      </c>
      <c r="N978" s="119">
        <v>1068</v>
      </c>
      <c r="O978" s="120">
        <f t="shared" si="205"/>
        <v>870</v>
      </c>
      <c r="U978" s="125"/>
    </row>
    <row r="979" spans="1:21" x14ac:dyDescent="0.3">
      <c r="A979" s="126">
        <v>871</v>
      </c>
      <c r="B979" s="127">
        <v>1069</v>
      </c>
      <c r="C979" s="128">
        <f t="shared" si="197"/>
        <v>51452.93</v>
      </c>
      <c r="D979" s="129">
        <f t="shared" si="198"/>
        <v>4287.74</v>
      </c>
      <c r="E979" s="130">
        <f t="shared" si="199"/>
        <v>475.93</v>
      </c>
      <c r="F979" s="131">
        <f t="shared" si="206"/>
        <v>128.63</v>
      </c>
      <c r="G979" s="132">
        <f t="shared" si="207"/>
        <v>42.87</v>
      </c>
      <c r="H979" s="131">
        <f t="shared" si="200"/>
        <v>2.29</v>
      </c>
      <c r="I979" s="131">
        <f t="shared" si="201"/>
        <v>117.29</v>
      </c>
      <c r="J979" s="128">
        <f t="shared" si="202"/>
        <v>299.57</v>
      </c>
      <c r="K979" s="130">
        <f t="shared" si="203"/>
        <v>217.82</v>
      </c>
      <c r="L979" s="133">
        <v>1069</v>
      </c>
      <c r="M979" s="134">
        <f t="shared" si="204"/>
        <v>871</v>
      </c>
      <c r="N979" s="135">
        <v>1069</v>
      </c>
      <c r="O979" s="136">
        <f t="shared" si="205"/>
        <v>871</v>
      </c>
      <c r="U979" s="125"/>
    </row>
    <row r="980" spans="1:21" x14ac:dyDescent="0.3">
      <c r="A980" s="110">
        <v>872</v>
      </c>
      <c r="B980" s="111">
        <v>1070</v>
      </c>
      <c r="C980" s="112">
        <f t="shared" si="197"/>
        <v>51512</v>
      </c>
      <c r="D980" s="113">
        <f t="shared" si="198"/>
        <v>4292.66</v>
      </c>
      <c r="E980" s="114">
        <f t="shared" si="199"/>
        <v>476.48</v>
      </c>
      <c r="F980" s="115">
        <f t="shared" si="206"/>
        <v>128.77000000000001</v>
      </c>
      <c r="G980" s="116">
        <f t="shared" si="207"/>
        <v>42.92</v>
      </c>
      <c r="H980" s="115">
        <f t="shared" si="200"/>
        <v>2.29</v>
      </c>
      <c r="I980" s="115">
        <f t="shared" si="201"/>
        <v>117.29</v>
      </c>
      <c r="J980" s="112">
        <f t="shared" si="202"/>
        <v>299.57</v>
      </c>
      <c r="K980" s="114">
        <f t="shared" si="203"/>
        <v>217.82</v>
      </c>
      <c r="L980" s="117">
        <v>1070</v>
      </c>
      <c r="M980" s="118">
        <f t="shared" si="204"/>
        <v>872</v>
      </c>
      <c r="N980" s="119">
        <v>1070</v>
      </c>
      <c r="O980" s="120">
        <f t="shared" si="205"/>
        <v>872</v>
      </c>
      <c r="U980" s="125"/>
    </row>
    <row r="981" spans="1:21" x14ac:dyDescent="0.3">
      <c r="A981" s="126">
        <v>873</v>
      </c>
      <c r="B981" s="127">
        <v>1071</v>
      </c>
      <c r="C981" s="128">
        <f t="shared" si="197"/>
        <v>51571.08</v>
      </c>
      <c r="D981" s="129">
        <f t="shared" si="198"/>
        <v>4297.59</v>
      </c>
      <c r="E981" s="130">
        <f t="shared" si="199"/>
        <v>477.03</v>
      </c>
      <c r="F981" s="131">
        <f t="shared" si="206"/>
        <v>128.91999999999999</v>
      </c>
      <c r="G981" s="132">
        <f t="shared" si="207"/>
        <v>42.97</v>
      </c>
      <c r="H981" s="131">
        <f t="shared" si="200"/>
        <v>2.29</v>
      </c>
      <c r="I981" s="131">
        <f t="shared" si="201"/>
        <v>117.29</v>
      </c>
      <c r="J981" s="128">
        <f t="shared" si="202"/>
        <v>299.57</v>
      </c>
      <c r="K981" s="130">
        <f t="shared" si="203"/>
        <v>217.82</v>
      </c>
      <c r="L981" s="133">
        <v>1071</v>
      </c>
      <c r="M981" s="134">
        <f t="shared" si="204"/>
        <v>873</v>
      </c>
      <c r="N981" s="135">
        <v>1071</v>
      </c>
      <c r="O981" s="136">
        <f t="shared" si="205"/>
        <v>873</v>
      </c>
      <c r="U981" s="125"/>
    </row>
    <row r="982" spans="1:21" x14ac:dyDescent="0.3">
      <c r="A982" s="110">
        <v>873</v>
      </c>
      <c r="B982" s="111">
        <v>1072</v>
      </c>
      <c r="C982" s="112">
        <f t="shared" si="197"/>
        <v>51571.08</v>
      </c>
      <c r="D982" s="113">
        <f t="shared" si="198"/>
        <v>4297.59</v>
      </c>
      <c r="E982" s="114">
        <f t="shared" si="199"/>
        <v>477.03</v>
      </c>
      <c r="F982" s="115">
        <f t="shared" si="206"/>
        <v>128.91999999999999</v>
      </c>
      <c r="G982" s="116">
        <f t="shared" si="207"/>
        <v>42.97</v>
      </c>
      <c r="H982" s="115">
        <f t="shared" si="200"/>
        <v>2.29</v>
      </c>
      <c r="I982" s="115">
        <f t="shared" si="201"/>
        <v>117.29</v>
      </c>
      <c r="J982" s="112">
        <f t="shared" si="202"/>
        <v>299.57</v>
      </c>
      <c r="K982" s="114">
        <f t="shared" si="203"/>
        <v>217.82</v>
      </c>
      <c r="L982" s="117">
        <v>1072</v>
      </c>
      <c r="M982" s="118">
        <f t="shared" si="204"/>
        <v>873</v>
      </c>
      <c r="N982" s="119">
        <v>1072</v>
      </c>
      <c r="O982" s="120">
        <f t="shared" si="205"/>
        <v>873</v>
      </c>
      <c r="U982" s="125"/>
    </row>
    <row r="983" spans="1:21" x14ac:dyDescent="0.3">
      <c r="A983" s="126">
        <v>874</v>
      </c>
      <c r="B983" s="127">
        <v>1073</v>
      </c>
      <c r="C983" s="128">
        <f t="shared" si="197"/>
        <v>51630.15</v>
      </c>
      <c r="D983" s="129">
        <f t="shared" si="198"/>
        <v>4302.51</v>
      </c>
      <c r="E983" s="130">
        <f t="shared" si="199"/>
        <v>477.57</v>
      </c>
      <c r="F983" s="131">
        <f t="shared" si="206"/>
        <v>129.07</v>
      </c>
      <c r="G983" s="132">
        <f t="shared" si="207"/>
        <v>43.02</v>
      </c>
      <c r="H983" s="131">
        <f t="shared" si="200"/>
        <v>2.29</v>
      </c>
      <c r="I983" s="131">
        <f t="shared" si="201"/>
        <v>117.29</v>
      </c>
      <c r="J983" s="128">
        <f t="shared" si="202"/>
        <v>299.57</v>
      </c>
      <c r="K983" s="130">
        <f t="shared" si="203"/>
        <v>217.82</v>
      </c>
      <c r="L983" s="133">
        <v>1073</v>
      </c>
      <c r="M983" s="134">
        <f t="shared" si="204"/>
        <v>874</v>
      </c>
      <c r="N983" s="135">
        <v>1073</v>
      </c>
      <c r="O983" s="136">
        <f t="shared" si="205"/>
        <v>874</v>
      </c>
      <c r="U983" s="125"/>
    </row>
    <row r="984" spans="1:21" x14ac:dyDescent="0.3">
      <c r="A984" s="110">
        <v>875</v>
      </c>
      <c r="B984" s="111">
        <v>1074</v>
      </c>
      <c r="C984" s="112">
        <f t="shared" si="197"/>
        <v>51689.23</v>
      </c>
      <c r="D984" s="113">
        <f t="shared" si="198"/>
        <v>4307.43</v>
      </c>
      <c r="E984" s="114">
        <f t="shared" si="199"/>
        <v>478.12</v>
      </c>
      <c r="F984" s="115">
        <f t="shared" si="206"/>
        <v>129.22</v>
      </c>
      <c r="G984" s="116">
        <f t="shared" si="207"/>
        <v>43.07</v>
      </c>
      <c r="H984" s="115">
        <f t="shared" si="200"/>
        <v>2.29</v>
      </c>
      <c r="I984" s="115">
        <f t="shared" si="201"/>
        <v>117.29</v>
      </c>
      <c r="J984" s="112">
        <f t="shared" si="202"/>
        <v>299.57</v>
      </c>
      <c r="K984" s="114">
        <f t="shared" si="203"/>
        <v>217.82</v>
      </c>
      <c r="L984" s="117">
        <v>1074</v>
      </c>
      <c r="M984" s="118">
        <f t="shared" si="204"/>
        <v>875</v>
      </c>
      <c r="N984" s="119">
        <v>1074</v>
      </c>
      <c r="O984" s="120">
        <f t="shared" si="205"/>
        <v>875</v>
      </c>
      <c r="U984" s="125"/>
    </row>
    <row r="985" spans="1:21" x14ac:dyDescent="0.3">
      <c r="A985" s="126">
        <v>876</v>
      </c>
      <c r="B985" s="127">
        <v>1075</v>
      </c>
      <c r="C985" s="128">
        <f t="shared" si="197"/>
        <v>51748.3</v>
      </c>
      <c r="D985" s="129">
        <f t="shared" si="198"/>
        <v>4312.3500000000004</v>
      </c>
      <c r="E985" s="130">
        <f t="shared" si="199"/>
        <v>478.67</v>
      </c>
      <c r="F985" s="131">
        <f t="shared" si="206"/>
        <v>129.37</v>
      </c>
      <c r="G985" s="132">
        <f t="shared" si="207"/>
        <v>43.12</v>
      </c>
      <c r="H985" s="131">
        <f t="shared" si="200"/>
        <v>2.29</v>
      </c>
      <c r="I985" s="131">
        <f t="shared" si="201"/>
        <v>117.29</v>
      </c>
      <c r="J985" s="128">
        <f t="shared" si="202"/>
        <v>299.57</v>
      </c>
      <c r="K985" s="130">
        <f t="shared" si="203"/>
        <v>217.82</v>
      </c>
      <c r="L985" s="133">
        <v>1075</v>
      </c>
      <c r="M985" s="134">
        <f t="shared" si="204"/>
        <v>876</v>
      </c>
      <c r="N985" s="135">
        <v>1075</v>
      </c>
      <c r="O985" s="136">
        <f t="shared" si="205"/>
        <v>876</v>
      </c>
      <c r="U985" s="125"/>
    </row>
    <row r="986" spans="1:21" x14ac:dyDescent="0.3">
      <c r="A986" s="110">
        <v>877</v>
      </c>
      <c r="B986" s="111">
        <v>1076</v>
      </c>
      <c r="C986" s="112">
        <f t="shared" si="197"/>
        <v>51807.37</v>
      </c>
      <c r="D986" s="113">
        <f t="shared" si="198"/>
        <v>4317.28</v>
      </c>
      <c r="E986" s="114">
        <f t="shared" si="199"/>
        <v>479.21</v>
      </c>
      <c r="F986" s="115">
        <f t="shared" si="206"/>
        <v>129.51</v>
      </c>
      <c r="G986" s="116">
        <f t="shared" si="207"/>
        <v>43.17</v>
      </c>
      <c r="H986" s="115">
        <f t="shared" si="200"/>
        <v>2.29</v>
      </c>
      <c r="I986" s="115">
        <f t="shared" si="201"/>
        <v>117.29</v>
      </c>
      <c r="J986" s="112">
        <f t="shared" si="202"/>
        <v>299.57</v>
      </c>
      <c r="K986" s="114">
        <f t="shared" si="203"/>
        <v>217.82</v>
      </c>
      <c r="L986" s="117">
        <v>1076</v>
      </c>
      <c r="M986" s="118">
        <f t="shared" si="204"/>
        <v>877</v>
      </c>
      <c r="N986" s="119">
        <v>1076</v>
      </c>
      <c r="O986" s="120">
        <f t="shared" si="205"/>
        <v>877</v>
      </c>
      <c r="U986" s="125"/>
    </row>
    <row r="987" spans="1:21" x14ac:dyDescent="0.3">
      <c r="A987" s="126">
        <v>877</v>
      </c>
      <c r="B987" s="127">
        <v>1077</v>
      </c>
      <c r="C987" s="128">
        <f t="shared" si="197"/>
        <v>51807.37</v>
      </c>
      <c r="D987" s="129">
        <f t="shared" si="198"/>
        <v>4317.28</v>
      </c>
      <c r="E987" s="130">
        <f t="shared" si="199"/>
        <v>479.21</v>
      </c>
      <c r="F987" s="131">
        <f t="shared" si="206"/>
        <v>129.51</v>
      </c>
      <c r="G987" s="132">
        <f t="shared" si="207"/>
        <v>43.17</v>
      </c>
      <c r="H987" s="131">
        <f t="shared" si="200"/>
        <v>2.29</v>
      </c>
      <c r="I987" s="131">
        <f t="shared" si="201"/>
        <v>117.29</v>
      </c>
      <c r="J987" s="128">
        <f t="shared" si="202"/>
        <v>299.57</v>
      </c>
      <c r="K987" s="130">
        <f t="shared" si="203"/>
        <v>217.82</v>
      </c>
      <c r="L987" s="133">
        <v>1077</v>
      </c>
      <c r="M987" s="134">
        <f t="shared" si="204"/>
        <v>877</v>
      </c>
      <c r="N987" s="135">
        <v>1077</v>
      </c>
      <c r="O987" s="136">
        <f t="shared" si="205"/>
        <v>877</v>
      </c>
      <c r="U987" s="125"/>
    </row>
    <row r="988" spans="1:21" x14ac:dyDescent="0.3">
      <c r="A988" s="110">
        <v>878</v>
      </c>
      <c r="B988" s="111">
        <v>1078</v>
      </c>
      <c r="C988" s="112">
        <f t="shared" si="197"/>
        <v>51866.45</v>
      </c>
      <c r="D988" s="113">
        <f t="shared" si="198"/>
        <v>4322.2</v>
      </c>
      <c r="E988" s="114">
        <f t="shared" si="199"/>
        <v>479.76</v>
      </c>
      <c r="F988" s="115">
        <f t="shared" si="206"/>
        <v>129.66</v>
      </c>
      <c r="G988" s="116">
        <f t="shared" si="207"/>
        <v>43.22</v>
      </c>
      <c r="H988" s="115">
        <f t="shared" si="200"/>
        <v>2.29</v>
      </c>
      <c r="I988" s="115">
        <f t="shared" si="201"/>
        <v>117.29</v>
      </c>
      <c r="J988" s="112">
        <f t="shared" si="202"/>
        <v>299.57</v>
      </c>
      <c r="K988" s="114">
        <f t="shared" si="203"/>
        <v>217.82</v>
      </c>
      <c r="L988" s="117">
        <v>1078</v>
      </c>
      <c r="M988" s="118">
        <f t="shared" si="204"/>
        <v>878</v>
      </c>
      <c r="N988" s="119">
        <v>1078</v>
      </c>
      <c r="O988" s="120">
        <f t="shared" si="205"/>
        <v>878</v>
      </c>
      <c r="U988" s="125"/>
    </row>
    <row r="989" spans="1:21" x14ac:dyDescent="0.3">
      <c r="A989" s="126">
        <v>879</v>
      </c>
      <c r="B989" s="127">
        <v>1079</v>
      </c>
      <c r="C989" s="128">
        <f t="shared" si="197"/>
        <v>51925.52</v>
      </c>
      <c r="D989" s="129">
        <f t="shared" si="198"/>
        <v>4327.12</v>
      </c>
      <c r="E989" s="130">
        <f t="shared" si="199"/>
        <v>480.31</v>
      </c>
      <c r="F989" s="131">
        <f t="shared" si="206"/>
        <v>129.81</v>
      </c>
      <c r="G989" s="132">
        <f t="shared" si="207"/>
        <v>43.27</v>
      </c>
      <c r="H989" s="131">
        <f t="shared" si="200"/>
        <v>2.29</v>
      </c>
      <c r="I989" s="131">
        <f t="shared" si="201"/>
        <v>117.29</v>
      </c>
      <c r="J989" s="128">
        <f t="shared" si="202"/>
        <v>299.57</v>
      </c>
      <c r="K989" s="130">
        <f t="shared" si="203"/>
        <v>217.82</v>
      </c>
      <c r="L989" s="133">
        <v>1079</v>
      </c>
      <c r="M989" s="134">
        <f t="shared" si="204"/>
        <v>879</v>
      </c>
      <c r="N989" s="135">
        <v>1079</v>
      </c>
      <c r="O989" s="136">
        <f t="shared" si="205"/>
        <v>879</v>
      </c>
      <c r="U989" s="125"/>
    </row>
    <row r="990" spans="1:21" x14ac:dyDescent="0.3">
      <c r="A990" s="110">
        <v>879</v>
      </c>
      <c r="B990" s="111">
        <v>1080</v>
      </c>
      <c r="C990" s="112">
        <f t="shared" si="197"/>
        <v>51925.52</v>
      </c>
      <c r="D990" s="113">
        <f t="shared" si="198"/>
        <v>4327.12</v>
      </c>
      <c r="E990" s="114">
        <f t="shared" si="199"/>
        <v>480.31</v>
      </c>
      <c r="F990" s="115">
        <f t="shared" si="206"/>
        <v>129.81</v>
      </c>
      <c r="G990" s="116">
        <f t="shared" si="207"/>
        <v>43.27</v>
      </c>
      <c r="H990" s="115">
        <f t="shared" si="200"/>
        <v>2.29</v>
      </c>
      <c r="I990" s="115">
        <f t="shared" si="201"/>
        <v>117.29</v>
      </c>
      <c r="J990" s="112">
        <f t="shared" si="202"/>
        <v>299.57</v>
      </c>
      <c r="K990" s="114">
        <f t="shared" si="203"/>
        <v>217.82</v>
      </c>
      <c r="L990" s="117">
        <v>1080</v>
      </c>
      <c r="M990" s="118">
        <f t="shared" si="204"/>
        <v>879</v>
      </c>
      <c r="N990" s="119">
        <v>1080</v>
      </c>
      <c r="O990" s="120">
        <f t="shared" si="205"/>
        <v>879</v>
      </c>
      <c r="U990" s="125"/>
    </row>
    <row r="991" spans="1:21" x14ac:dyDescent="0.3">
      <c r="A991" s="126">
        <v>880</v>
      </c>
      <c r="B991" s="127">
        <v>1081</v>
      </c>
      <c r="C991" s="128">
        <f t="shared" si="197"/>
        <v>51984.59</v>
      </c>
      <c r="D991" s="129">
        <f t="shared" si="198"/>
        <v>4332.04</v>
      </c>
      <c r="E991" s="130">
        <f t="shared" si="199"/>
        <v>480.85</v>
      </c>
      <c r="F991" s="131">
        <f t="shared" si="206"/>
        <v>129.96</v>
      </c>
      <c r="G991" s="132">
        <f t="shared" si="207"/>
        <v>43.32</v>
      </c>
      <c r="H991" s="131">
        <f t="shared" si="200"/>
        <v>2.29</v>
      </c>
      <c r="I991" s="131">
        <f t="shared" si="201"/>
        <v>117.29</v>
      </c>
      <c r="J991" s="128">
        <f t="shared" si="202"/>
        <v>299.57</v>
      </c>
      <c r="K991" s="130">
        <f t="shared" si="203"/>
        <v>217.82</v>
      </c>
      <c r="L991" s="133">
        <v>1081</v>
      </c>
      <c r="M991" s="134">
        <f t="shared" si="204"/>
        <v>880</v>
      </c>
      <c r="N991" s="135">
        <v>1081</v>
      </c>
      <c r="O991" s="136">
        <f t="shared" si="205"/>
        <v>880</v>
      </c>
      <c r="U991" s="125"/>
    </row>
    <row r="992" spans="1:21" x14ac:dyDescent="0.3">
      <c r="A992" s="110">
        <v>881</v>
      </c>
      <c r="B992" s="111">
        <v>1082</v>
      </c>
      <c r="C992" s="112">
        <f t="shared" si="197"/>
        <v>52043.67</v>
      </c>
      <c r="D992" s="113">
        <f t="shared" si="198"/>
        <v>4336.97</v>
      </c>
      <c r="E992" s="114">
        <f t="shared" si="199"/>
        <v>481.4</v>
      </c>
      <c r="F992" s="115">
        <f t="shared" si="206"/>
        <v>130.1</v>
      </c>
      <c r="G992" s="116">
        <f t="shared" si="207"/>
        <v>43.36</v>
      </c>
      <c r="H992" s="115">
        <f t="shared" si="200"/>
        <v>2.29</v>
      </c>
      <c r="I992" s="115">
        <f t="shared" si="201"/>
        <v>117.29</v>
      </c>
      <c r="J992" s="112">
        <f t="shared" si="202"/>
        <v>299.57</v>
      </c>
      <c r="K992" s="114">
        <f t="shared" si="203"/>
        <v>217.82</v>
      </c>
      <c r="L992" s="117">
        <v>1082</v>
      </c>
      <c r="M992" s="118">
        <f t="shared" si="204"/>
        <v>881</v>
      </c>
      <c r="N992" s="119">
        <v>1082</v>
      </c>
      <c r="O992" s="120">
        <f t="shared" si="205"/>
        <v>881</v>
      </c>
      <c r="U992" s="125"/>
    </row>
    <row r="993" spans="1:21" x14ac:dyDescent="0.3">
      <c r="A993" s="126">
        <v>881</v>
      </c>
      <c r="B993" s="127">
        <v>1083</v>
      </c>
      <c r="C993" s="128">
        <f t="shared" si="197"/>
        <v>52043.67</v>
      </c>
      <c r="D993" s="129">
        <f t="shared" si="198"/>
        <v>4336.97</v>
      </c>
      <c r="E993" s="130">
        <f t="shared" si="199"/>
        <v>481.4</v>
      </c>
      <c r="F993" s="131">
        <f t="shared" si="206"/>
        <v>130.1</v>
      </c>
      <c r="G993" s="132">
        <f t="shared" si="207"/>
        <v>43.36</v>
      </c>
      <c r="H993" s="131">
        <f t="shared" si="200"/>
        <v>2.29</v>
      </c>
      <c r="I993" s="131">
        <f t="shared" si="201"/>
        <v>117.29</v>
      </c>
      <c r="J993" s="128">
        <f t="shared" si="202"/>
        <v>299.57</v>
      </c>
      <c r="K993" s="130">
        <f t="shared" si="203"/>
        <v>217.82</v>
      </c>
      <c r="L993" s="133">
        <v>1083</v>
      </c>
      <c r="M993" s="134">
        <f t="shared" si="204"/>
        <v>881</v>
      </c>
      <c r="N993" s="135">
        <v>1083</v>
      </c>
      <c r="O993" s="136">
        <f t="shared" si="205"/>
        <v>881</v>
      </c>
      <c r="U993" s="125"/>
    </row>
    <row r="994" spans="1:21" x14ac:dyDescent="0.3">
      <c r="A994" s="110">
        <v>882</v>
      </c>
      <c r="B994" s="111">
        <v>1084</v>
      </c>
      <c r="C994" s="112">
        <f t="shared" si="197"/>
        <v>52102.74</v>
      </c>
      <c r="D994" s="113">
        <f t="shared" si="198"/>
        <v>4341.8900000000003</v>
      </c>
      <c r="E994" s="114">
        <f t="shared" si="199"/>
        <v>481.94</v>
      </c>
      <c r="F994" s="115">
        <f t="shared" si="206"/>
        <v>130.25</v>
      </c>
      <c r="G994" s="116">
        <f t="shared" si="207"/>
        <v>43.41</v>
      </c>
      <c r="H994" s="115">
        <f t="shared" si="200"/>
        <v>2.29</v>
      </c>
      <c r="I994" s="115">
        <f t="shared" si="201"/>
        <v>117.29</v>
      </c>
      <c r="J994" s="112">
        <f t="shared" si="202"/>
        <v>299.57</v>
      </c>
      <c r="K994" s="114">
        <f t="shared" si="203"/>
        <v>217.82</v>
      </c>
      <c r="L994" s="117">
        <v>1084</v>
      </c>
      <c r="M994" s="118">
        <f t="shared" si="204"/>
        <v>882</v>
      </c>
      <c r="N994" s="119">
        <v>1084</v>
      </c>
      <c r="O994" s="120">
        <f t="shared" si="205"/>
        <v>882</v>
      </c>
      <c r="U994" s="125"/>
    </row>
    <row r="995" spans="1:21" x14ac:dyDescent="0.3">
      <c r="A995" s="126">
        <v>883</v>
      </c>
      <c r="B995" s="127">
        <v>1085</v>
      </c>
      <c r="C995" s="128">
        <f t="shared" si="197"/>
        <v>52161.81</v>
      </c>
      <c r="D995" s="129">
        <f t="shared" si="198"/>
        <v>4346.8100000000004</v>
      </c>
      <c r="E995" s="130">
        <f t="shared" si="199"/>
        <v>482.49</v>
      </c>
      <c r="F995" s="131">
        <f t="shared" si="206"/>
        <v>130.4</v>
      </c>
      <c r="G995" s="132">
        <f t="shared" si="207"/>
        <v>43.46</v>
      </c>
      <c r="H995" s="131">
        <f t="shared" si="200"/>
        <v>2.29</v>
      </c>
      <c r="I995" s="131">
        <f t="shared" si="201"/>
        <v>117.29</v>
      </c>
      <c r="J995" s="128">
        <f t="shared" si="202"/>
        <v>299.57</v>
      </c>
      <c r="K995" s="130">
        <f t="shared" si="203"/>
        <v>217.82</v>
      </c>
      <c r="L995" s="133">
        <v>1085</v>
      </c>
      <c r="M995" s="118">
        <f t="shared" si="204"/>
        <v>883</v>
      </c>
      <c r="N995" s="135">
        <v>1085</v>
      </c>
      <c r="O995" s="136">
        <f t="shared" si="205"/>
        <v>883</v>
      </c>
      <c r="U995" s="125"/>
    </row>
    <row r="996" spans="1:21" x14ac:dyDescent="0.3">
      <c r="A996" s="110">
        <v>884</v>
      </c>
      <c r="B996" s="111">
        <v>1086</v>
      </c>
      <c r="C996" s="112">
        <f t="shared" si="197"/>
        <v>52220.89</v>
      </c>
      <c r="D996" s="113">
        <f t="shared" si="198"/>
        <v>4351.74</v>
      </c>
      <c r="E996" s="114">
        <f t="shared" si="199"/>
        <v>483.04</v>
      </c>
      <c r="F996" s="115">
        <f t="shared" si="206"/>
        <v>130.55000000000001</v>
      </c>
      <c r="G996" s="116">
        <f t="shared" si="207"/>
        <v>43.51</v>
      </c>
      <c r="H996" s="115">
        <f t="shared" si="200"/>
        <v>2.29</v>
      </c>
      <c r="I996" s="115">
        <f t="shared" si="201"/>
        <v>117.29</v>
      </c>
      <c r="J996" s="112">
        <f t="shared" si="202"/>
        <v>299.57</v>
      </c>
      <c r="K996" s="114">
        <f t="shared" si="203"/>
        <v>217.82</v>
      </c>
      <c r="L996" s="117">
        <v>1086</v>
      </c>
      <c r="M996" s="134">
        <f t="shared" si="204"/>
        <v>884</v>
      </c>
      <c r="N996" s="119">
        <v>1086</v>
      </c>
      <c r="O996" s="120">
        <f t="shared" si="205"/>
        <v>884</v>
      </c>
      <c r="U996" s="125"/>
    </row>
    <row r="997" spans="1:21" x14ac:dyDescent="0.3">
      <c r="A997" s="126">
        <v>885</v>
      </c>
      <c r="B997" s="127">
        <v>1087</v>
      </c>
      <c r="C997" s="128">
        <f t="shared" si="197"/>
        <v>52279.96</v>
      </c>
      <c r="D997" s="129">
        <f t="shared" si="198"/>
        <v>4356.66</v>
      </c>
      <c r="E997" s="130">
        <f t="shared" si="199"/>
        <v>483.58</v>
      </c>
      <c r="F997" s="131">
        <f t="shared" si="206"/>
        <v>130.69</v>
      </c>
      <c r="G997" s="132">
        <f t="shared" si="207"/>
        <v>43.56</v>
      </c>
      <c r="H997" s="131">
        <f t="shared" si="200"/>
        <v>2.29</v>
      </c>
      <c r="I997" s="131">
        <f t="shared" si="201"/>
        <v>117.29</v>
      </c>
      <c r="J997" s="128">
        <f t="shared" si="202"/>
        <v>299.57</v>
      </c>
      <c r="K997" s="130">
        <f t="shared" si="203"/>
        <v>217.82</v>
      </c>
      <c r="L997" s="133">
        <v>1087</v>
      </c>
      <c r="M997" s="118">
        <f t="shared" si="204"/>
        <v>885</v>
      </c>
      <c r="N997" s="135">
        <v>1087</v>
      </c>
      <c r="O997" s="136">
        <f t="shared" si="205"/>
        <v>885</v>
      </c>
      <c r="U997" s="125"/>
    </row>
    <row r="998" spans="1:21" x14ac:dyDescent="0.3">
      <c r="A998" s="110">
        <v>885</v>
      </c>
      <c r="B998" s="111">
        <v>1088</v>
      </c>
      <c r="C998" s="112">
        <f t="shared" si="197"/>
        <v>52279.96</v>
      </c>
      <c r="D998" s="113">
        <f t="shared" si="198"/>
        <v>4356.66</v>
      </c>
      <c r="E998" s="114">
        <f t="shared" si="199"/>
        <v>483.58</v>
      </c>
      <c r="F998" s="115">
        <f t="shared" si="206"/>
        <v>130.69</v>
      </c>
      <c r="G998" s="116">
        <f t="shared" si="207"/>
        <v>43.56</v>
      </c>
      <c r="H998" s="115">
        <f t="shared" si="200"/>
        <v>2.29</v>
      </c>
      <c r="I998" s="115">
        <f t="shared" si="201"/>
        <v>117.29</v>
      </c>
      <c r="J998" s="112">
        <f t="shared" si="202"/>
        <v>299.57</v>
      </c>
      <c r="K998" s="114">
        <f t="shared" si="203"/>
        <v>217.82</v>
      </c>
      <c r="L998" s="117">
        <v>1088</v>
      </c>
      <c r="M998" s="134">
        <f t="shared" si="204"/>
        <v>885</v>
      </c>
      <c r="N998" s="119">
        <v>1088</v>
      </c>
      <c r="O998" s="120">
        <f t="shared" si="205"/>
        <v>885</v>
      </c>
      <c r="U998" s="125"/>
    </row>
    <row r="999" spans="1:21" x14ac:dyDescent="0.3">
      <c r="A999" s="126">
        <v>886</v>
      </c>
      <c r="B999" s="127">
        <v>1089</v>
      </c>
      <c r="C999" s="128">
        <f t="shared" si="197"/>
        <v>52339.03</v>
      </c>
      <c r="D999" s="129">
        <f t="shared" si="198"/>
        <v>4361.58</v>
      </c>
      <c r="E999" s="130">
        <f t="shared" si="199"/>
        <v>484.13</v>
      </c>
      <c r="F999" s="131">
        <f t="shared" si="206"/>
        <v>130.84</v>
      </c>
      <c r="G999" s="132">
        <f t="shared" si="207"/>
        <v>43.61</v>
      </c>
      <c r="H999" s="131">
        <f t="shared" si="200"/>
        <v>2.29</v>
      </c>
      <c r="I999" s="131">
        <f t="shared" si="201"/>
        <v>117.29</v>
      </c>
      <c r="J999" s="128">
        <f t="shared" si="202"/>
        <v>299.57</v>
      </c>
      <c r="K999" s="130">
        <f t="shared" si="203"/>
        <v>217.82</v>
      </c>
      <c r="L999" s="133">
        <v>1089</v>
      </c>
      <c r="M999" s="118">
        <f t="shared" si="204"/>
        <v>886</v>
      </c>
      <c r="N999" s="135">
        <v>1089</v>
      </c>
      <c r="O999" s="136">
        <f t="shared" si="205"/>
        <v>886</v>
      </c>
      <c r="U999" s="125"/>
    </row>
    <row r="1000" spans="1:21" x14ac:dyDescent="0.3">
      <c r="A1000" s="110">
        <v>887</v>
      </c>
      <c r="B1000" s="111">
        <v>1090</v>
      </c>
      <c r="C1000" s="112">
        <f t="shared" si="197"/>
        <v>52398.11</v>
      </c>
      <c r="D1000" s="113">
        <f t="shared" si="198"/>
        <v>4366.5</v>
      </c>
      <c r="E1000" s="114">
        <f t="shared" ref="E1000:E1063" si="208">TRUNC(D1000*$P$3,2)</f>
        <v>484.68</v>
      </c>
      <c r="F1000" s="115">
        <f t="shared" si="206"/>
        <v>130.99</v>
      </c>
      <c r="G1000" s="116">
        <f t="shared" si="207"/>
        <v>43.66</v>
      </c>
      <c r="H1000" s="115">
        <f t="shared" si="200"/>
        <v>2.29</v>
      </c>
      <c r="I1000" s="115">
        <f t="shared" si="201"/>
        <v>117.29</v>
      </c>
      <c r="J1000" s="112">
        <f t="shared" si="202"/>
        <v>299.57</v>
      </c>
      <c r="K1000" s="114">
        <f t="shared" si="203"/>
        <v>217.82</v>
      </c>
      <c r="L1000" s="117">
        <v>1090</v>
      </c>
      <c r="M1000" s="134">
        <f t="shared" si="204"/>
        <v>887</v>
      </c>
      <c r="N1000" s="119">
        <v>1090</v>
      </c>
      <c r="O1000" s="120">
        <f t="shared" si="205"/>
        <v>887</v>
      </c>
      <c r="U1000" s="125"/>
    </row>
    <row r="1001" spans="1:21" x14ac:dyDescent="0.3">
      <c r="A1001" s="126">
        <v>888</v>
      </c>
      <c r="B1001" s="127">
        <v>1091</v>
      </c>
      <c r="C1001" s="128">
        <f t="shared" si="197"/>
        <v>52457.18</v>
      </c>
      <c r="D1001" s="129">
        <f t="shared" si="198"/>
        <v>4371.43</v>
      </c>
      <c r="E1001" s="130">
        <f t="shared" si="208"/>
        <v>485.22</v>
      </c>
      <c r="F1001" s="131">
        <f t="shared" si="206"/>
        <v>131.13999999999999</v>
      </c>
      <c r="G1001" s="132">
        <f t="shared" si="207"/>
        <v>43.71</v>
      </c>
      <c r="H1001" s="131">
        <f t="shared" si="200"/>
        <v>2.29</v>
      </c>
      <c r="I1001" s="131">
        <f t="shared" si="201"/>
        <v>117.29</v>
      </c>
      <c r="J1001" s="128">
        <f t="shared" si="202"/>
        <v>299.57</v>
      </c>
      <c r="K1001" s="130">
        <f t="shared" si="203"/>
        <v>217.82</v>
      </c>
      <c r="L1001" s="133">
        <v>1091</v>
      </c>
      <c r="M1001" s="118">
        <f t="shared" si="204"/>
        <v>888</v>
      </c>
      <c r="N1001" s="135">
        <v>1091</v>
      </c>
      <c r="O1001" s="136">
        <f t="shared" si="205"/>
        <v>888</v>
      </c>
      <c r="U1001" s="125"/>
    </row>
    <row r="1002" spans="1:21" x14ac:dyDescent="0.3">
      <c r="A1002" s="110">
        <v>889</v>
      </c>
      <c r="B1002" s="111">
        <v>1092</v>
      </c>
      <c r="C1002" s="112">
        <f t="shared" si="197"/>
        <v>52516.25</v>
      </c>
      <c r="D1002" s="113">
        <f t="shared" si="198"/>
        <v>4376.3500000000004</v>
      </c>
      <c r="E1002" s="114">
        <f t="shared" si="208"/>
        <v>485.77</v>
      </c>
      <c r="F1002" s="115">
        <f t="shared" si="206"/>
        <v>131.29</v>
      </c>
      <c r="G1002" s="116">
        <f t="shared" si="207"/>
        <v>43.76</v>
      </c>
      <c r="H1002" s="115">
        <f t="shared" si="200"/>
        <v>2.29</v>
      </c>
      <c r="I1002" s="115">
        <f t="shared" si="201"/>
        <v>117.29</v>
      </c>
      <c r="J1002" s="112">
        <f t="shared" si="202"/>
        <v>299.57</v>
      </c>
      <c r="K1002" s="114">
        <f t="shared" si="203"/>
        <v>217.82</v>
      </c>
      <c r="L1002" s="117">
        <v>1092</v>
      </c>
      <c r="M1002" s="134">
        <f t="shared" ref="M1002:M1065" si="209">A1002</f>
        <v>889</v>
      </c>
      <c r="N1002" s="119">
        <v>1092</v>
      </c>
      <c r="O1002" s="120">
        <f t="shared" si="205"/>
        <v>889</v>
      </c>
      <c r="U1002" s="125"/>
    </row>
    <row r="1003" spans="1:21" x14ac:dyDescent="0.3">
      <c r="A1003" s="126">
        <v>890</v>
      </c>
      <c r="B1003" s="127">
        <v>1093</v>
      </c>
      <c r="C1003" s="128">
        <f t="shared" si="197"/>
        <v>52575.33</v>
      </c>
      <c r="D1003" s="129">
        <f t="shared" si="198"/>
        <v>4381.2700000000004</v>
      </c>
      <c r="E1003" s="130">
        <f t="shared" si="208"/>
        <v>486.32</v>
      </c>
      <c r="F1003" s="131">
        <f t="shared" si="206"/>
        <v>131.43</v>
      </c>
      <c r="G1003" s="132">
        <f t="shared" si="207"/>
        <v>43.81</v>
      </c>
      <c r="H1003" s="131">
        <f t="shared" si="200"/>
        <v>2.29</v>
      </c>
      <c r="I1003" s="131">
        <f t="shared" si="201"/>
        <v>117.29</v>
      </c>
      <c r="J1003" s="128">
        <f t="shared" si="202"/>
        <v>299.57</v>
      </c>
      <c r="K1003" s="130">
        <f t="shared" si="203"/>
        <v>217.82</v>
      </c>
      <c r="L1003" s="133">
        <v>1093</v>
      </c>
      <c r="M1003" s="118">
        <f t="shared" si="209"/>
        <v>890</v>
      </c>
      <c r="N1003" s="135">
        <v>1093</v>
      </c>
      <c r="O1003" s="136">
        <f t="shared" si="205"/>
        <v>890</v>
      </c>
      <c r="U1003" s="125"/>
    </row>
    <row r="1004" spans="1:21" x14ac:dyDescent="0.3">
      <c r="A1004" s="110">
        <v>890</v>
      </c>
      <c r="B1004" s="111">
        <v>1094</v>
      </c>
      <c r="C1004" s="112">
        <f t="shared" si="197"/>
        <v>52575.33</v>
      </c>
      <c r="D1004" s="113">
        <f t="shared" si="198"/>
        <v>4381.2700000000004</v>
      </c>
      <c r="E1004" s="114">
        <f t="shared" si="208"/>
        <v>486.32</v>
      </c>
      <c r="F1004" s="115">
        <f t="shared" si="206"/>
        <v>131.43</v>
      </c>
      <c r="G1004" s="116">
        <f t="shared" si="207"/>
        <v>43.81</v>
      </c>
      <c r="H1004" s="115">
        <f t="shared" si="200"/>
        <v>2.29</v>
      </c>
      <c r="I1004" s="115">
        <f t="shared" si="201"/>
        <v>117.29</v>
      </c>
      <c r="J1004" s="112">
        <f t="shared" si="202"/>
        <v>299.57</v>
      </c>
      <c r="K1004" s="114">
        <f t="shared" si="203"/>
        <v>217.82</v>
      </c>
      <c r="L1004" s="117">
        <v>1094</v>
      </c>
      <c r="M1004" s="134">
        <f t="shared" si="209"/>
        <v>890</v>
      </c>
      <c r="N1004" s="119">
        <v>1094</v>
      </c>
      <c r="O1004" s="120">
        <f t="shared" si="205"/>
        <v>890</v>
      </c>
      <c r="U1004" s="125"/>
    </row>
    <row r="1005" spans="1:21" x14ac:dyDescent="0.3">
      <c r="A1005" s="126">
        <v>891</v>
      </c>
      <c r="B1005" s="127">
        <v>1095</v>
      </c>
      <c r="C1005" s="128">
        <f t="shared" si="197"/>
        <v>52634.400000000001</v>
      </c>
      <c r="D1005" s="129">
        <f t="shared" si="198"/>
        <v>4386.2</v>
      </c>
      <c r="E1005" s="130">
        <f t="shared" si="208"/>
        <v>486.86</v>
      </c>
      <c r="F1005" s="131">
        <f t="shared" ref="F1005:F1068" si="210">TRUNC(IF(A1005&lt;=$A$270,$D$270*$P$5,D1005*$P$5),2)</f>
        <v>131.58000000000001</v>
      </c>
      <c r="G1005" s="132">
        <f t="shared" ref="G1005:G1068" si="211">TRUNC(IF(A1005&lt;=$A$270,$D$270*$P$6,D1005*$P$6),2)</f>
        <v>43.86</v>
      </c>
      <c r="H1005" s="131">
        <f t="shared" si="200"/>
        <v>2.29</v>
      </c>
      <c r="I1005" s="131">
        <f t="shared" si="201"/>
        <v>117.29</v>
      </c>
      <c r="J1005" s="128">
        <f t="shared" si="202"/>
        <v>299.57</v>
      </c>
      <c r="K1005" s="130">
        <f t="shared" si="203"/>
        <v>217.82</v>
      </c>
      <c r="L1005" s="133">
        <v>1095</v>
      </c>
      <c r="M1005" s="118">
        <f t="shared" si="209"/>
        <v>891</v>
      </c>
      <c r="N1005" s="135">
        <v>1095</v>
      </c>
      <c r="O1005" s="136">
        <f t="shared" ref="O1005:O1068" si="212">A1005</f>
        <v>891</v>
      </c>
      <c r="U1005" s="125"/>
    </row>
    <row r="1006" spans="1:21" x14ac:dyDescent="0.3">
      <c r="A1006" s="110">
        <v>892</v>
      </c>
      <c r="B1006" s="111">
        <v>1096</v>
      </c>
      <c r="C1006" s="112">
        <f t="shared" si="197"/>
        <v>52693.47</v>
      </c>
      <c r="D1006" s="113">
        <f t="shared" si="198"/>
        <v>4391.12</v>
      </c>
      <c r="E1006" s="114">
        <f t="shared" si="208"/>
        <v>487.41</v>
      </c>
      <c r="F1006" s="115">
        <f t="shared" si="210"/>
        <v>131.72999999999999</v>
      </c>
      <c r="G1006" s="116">
        <f t="shared" si="211"/>
        <v>43.91</v>
      </c>
      <c r="H1006" s="115">
        <f t="shared" si="200"/>
        <v>2.29</v>
      </c>
      <c r="I1006" s="115">
        <f t="shared" si="201"/>
        <v>117.29</v>
      </c>
      <c r="J1006" s="112">
        <f t="shared" si="202"/>
        <v>299.57</v>
      </c>
      <c r="K1006" s="114">
        <f t="shared" si="203"/>
        <v>217.82</v>
      </c>
      <c r="L1006" s="117">
        <v>1096</v>
      </c>
      <c r="M1006" s="134">
        <f t="shared" si="209"/>
        <v>892</v>
      </c>
      <c r="N1006" s="119">
        <v>1096</v>
      </c>
      <c r="O1006" s="120">
        <f t="shared" si="212"/>
        <v>892</v>
      </c>
      <c r="U1006" s="125"/>
    </row>
    <row r="1007" spans="1:21" x14ac:dyDescent="0.3">
      <c r="A1007" s="126">
        <v>893</v>
      </c>
      <c r="B1007" s="127">
        <v>1097</v>
      </c>
      <c r="C1007" s="128">
        <f t="shared" si="197"/>
        <v>52752.55</v>
      </c>
      <c r="D1007" s="129">
        <f t="shared" si="198"/>
        <v>4396.04</v>
      </c>
      <c r="E1007" s="130">
        <f t="shared" si="208"/>
        <v>487.96</v>
      </c>
      <c r="F1007" s="131">
        <f t="shared" si="210"/>
        <v>131.88</v>
      </c>
      <c r="G1007" s="132">
        <f t="shared" si="211"/>
        <v>43.96</v>
      </c>
      <c r="H1007" s="131">
        <f t="shared" si="200"/>
        <v>2.29</v>
      </c>
      <c r="I1007" s="131">
        <f t="shared" si="201"/>
        <v>117.29</v>
      </c>
      <c r="J1007" s="128">
        <f t="shared" si="202"/>
        <v>299.57</v>
      </c>
      <c r="K1007" s="130">
        <f t="shared" si="203"/>
        <v>217.82</v>
      </c>
      <c r="L1007" s="133">
        <v>1097</v>
      </c>
      <c r="M1007" s="118">
        <f t="shared" si="209"/>
        <v>893</v>
      </c>
      <c r="N1007" s="135">
        <v>1097</v>
      </c>
      <c r="O1007" s="136">
        <f t="shared" si="212"/>
        <v>893</v>
      </c>
      <c r="U1007" s="125"/>
    </row>
    <row r="1008" spans="1:21" x14ac:dyDescent="0.3">
      <c r="A1008" s="110">
        <v>894</v>
      </c>
      <c r="B1008" s="111">
        <v>1098</v>
      </c>
      <c r="C1008" s="112">
        <f t="shared" si="197"/>
        <v>52811.62</v>
      </c>
      <c r="D1008" s="113">
        <f t="shared" si="198"/>
        <v>4400.96</v>
      </c>
      <c r="E1008" s="114">
        <f t="shared" si="208"/>
        <v>488.5</v>
      </c>
      <c r="F1008" s="115">
        <f t="shared" si="210"/>
        <v>132.02000000000001</v>
      </c>
      <c r="G1008" s="116">
        <f t="shared" si="211"/>
        <v>44</v>
      </c>
      <c r="H1008" s="115">
        <f t="shared" si="200"/>
        <v>2.29</v>
      </c>
      <c r="I1008" s="115">
        <f t="shared" si="201"/>
        <v>117.29</v>
      </c>
      <c r="J1008" s="112">
        <f t="shared" si="202"/>
        <v>299.57</v>
      </c>
      <c r="K1008" s="114">
        <f t="shared" si="203"/>
        <v>217.82</v>
      </c>
      <c r="L1008" s="117">
        <v>1098</v>
      </c>
      <c r="M1008" s="134">
        <f t="shared" si="209"/>
        <v>894</v>
      </c>
      <c r="N1008" s="119">
        <v>1098</v>
      </c>
      <c r="O1008" s="120">
        <f t="shared" si="212"/>
        <v>894</v>
      </c>
      <c r="U1008" s="125"/>
    </row>
    <row r="1009" spans="1:21" x14ac:dyDescent="0.3">
      <c r="A1009" s="126">
        <v>894</v>
      </c>
      <c r="B1009" s="127">
        <v>1099</v>
      </c>
      <c r="C1009" s="128">
        <f t="shared" si="197"/>
        <v>52811.62</v>
      </c>
      <c r="D1009" s="129">
        <f t="shared" si="198"/>
        <v>4400.96</v>
      </c>
      <c r="E1009" s="130">
        <f t="shared" si="208"/>
        <v>488.5</v>
      </c>
      <c r="F1009" s="131">
        <f t="shared" si="210"/>
        <v>132.02000000000001</v>
      </c>
      <c r="G1009" s="132">
        <f t="shared" si="211"/>
        <v>44</v>
      </c>
      <c r="H1009" s="131">
        <f t="shared" si="200"/>
        <v>2.29</v>
      </c>
      <c r="I1009" s="131">
        <f t="shared" si="201"/>
        <v>117.29</v>
      </c>
      <c r="J1009" s="128">
        <f t="shared" si="202"/>
        <v>299.57</v>
      </c>
      <c r="K1009" s="130">
        <f t="shared" si="203"/>
        <v>217.82</v>
      </c>
      <c r="L1009" s="133">
        <v>1099</v>
      </c>
      <c r="M1009" s="118">
        <f t="shared" si="209"/>
        <v>894</v>
      </c>
      <c r="N1009" s="135">
        <v>1099</v>
      </c>
      <c r="O1009" s="136">
        <f t="shared" si="212"/>
        <v>894</v>
      </c>
      <c r="U1009" s="125"/>
    </row>
    <row r="1010" spans="1:21" x14ac:dyDescent="0.3">
      <c r="A1010" s="110">
        <v>895</v>
      </c>
      <c r="B1010" s="111">
        <v>1100</v>
      </c>
      <c r="C1010" s="112">
        <f t="shared" si="197"/>
        <v>52870.69</v>
      </c>
      <c r="D1010" s="113">
        <f t="shared" si="198"/>
        <v>4405.8900000000003</v>
      </c>
      <c r="E1010" s="114">
        <f t="shared" si="208"/>
        <v>489.05</v>
      </c>
      <c r="F1010" s="115">
        <f t="shared" si="210"/>
        <v>132.16999999999999</v>
      </c>
      <c r="G1010" s="116">
        <f t="shared" si="211"/>
        <v>44.05</v>
      </c>
      <c r="H1010" s="115">
        <f t="shared" si="200"/>
        <v>2.29</v>
      </c>
      <c r="I1010" s="115">
        <f t="shared" si="201"/>
        <v>117.29</v>
      </c>
      <c r="J1010" s="112">
        <f t="shared" si="202"/>
        <v>299.57</v>
      </c>
      <c r="K1010" s="114">
        <f t="shared" si="203"/>
        <v>217.82</v>
      </c>
      <c r="L1010" s="117">
        <v>1100</v>
      </c>
      <c r="M1010" s="134">
        <f t="shared" si="209"/>
        <v>895</v>
      </c>
      <c r="N1010" s="119">
        <v>1100</v>
      </c>
      <c r="O1010" s="120">
        <f t="shared" si="212"/>
        <v>895</v>
      </c>
      <c r="U1010" s="125"/>
    </row>
    <row r="1011" spans="1:21" x14ac:dyDescent="0.3">
      <c r="A1011" s="126">
        <v>896</v>
      </c>
      <c r="B1011" s="127">
        <v>1101</v>
      </c>
      <c r="C1011" s="128">
        <f t="shared" si="197"/>
        <v>52929.77</v>
      </c>
      <c r="D1011" s="129">
        <f t="shared" si="198"/>
        <v>4410.8100000000004</v>
      </c>
      <c r="E1011" s="130">
        <f t="shared" si="208"/>
        <v>489.59</v>
      </c>
      <c r="F1011" s="131">
        <f t="shared" si="210"/>
        <v>132.32</v>
      </c>
      <c r="G1011" s="132">
        <f t="shared" si="211"/>
        <v>44.1</v>
      </c>
      <c r="H1011" s="131">
        <f t="shared" si="200"/>
        <v>2.29</v>
      </c>
      <c r="I1011" s="131">
        <f t="shared" si="201"/>
        <v>117.29</v>
      </c>
      <c r="J1011" s="128">
        <f t="shared" si="202"/>
        <v>299.57</v>
      </c>
      <c r="K1011" s="130">
        <f t="shared" si="203"/>
        <v>217.82</v>
      </c>
      <c r="L1011" s="133">
        <v>1101</v>
      </c>
      <c r="M1011" s="118">
        <f t="shared" si="209"/>
        <v>896</v>
      </c>
      <c r="N1011" s="135">
        <v>1101</v>
      </c>
      <c r="O1011" s="136">
        <f t="shared" si="212"/>
        <v>896</v>
      </c>
      <c r="U1011" s="125"/>
    </row>
    <row r="1012" spans="1:21" x14ac:dyDescent="0.3">
      <c r="A1012" s="110">
        <v>897</v>
      </c>
      <c r="B1012" s="111">
        <v>1102</v>
      </c>
      <c r="C1012" s="112">
        <f t="shared" si="197"/>
        <v>52988.84</v>
      </c>
      <c r="D1012" s="113">
        <f t="shared" si="198"/>
        <v>4415.7299999999996</v>
      </c>
      <c r="E1012" s="114">
        <f t="shared" si="208"/>
        <v>490.14</v>
      </c>
      <c r="F1012" s="115">
        <f t="shared" si="210"/>
        <v>132.47</v>
      </c>
      <c r="G1012" s="116">
        <f t="shared" si="211"/>
        <v>44.15</v>
      </c>
      <c r="H1012" s="115">
        <f t="shared" si="200"/>
        <v>2.29</v>
      </c>
      <c r="I1012" s="115">
        <f t="shared" si="201"/>
        <v>117.29</v>
      </c>
      <c r="J1012" s="112">
        <f t="shared" si="202"/>
        <v>299.57</v>
      </c>
      <c r="K1012" s="114">
        <f t="shared" si="203"/>
        <v>217.82</v>
      </c>
      <c r="L1012" s="117">
        <v>1102</v>
      </c>
      <c r="M1012" s="134">
        <f t="shared" si="209"/>
        <v>897</v>
      </c>
      <c r="N1012" s="119">
        <v>1102</v>
      </c>
      <c r="O1012" s="120">
        <f t="shared" si="212"/>
        <v>897</v>
      </c>
      <c r="U1012" s="125"/>
    </row>
    <row r="1013" spans="1:21" x14ac:dyDescent="0.3">
      <c r="A1013" s="126">
        <v>898</v>
      </c>
      <c r="B1013" s="127">
        <v>1103</v>
      </c>
      <c r="C1013" s="128">
        <f t="shared" si="197"/>
        <v>53047.91</v>
      </c>
      <c r="D1013" s="129">
        <f t="shared" si="198"/>
        <v>4420.6499999999996</v>
      </c>
      <c r="E1013" s="130">
        <f t="shared" si="208"/>
        <v>490.69</v>
      </c>
      <c r="F1013" s="131">
        <f t="shared" si="210"/>
        <v>132.61000000000001</v>
      </c>
      <c r="G1013" s="132">
        <f t="shared" si="211"/>
        <v>44.2</v>
      </c>
      <c r="H1013" s="131">
        <f t="shared" si="200"/>
        <v>2.29</v>
      </c>
      <c r="I1013" s="131">
        <f t="shared" si="201"/>
        <v>117.29</v>
      </c>
      <c r="J1013" s="128">
        <f t="shared" si="202"/>
        <v>299.57</v>
      </c>
      <c r="K1013" s="130">
        <f t="shared" si="203"/>
        <v>217.82</v>
      </c>
      <c r="L1013" s="133">
        <v>1103</v>
      </c>
      <c r="M1013" s="118">
        <f t="shared" si="209"/>
        <v>898</v>
      </c>
      <c r="N1013" s="135">
        <v>1103</v>
      </c>
      <c r="O1013" s="136">
        <f t="shared" si="212"/>
        <v>898</v>
      </c>
      <c r="U1013" s="125"/>
    </row>
    <row r="1014" spans="1:21" x14ac:dyDescent="0.3">
      <c r="A1014" s="110">
        <v>898</v>
      </c>
      <c r="B1014" s="111">
        <v>1104</v>
      </c>
      <c r="C1014" s="112">
        <f t="shared" si="197"/>
        <v>53047.91</v>
      </c>
      <c r="D1014" s="113">
        <f t="shared" si="198"/>
        <v>4420.6499999999996</v>
      </c>
      <c r="E1014" s="114">
        <f t="shared" si="208"/>
        <v>490.69</v>
      </c>
      <c r="F1014" s="115">
        <f t="shared" si="210"/>
        <v>132.61000000000001</v>
      </c>
      <c r="G1014" s="116">
        <f t="shared" si="211"/>
        <v>44.2</v>
      </c>
      <c r="H1014" s="115">
        <f t="shared" si="200"/>
        <v>2.29</v>
      </c>
      <c r="I1014" s="115">
        <f t="shared" si="201"/>
        <v>117.29</v>
      </c>
      <c r="J1014" s="112">
        <f t="shared" si="202"/>
        <v>299.57</v>
      </c>
      <c r="K1014" s="114">
        <f t="shared" si="203"/>
        <v>217.82</v>
      </c>
      <c r="L1014" s="117">
        <v>1104</v>
      </c>
      <c r="M1014" s="118">
        <f t="shared" si="209"/>
        <v>898</v>
      </c>
      <c r="N1014" s="119">
        <v>1104</v>
      </c>
      <c r="O1014" s="120">
        <f t="shared" si="212"/>
        <v>898</v>
      </c>
      <c r="U1014" s="125"/>
    </row>
    <row r="1015" spans="1:21" x14ac:dyDescent="0.3">
      <c r="A1015" s="126">
        <v>899</v>
      </c>
      <c r="B1015" s="127">
        <v>1105</v>
      </c>
      <c r="C1015" s="128">
        <f t="shared" si="197"/>
        <v>53106.99</v>
      </c>
      <c r="D1015" s="129">
        <f t="shared" si="198"/>
        <v>4425.58</v>
      </c>
      <c r="E1015" s="130">
        <f t="shared" si="208"/>
        <v>491.23</v>
      </c>
      <c r="F1015" s="131">
        <f t="shared" si="210"/>
        <v>132.76</v>
      </c>
      <c r="G1015" s="132">
        <f t="shared" si="211"/>
        <v>44.25</v>
      </c>
      <c r="H1015" s="131">
        <f t="shared" si="200"/>
        <v>2.29</v>
      </c>
      <c r="I1015" s="131">
        <f t="shared" si="201"/>
        <v>117.29</v>
      </c>
      <c r="J1015" s="128">
        <f t="shared" si="202"/>
        <v>299.57</v>
      </c>
      <c r="K1015" s="130">
        <f t="shared" si="203"/>
        <v>217.82</v>
      </c>
      <c r="L1015" s="133">
        <v>1105</v>
      </c>
      <c r="M1015" s="134">
        <f t="shared" si="209"/>
        <v>899</v>
      </c>
      <c r="N1015" s="135">
        <v>1105</v>
      </c>
      <c r="O1015" s="136">
        <f t="shared" si="212"/>
        <v>899</v>
      </c>
      <c r="U1015" s="125"/>
    </row>
    <row r="1016" spans="1:21" x14ac:dyDescent="0.3">
      <c r="A1016" s="110">
        <v>899</v>
      </c>
      <c r="B1016" s="111">
        <v>1106</v>
      </c>
      <c r="C1016" s="112">
        <f t="shared" si="197"/>
        <v>53106.99</v>
      </c>
      <c r="D1016" s="113">
        <f t="shared" si="198"/>
        <v>4425.58</v>
      </c>
      <c r="E1016" s="114">
        <f t="shared" si="208"/>
        <v>491.23</v>
      </c>
      <c r="F1016" s="115">
        <f t="shared" si="210"/>
        <v>132.76</v>
      </c>
      <c r="G1016" s="116">
        <f t="shared" si="211"/>
        <v>44.25</v>
      </c>
      <c r="H1016" s="115">
        <f t="shared" si="200"/>
        <v>2.29</v>
      </c>
      <c r="I1016" s="115">
        <f t="shared" si="201"/>
        <v>117.29</v>
      </c>
      <c r="J1016" s="112">
        <f t="shared" si="202"/>
        <v>299.57</v>
      </c>
      <c r="K1016" s="114">
        <f t="shared" si="203"/>
        <v>217.82</v>
      </c>
      <c r="L1016" s="117">
        <v>1106</v>
      </c>
      <c r="M1016" s="118">
        <f t="shared" si="209"/>
        <v>899</v>
      </c>
      <c r="N1016" s="119">
        <v>1106</v>
      </c>
      <c r="O1016" s="120">
        <f t="shared" si="212"/>
        <v>899</v>
      </c>
      <c r="U1016" s="125"/>
    </row>
    <row r="1017" spans="1:21" x14ac:dyDescent="0.3">
      <c r="A1017" s="126">
        <v>900</v>
      </c>
      <c r="B1017" s="127">
        <v>1107</v>
      </c>
      <c r="C1017" s="128">
        <f t="shared" si="197"/>
        <v>53166.06</v>
      </c>
      <c r="D1017" s="129">
        <f t="shared" si="198"/>
        <v>4430.5</v>
      </c>
      <c r="E1017" s="130">
        <f t="shared" si="208"/>
        <v>491.78</v>
      </c>
      <c r="F1017" s="131">
        <f t="shared" si="210"/>
        <v>132.91</v>
      </c>
      <c r="G1017" s="132">
        <f t="shared" si="211"/>
        <v>44.3</v>
      </c>
      <c r="H1017" s="131">
        <f t="shared" si="200"/>
        <v>2.29</v>
      </c>
      <c r="I1017" s="131">
        <f t="shared" si="201"/>
        <v>117.29</v>
      </c>
      <c r="J1017" s="128">
        <f t="shared" si="202"/>
        <v>299.57</v>
      </c>
      <c r="K1017" s="130">
        <f t="shared" si="203"/>
        <v>217.82</v>
      </c>
      <c r="L1017" s="133">
        <v>1107</v>
      </c>
      <c r="M1017" s="134">
        <f t="shared" si="209"/>
        <v>900</v>
      </c>
      <c r="N1017" s="135">
        <v>1107</v>
      </c>
      <c r="O1017" s="136">
        <f t="shared" si="212"/>
        <v>900</v>
      </c>
      <c r="U1017" s="125"/>
    </row>
    <row r="1018" spans="1:21" x14ac:dyDescent="0.3">
      <c r="A1018" s="110">
        <v>901</v>
      </c>
      <c r="B1018" s="111">
        <v>1108</v>
      </c>
      <c r="C1018" s="112">
        <f t="shared" si="197"/>
        <v>53225.13</v>
      </c>
      <c r="D1018" s="113">
        <f t="shared" si="198"/>
        <v>4435.42</v>
      </c>
      <c r="E1018" s="114">
        <f t="shared" si="208"/>
        <v>492.33</v>
      </c>
      <c r="F1018" s="115">
        <f t="shared" si="210"/>
        <v>133.06</v>
      </c>
      <c r="G1018" s="116">
        <f t="shared" si="211"/>
        <v>44.35</v>
      </c>
      <c r="H1018" s="115">
        <f t="shared" si="200"/>
        <v>2.29</v>
      </c>
      <c r="I1018" s="115">
        <f t="shared" si="201"/>
        <v>117.29</v>
      </c>
      <c r="J1018" s="112">
        <f t="shared" si="202"/>
        <v>299.57</v>
      </c>
      <c r="K1018" s="114">
        <f t="shared" si="203"/>
        <v>217.82</v>
      </c>
      <c r="L1018" s="117">
        <v>1108</v>
      </c>
      <c r="M1018" s="118">
        <f t="shared" si="209"/>
        <v>901</v>
      </c>
      <c r="N1018" s="119">
        <v>1108</v>
      </c>
      <c r="O1018" s="120">
        <f t="shared" si="212"/>
        <v>901</v>
      </c>
      <c r="U1018" s="125"/>
    </row>
    <row r="1019" spans="1:21" x14ac:dyDescent="0.3">
      <c r="A1019" s="126">
        <v>902</v>
      </c>
      <c r="B1019" s="127">
        <v>1109</v>
      </c>
      <c r="C1019" s="128">
        <f t="shared" si="197"/>
        <v>53284.21</v>
      </c>
      <c r="D1019" s="129">
        <f t="shared" si="198"/>
        <v>4440.3500000000004</v>
      </c>
      <c r="E1019" s="130">
        <f t="shared" si="208"/>
        <v>492.87</v>
      </c>
      <c r="F1019" s="131">
        <f t="shared" si="210"/>
        <v>133.21</v>
      </c>
      <c r="G1019" s="132">
        <f t="shared" si="211"/>
        <v>44.4</v>
      </c>
      <c r="H1019" s="131">
        <f t="shared" si="200"/>
        <v>2.29</v>
      </c>
      <c r="I1019" s="131">
        <f t="shared" si="201"/>
        <v>117.29</v>
      </c>
      <c r="J1019" s="128">
        <f t="shared" si="202"/>
        <v>299.57</v>
      </c>
      <c r="K1019" s="130">
        <f t="shared" si="203"/>
        <v>217.82</v>
      </c>
      <c r="L1019" s="133">
        <v>1109</v>
      </c>
      <c r="M1019" s="134">
        <f t="shared" si="209"/>
        <v>902</v>
      </c>
      <c r="N1019" s="135">
        <v>1109</v>
      </c>
      <c r="O1019" s="136">
        <f t="shared" si="212"/>
        <v>902</v>
      </c>
      <c r="U1019" s="125"/>
    </row>
    <row r="1020" spans="1:21" x14ac:dyDescent="0.3">
      <c r="A1020" s="110">
        <v>902</v>
      </c>
      <c r="B1020" s="111">
        <v>1110</v>
      </c>
      <c r="C1020" s="112">
        <f t="shared" si="197"/>
        <v>53284.21</v>
      </c>
      <c r="D1020" s="113">
        <f t="shared" si="198"/>
        <v>4440.3500000000004</v>
      </c>
      <c r="E1020" s="114">
        <f t="shared" si="208"/>
        <v>492.87</v>
      </c>
      <c r="F1020" s="115">
        <f t="shared" si="210"/>
        <v>133.21</v>
      </c>
      <c r="G1020" s="116">
        <f t="shared" si="211"/>
        <v>44.4</v>
      </c>
      <c r="H1020" s="115">
        <f t="shared" si="200"/>
        <v>2.29</v>
      </c>
      <c r="I1020" s="115">
        <f t="shared" si="201"/>
        <v>117.29</v>
      </c>
      <c r="J1020" s="112">
        <f t="shared" si="202"/>
        <v>299.57</v>
      </c>
      <c r="K1020" s="114">
        <f t="shared" si="203"/>
        <v>217.82</v>
      </c>
      <c r="L1020" s="117">
        <v>1110</v>
      </c>
      <c r="M1020" s="118">
        <f t="shared" si="209"/>
        <v>902</v>
      </c>
      <c r="N1020" s="119">
        <v>1110</v>
      </c>
      <c r="O1020" s="120">
        <f t="shared" si="212"/>
        <v>902</v>
      </c>
      <c r="U1020" s="125"/>
    </row>
    <row r="1021" spans="1:21" x14ac:dyDescent="0.3">
      <c r="A1021" s="126">
        <v>903</v>
      </c>
      <c r="B1021" s="127">
        <v>1111</v>
      </c>
      <c r="C1021" s="128">
        <f t="shared" si="197"/>
        <v>53343.28</v>
      </c>
      <c r="D1021" s="129">
        <f t="shared" si="198"/>
        <v>4445.2700000000004</v>
      </c>
      <c r="E1021" s="130">
        <f t="shared" si="208"/>
        <v>493.42</v>
      </c>
      <c r="F1021" s="131">
        <f t="shared" si="210"/>
        <v>133.35</v>
      </c>
      <c r="G1021" s="132">
        <f t="shared" si="211"/>
        <v>44.45</v>
      </c>
      <c r="H1021" s="131">
        <f t="shared" si="200"/>
        <v>2.29</v>
      </c>
      <c r="I1021" s="131">
        <f t="shared" si="201"/>
        <v>117.29</v>
      </c>
      <c r="J1021" s="128">
        <f t="shared" si="202"/>
        <v>299.57</v>
      </c>
      <c r="K1021" s="130">
        <f t="shared" si="203"/>
        <v>217.82</v>
      </c>
      <c r="L1021" s="133">
        <v>1111</v>
      </c>
      <c r="M1021" s="134">
        <f t="shared" si="209"/>
        <v>903</v>
      </c>
      <c r="N1021" s="135">
        <v>1111</v>
      </c>
      <c r="O1021" s="136">
        <f t="shared" si="212"/>
        <v>903</v>
      </c>
      <c r="U1021" s="125"/>
    </row>
    <row r="1022" spans="1:21" x14ac:dyDescent="0.3">
      <c r="A1022" s="110">
        <v>903</v>
      </c>
      <c r="B1022" s="111">
        <v>1112</v>
      </c>
      <c r="C1022" s="112">
        <f t="shared" si="197"/>
        <v>53343.28</v>
      </c>
      <c r="D1022" s="113">
        <f t="shared" si="198"/>
        <v>4445.2700000000004</v>
      </c>
      <c r="E1022" s="114">
        <f t="shared" si="208"/>
        <v>493.42</v>
      </c>
      <c r="F1022" s="115">
        <f t="shared" si="210"/>
        <v>133.35</v>
      </c>
      <c r="G1022" s="116">
        <f t="shared" si="211"/>
        <v>44.45</v>
      </c>
      <c r="H1022" s="115">
        <f t="shared" si="200"/>
        <v>2.29</v>
      </c>
      <c r="I1022" s="115">
        <f t="shared" si="201"/>
        <v>117.29</v>
      </c>
      <c r="J1022" s="112">
        <f t="shared" si="202"/>
        <v>299.57</v>
      </c>
      <c r="K1022" s="114">
        <f t="shared" si="203"/>
        <v>217.82</v>
      </c>
      <c r="L1022" s="117">
        <v>1112</v>
      </c>
      <c r="M1022" s="118">
        <f t="shared" si="209"/>
        <v>903</v>
      </c>
      <c r="N1022" s="119">
        <v>1112</v>
      </c>
      <c r="O1022" s="120">
        <f t="shared" si="212"/>
        <v>903</v>
      </c>
      <c r="U1022" s="125"/>
    </row>
    <row r="1023" spans="1:21" x14ac:dyDescent="0.3">
      <c r="A1023" s="126">
        <v>904</v>
      </c>
      <c r="B1023" s="127">
        <v>1113</v>
      </c>
      <c r="C1023" s="128">
        <f t="shared" si="197"/>
        <v>53402.35</v>
      </c>
      <c r="D1023" s="129">
        <f t="shared" si="198"/>
        <v>4450.1899999999996</v>
      </c>
      <c r="E1023" s="130">
        <f t="shared" si="208"/>
        <v>493.97</v>
      </c>
      <c r="F1023" s="131">
        <f t="shared" si="210"/>
        <v>133.5</v>
      </c>
      <c r="G1023" s="132">
        <f t="shared" si="211"/>
        <v>44.5</v>
      </c>
      <c r="H1023" s="131">
        <f t="shared" si="200"/>
        <v>2.29</v>
      </c>
      <c r="I1023" s="131">
        <f t="shared" si="201"/>
        <v>117.29</v>
      </c>
      <c r="J1023" s="128">
        <f t="shared" si="202"/>
        <v>299.57</v>
      </c>
      <c r="K1023" s="130">
        <f t="shared" si="203"/>
        <v>217.82</v>
      </c>
      <c r="L1023" s="133">
        <v>1113</v>
      </c>
      <c r="M1023" s="134">
        <f t="shared" si="209"/>
        <v>904</v>
      </c>
      <c r="N1023" s="135">
        <v>1113</v>
      </c>
      <c r="O1023" s="136">
        <f t="shared" si="212"/>
        <v>904</v>
      </c>
      <c r="U1023" s="125"/>
    </row>
    <row r="1024" spans="1:21" x14ac:dyDescent="0.3">
      <c r="A1024" s="110">
        <v>905</v>
      </c>
      <c r="B1024" s="111">
        <v>1114</v>
      </c>
      <c r="C1024" s="112">
        <f t="shared" si="197"/>
        <v>53461.43</v>
      </c>
      <c r="D1024" s="113">
        <f t="shared" si="198"/>
        <v>4455.1099999999997</v>
      </c>
      <c r="E1024" s="114">
        <f t="shared" si="208"/>
        <v>494.51</v>
      </c>
      <c r="F1024" s="115">
        <f t="shared" si="210"/>
        <v>133.65</v>
      </c>
      <c r="G1024" s="116">
        <f t="shared" si="211"/>
        <v>44.55</v>
      </c>
      <c r="H1024" s="115">
        <f t="shared" si="200"/>
        <v>2.29</v>
      </c>
      <c r="I1024" s="115">
        <f t="shared" si="201"/>
        <v>117.29</v>
      </c>
      <c r="J1024" s="112">
        <f t="shared" si="202"/>
        <v>299.57</v>
      </c>
      <c r="K1024" s="114">
        <f t="shared" si="203"/>
        <v>217.82</v>
      </c>
      <c r="L1024" s="117">
        <v>1114</v>
      </c>
      <c r="M1024" s="118">
        <f t="shared" si="209"/>
        <v>905</v>
      </c>
      <c r="N1024" s="119">
        <v>1114</v>
      </c>
      <c r="O1024" s="120">
        <f t="shared" si="212"/>
        <v>905</v>
      </c>
      <c r="U1024" s="125"/>
    </row>
    <row r="1025" spans="1:21" x14ac:dyDescent="0.3">
      <c r="A1025" s="126">
        <v>906</v>
      </c>
      <c r="B1025" s="127">
        <v>1115</v>
      </c>
      <c r="C1025" s="128">
        <f t="shared" si="197"/>
        <v>53520.5</v>
      </c>
      <c r="D1025" s="129">
        <f t="shared" si="198"/>
        <v>4460.04</v>
      </c>
      <c r="E1025" s="130">
        <f t="shared" si="208"/>
        <v>495.06</v>
      </c>
      <c r="F1025" s="131">
        <f t="shared" si="210"/>
        <v>133.80000000000001</v>
      </c>
      <c r="G1025" s="132">
        <f t="shared" si="211"/>
        <v>44.6</v>
      </c>
      <c r="H1025" s="131">
        <f t="shared" si="200"/>
        <v>2.29</v>
      </c>
      <c r="I1025" s="131">
        <f t="shared" si="201"/>
        <v>117.29</v>
      </c>
      <c r="J1025" s="128">
        <f t="shared" si="202"/>
        <v>299.57</v>
      </c>
      <c r="K1025" s="130">
        <f t="shared" si="203"/>
        <v>217.82</v>
      </c>
      <c r="L1025" s="133">
        <v>1115</v>
      </c>
      <c r="M1025" s="134">
        <f t="shared" si="209"/>
        <v>906</v>
      </c>
      <c r="N1025" s="135">
        <v>1115</v>
      </c>
      <c r="O1025" s="136">
        <f t="shared" si="212"/>
        <v>906</v>
      </c>
      <c r="U1025" s="125"/>
    </row>
    <row r="1026" spans="1:21" x14ac:dyDescent="0.3">
      <c r="A1026" s="110">
        <v>907</v>
      </c>
      <c r="B1026" s="111">
        <v>1116</v>
      </c>
      <c r="C1026" s="112">
        <f t="shared" si="197"/>
        <v>53579.57</v>
      </c>
      <c r="D1026" s="113">
        <f t="shared" si="198"/>
        <v>4464.96</v>
      </c>
      <c r="E1026" s="114">
        <f t="shared" si="208"/>
        <v>495.61</v>
      </c>
      <c r="F1026" s="115">
        <f t="shared" si="210"/>
        <v>133.94</v>
      </c>
      <c r="G1026" s="116">
        <f t="shared" si="211"/>
        <v>44.64</v>
      </c>
      <c r="H1026" s="115">
        <f t="shared" si="200"/>
        <v>2.29</v>
      </c>
      <c r="I1026" s="115">
        <f t="shared" si="201"/>
        <v>117.29</v>
      </c>
      <c r="J1026" s="112">
        <f t="shared" si="202"/>
        <v>299.57</v>
      </c>
      <c r="K1026" s="114">
        <f t="shared" si="203"/>
        <v>217.82</v>
      </c>
      <c r="L1026" s="117">
        <v>1116</v>
      </c>
      <c r="M1026" s="118">
        <f t="shared" si="209"/>
        <v>907</v>
      </c>
      <c r="N1026" s="119">
        <v>1116</v>
      </c>
      <c r="O1026" s="120">
        <f t="shared" si="212"/>
        <v>907</v>
      </c>
      <c r="U1026" s="125"/>
    </row>
    <row r="1027" spans="1:21" x14ac:dyDescent="0.3">
      <c r="A1027" s="126">
        <v>907</v>
      </c>
      <c r="B1027" s="127">
        <v>1117</v>
      </c>
      <c r="C1027" s="128">
        <f t="shared" ref="C1027:C1033" si="213">ROUND($P$1*A1027,2)</f>
        <v>53579.57</v>
      </c>
      <c r="D1027" s="129">
        <f t="shared" ref="D1027:D1033" si="214">TRUNC(C1027/12,2)</f>
        <v>4464.96</v>
      </c>
      <c r="E1027" s="130">
        <f t="shared" si="208"/>
        <v>495.61</v>
      </c>
      <c r="F1027" s="131">
        <f t="shared" si="210"/>
        <v>133.94</v>
      </c>
      <c r="G1027" s="132">
        <f t="shared" si="211"/>
        <v>44.64</v>
      </c>
      <c r="H1027" s="131">
        <f t="shared" ref="H1027:H1090" si="215">TRUNC($P$9,2)</f>
        <v>2.29</v>
      </c>
      <c r="I1027" s="131">
        <f t="shared" ref="I1027:I1033" si="216">TRUNC(IF(A1027&lt;$A$427,$D$427*$R$10+$P$10,IF(A1027&gt;$A$782,$D$782*$R$10+$P$10,D1027*$R$10+$P$10)),2)</f>
        <v>117.29</v>
      </c>
      <c r="J1027" s="128">
        <f t="shared" ref="J1027:J1033" si="217">TRUNC(IF(A1027&lt;$A$427,($D$427*$R$11)+$P$11,IF(A1027&gt;$A$782,$D$782*$R$11+$P$11,D1027*$R$11+$P$11)),2)</f>
        <v>299.57</v>
      </c>
      <c r="K1027" s="130">
        <f t="shared" ref="K1027:K1033" si="218">TRUNC(IF(A1027&lt;$A$427,$D$427*$R$12+$P$12,IF(A1027&gt;$A$782,$D$782*$R$12+$P$12,D1027*$R$12+$P$12)),2)</f>
        <v>217.82</v>
      </c>
      <c r="L1027" s="133">
        <v>1117</v>
      </c>
      <c r="M1027" s="134">
        <f t="shared" si="209"/>
        <v>907</v>
      </c>
      <c r="N1027" s="135">
        <v>1117</v>
      </c>
      <c r="O1027" s="136">
        <f t="shared" si="212"/>
        <v>907</v>
      </c>
      <c r="U1027" s="125"/>
    </row>
    <row r="1028" spans="1:21" x14ac:dyDescent="0.3">
      <c r="A1028" s="110">
        <v>908</v>
      </c>
      <c r="B1028" s="111">
        <v>1118</v>
      </c>
      <c r="C1028" s="112">
        <f t="shared" si="213"/>
        <v>53638.65</v>
      </c>
      <c r="D1028" s="113">
        <f t="shared" si="214"/>
        <v>4469.88</v>
      </c>
      <c r="E1028" s="114">
        <f t="shared" si="208"/>
        <v>496.15</v>
      </c>
      <c r="F1028" s="115">
        <f t="shared" si="210"/>
        <v>134.09</v>
      </c>
      <c r="G1028" s="116">
        <f t="shared" si="211"/>
        <v>44.69</v>
      </c>
      <c r="H1028" s="115">
        <f t="shared" si="215"/>
        <v>2.29</v>
      </c>
      <c r="I1028" s="115">
        <f t="shared" si="216"/>
        <v>117.29</v>
      </c>
      <c r="J1028" s="112">
        <f t="shared" si="217"/>
        <v>299.57</v>
      </c>
      <c r="K1028" s="114">
        <f t="shared" si="218"/>
        <v>217.82</v>
      </c>
      <c r="L1028" s="117">
        <v>1118</v>
      </c>
      <c r="M1028" s="118">
        <f t="shared" si="209"/>
        <v>908</v>
      </c>
      <c r="N1028" s="119">
        <v>1118</v>
      </c>
      <c r="O1028" s="120">
        <f t="shared" si="212"/>
        <v>908</v>
      </c>
      <c r="U1028" s="125"/>
    </row>
    <row r="1029" spans="1:21" x14ac:dyDescent="0.3">
      <c r="A1029" s="126">
        <v>909</v>
      </c>
      <c r="B1029" s="127">
        <v>1119</v>
      </c>
      <c r="C1029" s="128">
        <f t="shared" si="213"/>
        <v>53697.72</v>
      </c>
      <c r="D1029" s="129">
        <f t="shared" si="214"/>
        <v>4474.8100000000004</v>
      </c>
      <c r="E1029" s="130">
        <f t="shared" si="208"/>
        <v>496.7</v>
      </c>
      <c r="F1029" s="131">
        <f t="shared" si="210"/>
        <v>134.24</v>
      </c>
      <c r="G1029" s="132">
        <f t="shared" si="211"/>
        <v>44.74</v>
      </c>
      <c r="H1029" s="131">
        <f t="shared" si="215"/>
        <v>2.29</v>
      </c>
      <c r="I1029" s="131">
        <f t="shared" si="216"/>
        <v>117.29</v>
      </c>
      <c r="J1029" s="128">
        <f t="shared" si="217"/>
        <v>299.57</v>
      </c>
      <c r="K1029" s="130">
        <f t="shared" si="218"/>
        <v>217.82</v>
      </c>
      <c r="L1029" s="133">
        <v>1119</v>
      </c>
      <c r="M1029" s="134">
        <f t="shared" si="209"/>
        <v>909</v>
      </c>
      <c r="N1029" s="135">
        <v>1119</v>
      </c>
      <c r="O1029" s="136">
        <f t="shared" si="212"/>
        <v>909</v>
      </c>
      <c r="U1029" s="125"/>
    </row>
    <row r="1030" spans="1:21" x14ac:dyDescent="0.3">
      <c r="A1030" s="110">
        <v>910</v>
      </c>
      <c r="B1030" s="111">
        <v>1120</v>
      </c>
      <c r="C1030" s="112">
        <f t="shared" si="213"/>
        <v>53756.79</v>
      </c>
      <c r="D1030" s="113">
        <f t="shared" si="214"/>
        <v>4479.7299999999996</v>
      </c>
      <c r="E1030" s="114">
        <f t="shared" si="208"/>
        <v>497.25</v>
      </c>
      <c r="F1030" s="115">
        <f t="shared" si="210"/>
        <v>134.38999999999999</v>
      </c>
      <c r="G1030" s="116">
        <f t="shared" si="211"/>
        <v>44.79</v>
      </c>
      <c r="H1030" s="115">
        <f t="shared" si="215"/>
        <v>2.29</v>
      </c>
      <c r="I1030" s="115">
        <f t="shared" si="216"/>
        <v>117.29</v>
      </c>
      <c r="J1030" s="112">
        <f t="shared" si="217"/>
        <v>299.57</v>
      </c>
      <c r="K1030" s="114">
        <f t="shared" si="218"/>
        <v>217.82</v>
      </c>
      <c r="L1030" s="117">
        <v>1120</v>
      </c>
      <c r="M1030" s="118">
        <f t="shared" si="209"/>
        <v>910</v>
      </c>
      <c r="N1030" s="119">
        <v>1120</v>
      </c>
      <c r="O1030" s="120">
        <f t="shared" si="212"/>
        <v>910</v>
      </c>
      <c r="U1030" s="125"/>
    </row>
    <row r="1031" spans="1:21" x14ac:dyDescent="0.3">
      <c r="A1031" s="126">
        <v>911</v>
      </c>
      <c r="B1031" s="127">
        <v>1121</v>
      </c>
      <c r="C1031" s="128">
        <f t="shared" si="213"/>
        <v>53815.87</v>
      </c>
      <c r="D1031" s="129">
        <f t="shared" si="214"/>
        <v>4484.6499999999996</v>
      </c>
      <c r="E1031" s="130">
        <f t="shared" si="208"/>
        <v>497.79</v>
      </c>
      <c r="F1031" s="131">
        <f t="shared" si="210"/>
        <v>134.53</v>
      </c>
      <c r="G1031" s="132">
        <f t="shared" si="211"/>
        <v>44.84</v>
      </c>
      <c r="H1031" s="131">
        <f t="shared" si="215"/>
        <v>2.29</v>
      </c>
      <c r="I1031" s="131">
        <f t="shared" si="216"/>
        <v>117.29</v>
      </c>
      <c r="J1031" s="128">
        <f t="shared" si="217"/>
        <v>299.57</v>
      </c>
      <c r="K1031" s="130">
        <f t="shared" si="218"/>
        <v>217.82</v>
      </c>
      <c r="L1031" s="133">
        <v>1121</v>
      </c>
      <c r="M1031" s="134">
        <f t="shared" si="209"/>
        <v>911</v>
      </c>
      <c r="N1031" s="135">
        <v>1121</v>
      </c>
      <c r="O1031" s="136">
        <f t="shared" si="212"/>
        <v>911</v>
      </c>
      <c r="U1031" s="125"/>
    </row>
    <row r="1032" spans="1:21" x14ac:dyDescent="0.3">
      <c r="A1032" s="110">
        <v>911</v>
      </c>
      <c r="B1032" s="111">
        <v>1122</v>
      </c>
      <c r="C1032" s="112">
        <f t="shared" si="213"/>
        <v>53815.87</v>
      </c>
      <c r="D1032" s="113">
        <f t="shared" si="214"/>
        <v>4484.6499999999996</v>
      </c>
      <c r="E1032" s="114">
        <f t="shared" si="208"/>
        <v>497.79</v>
      </c>
      <c r="F1032" s="115">
        <f t="shared" si="210"/>
        <v>134.53</v>
      </c>
      <c r="G1032" s="116">
        <f t="shared" si="211"/>
        <v>44.84</v>
      </c>
      <c r="H1032" s="115">
        <f t="shared" si="215"/>
        <v>2.29</v>
      </c>
      <c r="I1032" s="115">
        <f t="shared" si="216"/>
        <v>117.29</v>
      </c>
      <c r="J1032" s="112">
        <f t="shared" si="217"/>
        <v>299.57</v>
      </c>
      <c r="K1032" s="114">
        <f t="shared" si="218"/>
        <v>217.82</v>
      </c>
      <c r="L1032" s="117">
        <v>1122</v>
      </c>
      <c r="M1032" s="118">
        <f t="shared" si="209"/>
        <v>911</v>
      </c>
      <c r="N1032" s="119">
        <v>1122</v>
      </c>
      <c r="O1032" s="120">
        <f t="shared" si="212"/>
        <v>911</v>
      </c>
      <c r="U1032" s="125"/>
    </row>
    <row r="1033" spans="1:21" x14ac:dyDescent="0.3">
      <c r="A1033" s="126">
        <v>912</v>
      </c>
      <c r="B1033" s="127">
        <v>1123</v>
      </c>
      <c r="C1033" s="128">
        <f t="shared" si="213"/>
        <v>53874.94</v>
      </c>
      <c r="D1033" s="129">
        <f t="shared" si="214"/>
        <v>4489.57</v>
      </c>
      <c r="E1033" s="130">
        <f t="shared" si="208"/>
        <v>498.34</v>
      </c>
      <c r="F1033" s="131">
        <f t="shared" si="210"/>
        <v>134.68</v>
      </c>
      <c r="G1033" s="132">
        <f t="shared" si="211"/>
        <v>44.89</v>
      </c>
      <c r="H1033" s="131">
        <f t="shared" si="215"/>
        <v>2.29</v>
      </c>
      <c r="I1033" s="131">
        <f t="shared" si="216"/>
        <v>117.29</v>
      </c>
      <c r="J1033" s="128">
        <f t="shared" si="217"/>
        <v>299.57</v>
      </c>
      <c r="K1033" s="130">
        <f t="shared" si="218"/>
        <v>217.82</v>
      </c>
      <c r="L1033" s="133">
        <v>1123</v>
      </c>
      <c r="M1033" s="118">
        <f t="shared" si="209"/>
        <v>912</v>
      </c>
      <c r="N1033" s="135">
        <v>1123</v>
      </c>
      <c r="O1033" s="136">
        <f t="shared" si="212"/>
        <v>912</v>
      </c>
      <c r="U1033" s="125"/>
    </row>
    <row r="1034" spans="1:21" x14ac:dyDescent="0.3">
      <c r="A1034" s="110">
        <v>912</v>
      </c>
      <c r="B1034" s="111">
        <v>1124</v>
      </c>
      <c r="C1034" s="112">
        <f t="shared" ref="C1034:C1097" si="219">ROUND($P$1*A1034,2)</f>
        <v>53874.94</v>
      </c>
      <c r="D1034" s="113">
        <f t="shared" ref="D1034:D1097" si="220">TRUNC(C1034/12,2)</f>
        <v>4489.57</v>
      </c>
      <c r="E1034" s="114">
        <f t="shared" si="208"/>
        <v>498.34</v>
      </c>
      <c r="F1034" s="115">
        <f t="shared" si="210"/>
        <v>134.68</v>
      </c>
      <c r="G1034" s="116">
        <f t="shared" si="211"/>
        <v>44.89</v>
      </c>
      <c r="H1034" s="115">
        <f t="shared" si="215"/>
        <v>2.29</v>
      </c>
      <c r="I1034" s="115">
        <f t="shared" ref="I1034:I1097" si="221">TRUNC(IF(A1034&lt;$A$427,$D$427*$R$10+$P$10,IF(A1034&gt;$A$782,$D$782*$R$10+$P$10,D1034*$R$10+$P$10)),2)</f>
        <v>117.29</v>
      </c>
      <c r="J1034" s="112">
        <f t="shared" ref="J1034:J1097" si="222">TRUNC(IF(A1034&lt;$A$427,($D$427*$R$11)+$P$11,IF(A1034&gt;$A$782,$D$782*$R$11+$P$11,D1034*$R$11+$P$11)),2)</f>
        <v>299.57</v>
      </c>
      <c r="K1034" s="114">
        <f t="shared" ref="K1034:K1097" si="223">TRUNC(IF(A1034&lt;$A$427,$D$427*$R$12+$P$12,IF(A1034&gt;$A$782,$D$782*$R$12+$P$12,D1034*$R$12+$P$12)),2)</f>
        <v>217.82</v>
      </c>
      <c r="L1034" s="117">
        <v>1124</v>
      </c>
      <c r="M1034" s="134">
        <f t="shared" si="209"/>
        <v>912</v>
      </c>
      <c r="N1034" s="119">
        <v>1124</v>
      </c>
      <c r="O1034" s="120">
        <f t="shared" si="212"/>
        <v>912</v>
      </c>
      <c r="U1034" s="125"/>
    </row>
    <row r="1035" spans="1:21" x14ac:dyDescent="0.3">
      <c r="A1035" s="126">
        <v>913</v>
      </c>
      <c r="B1035" s="127">
        <v>1125</v>
      </c>
      <c r="C1035" s="128">
        <f t="shared" si="219"/>
        <v>53934.01</v>
      </c>
      <c r="D1035" s="129">
        <f t="shared" si="220"/>
        <v>4494.5</v>
      </c>
      <c r="E1035" s="130">
        <f t="shared" si="208"/>
        <v>498.88</v>
      </c>
      <c r="F1035" s="131">
        <f t="shared" si="210"/>
        <v>134.83000000000001</v>
      </c>
      <c r="G1035" s="132">
        <f t="shared" si="211"/>
        <v>44.94</v>
      </c>
      <c r="H1035" s="131">
        <f t="shared" si="215"/>
        <v>2.29</v>
      </c>
      <c r="I1035" s="131">
        <f t="shared" si="221"/>
        <v>117.29</v>
      </c>
      <c r="J1035" s="128">
        <f t="shared" si="222"/>
        <v>299.57</v>
      </c>
      <c r="K1035" s="130">
        <f t="shared" si="223"/>
        <v>217.82</v>
      </c>
      <c r="L1035" s="133">
        <v>1125</v>
      </c>
      <c r="M1035" s="118">
        <f t="shared" si="209"/>
        <v>913</v>
      </c>
      <c r="N1035" s="135">
        <v>1125</v>
      </c>
      <c r="O1035" s="136">
        <f t="shared" si="212"/>
        <v>913</v>
      </c>
      <c r="U1035" s="125"/>
    </row>
    <row r="1036" spans="1:21" x14ac:dyDescent="0.3">
      <c r="A1036" s="110">
        <v>914</v>
      </c>
      <c r="B1036" s="111">
        <v>1126</v>
      </c>
      <c r="C1036" s="112">
        <f t="shared" si="219"/>
        <v>53993.09</v>
      </c>
      <c r="D1036" s="113">
        <f t="shared" si="220"/>
        <v>4499.42</v>
      </c>
      <c r="E1036" s="114">
        <f t="shared" si="208"/>
        <v>499.43</v>
      </c>
      <c r="F1036" s="115">
        <f t="shared" si="210"/>
        <v>134.97999999999999</v>
      </c>
      <c r="G1036" s="116">
        <f t="shared" si="211"/>
        <v>44.99</v>
      </c>
      <c r="H1036" s="115">
        <f t="shared" si="215"/>
        <v>2.29</v>
      </c>
      <c r="I1036" s="115">
        <f t="shared" si="221"/>
        <v>117.29</v>
      </c>
      <c r="J1036" s="112">
        <f t="shared" si="222"/>
        <v>299.57</v>
      </c>
      <c r="K1036" s="114">
        <f t="shared" si="223"/>
        <v>217.82</v>
      </c>
      <c r="L1036" s="117">
        <v>1126</v>
      </c>
      <c r="M1036" s="134">
        <f t="shared" si="209"/>
        <v>914</v>
      </c>
      <c r="N1036" s="119">
        <v>1126</v>
      </c>
      <c r="O1036" s="120">
        <f t="shared" si="212"/>
        <v>914</v>
      </c>
      <c r="U1036" s="125"/>
    </row>
    <row r="1037" spans="1:21" x14ac:dyDescent="0.3">
      <c r="A1037" s="126">
        <v>915</v>
      </c>
      <c r="B1037" s="127">
        <v>1127</v>
      </c>
      <c r="C1037" s="128">
        <f t="shared" si="219"/>
        <v>54052.160000000003</v>
      </c>
      <c r="D1037" s="129">
        <f t="shared" si="220"/>
        <v>4504.34</v>
      </c>
      <c r="E1037" s="130">
        <f t="shared" si="208"/>
        <v>499.98</v>
      </c>
      <c r="F1037" s="131">
        <f t="shared" si="210"/>
        <v>135.13</v>
      </c>
      <c r="G1037" s="132">
        <f t="shared" si="211"/>
        <v>45.04</v>
      </c>
      <c r="H1037" s="131">
        <f t="shared" si="215"/>
        <v>2.29</v>
      </c>
      <c r="I1037" s="131">
        <f t="shared" si="221"/>
        <v>117.29</v>
      </c>
      <c r="J1037" s="128">
        <f t="shared" si="222"/>
        <v>299.57</v>
      </c>
      <c r="K1037" s="130">
        <f t="shared" si="223"/>
        <v>217.82</v>
      </c>
      <c r="L1037" s="133">
        <v>1127</v>
      </c>
      <c r="M1037" s="118">
        <f t="shared" si="209"/>
        <v>915</v>
      </c>
      <c r="N1037" s="135">
        <v>1127</v>
      </c>
      <c r="O1037" s="136">
        <f t="shared" si="212"/>
        <v>915</v>
      </c>
      <c r="U1037" s="125"/>
    </row>
    <row r="1038" spans="1:21" x14ac:dyDescent="0.3">
      <c r="A1038" s="110">
        <v>915</v>
      </c>
      <c r="B1038" s="111">
        <v>1128</v>
      </c>
      <c r="C1038" s="112">
        <f t="shared" si="219"/>
        <v>54052.160000000003</v>
      </c>
      <c r="D1038" s="113">
        <f t="shared" si="220"/>
        <v>4504.34</v>
      </c>
      <c r="E1038" s="114">
        <f t="shared" si="208"/>
        <v>499.98</v>
      </c>
      <c r="F1038" s="115">
        <f t="shared" si="210"/>
        <v>135.13</v>
      </c>
      <c r="G1038" s="116">
        <f t="shared" si="211"/>
        <v>45.04</v>
      </c>
      <c r="H1038" s="115">
        <f t="shared" si="215"/>
        <v>2.29</v>
      </c>
      <c r="I1038" s="115">
        <f t="shared" si="221"/>
        <v>117.29</v>
      </c>
      <c r="J1038" s="112">
        <f t="shared" si="222"/>
        <v>299.57</v>
      </c>
      <c r="K1038" s="114">
        <f t="shared" si="223"/>
        <v>217.82</v>
      </c>
      <c r="L1038" s="117">
        <v>1128</v>
      </c>
      <c r="M1038" s="134">
        <f t="shared" si="209"/>
        <v>915</v>
      </c>
      <c r="N1038" s="119">
        <v>1128</v>
      </c>
      <c r="O1038" s="120">
        <f t="shared" si="212"/>
        <v>915</v>
      </c>
      <c r="U1038" s="125"/>
    </row>
    <row r="1039" spans="1:21" x14ac:dyDescent="0.3">
      <c r="A1039" s="126">
        <v>916</v>
      </c>
      <c r="B1039" s="127">
        <v>1129</v>
      </c>
      <c r="C1039" s="128">
        <f t="shared" si="219"/>
        <v>54111.23</v>
      </c>
      <c r="D1039" s="129">
        <f t="shared" si="220"/>
        <v>4509.26</v>
      </c>
      <c r="E1039" s="130">
        <f t="shared" si="208"/>
        <v>500.52</v>
      </c>
      <c r="F1039" s="131">
        <f t="shared" si="210"/>
        <v>135.27000000000001</v>
      </c>
      <c r="G1039" s="132">
        <f t="shared" si="211"/>
        <v>45.09</v>
      </c>
      <c r="H1039" s="131">
        <f t="shared" si="215"/>
        <v>2.29</v>
      </c>
      <c r="I1039" s="131">
        <f t="shared" si="221"/>
        <v>117.29</v>
      </c>
      <c r="J1039" s="128">
        <f t="shared" si="222"/>
        <v>299.57</v>
      </c>
      <c r="K1039" s="130">
        <f t="shared" si="223"/>
        <v>217.82</v>
      </c>
      <c r="L1039" s="133">
        <v>1129</v>
      </c>
      <c r="M1039" s="118">
        <f t="shared" si="209"/>
        <v>916</v>
      </c>
      <c r="N1039" s="135">
        <v>1129</v>
      </c>
      <c r="O1039" s="136">
        <f t="shared" si="212"/>
        <v>916</v>
      </c>
      <c r="U1039" s="125"/>
    </row>
    <row r="1040" spans="1:21" x14ac:dyDescent="0.3">
      <c r="A1040" s="110">
        <v>917</v>
      </c>
      <c r="B1040" s="111">
        <v>1130</v>
      </c>
      <c r="C1040" s="112">
        <f t="shared" si="219"/>
        <v>54170.31</v>
      </c>
      <c r="D1040" s="113">
        <f t="shared" si="220"/>
        <v>4514.1899999999996</v>
      </c>
      <c r="E1040" s="114">
        <f t="shared" si="208"/>
        <v>501.07</v>
      </c>
      <c r="F1040" s="115">
        <f t="shared" si="210"/>
        <v>135.41999999999999</v>
      </c>
      <c r="G1040" s="116">
        <f t="shared" si="211"/>
        <v>45.14</v>
      </c>
      <c r="H1040" s="115">
        <f t="shared" si="215"/>
        <v>2.29</v>
      </c>
      <c r="I1040" s="115">
        <f t="shared" si="221"/>
        <v>117.29</v>
      </c>
      <c r="J1040" s="112">
        <f t="shared" si="222"/>
        <v>299.57</v>
      </c>
      <c r="K1040" s="114">
        <f t="shared" si="223"/>
        <v>217.82</v>
      </c>
      <c r="L1040" s="117">
        <v>1130</v>
      </c>
      <c r="M1040" s="134">
        <f t="shared" si="209"/>
        <v>917</v>
      </c>
      <c r="N1040" s="119">
        <v>1130</v>
      </c>
      <c r="O1040" s="120">
        <f t="shared" si="212"/>
        <v>917</v>
      </c>
      <c r="U1040" s="125"/>
    </row>
    <row r="1041" spans="1:21" x14ac:dyDescent="0.3">
      <c r="A1041" s="126">
        <v>917</v>
      </c>
      <c r="B1041" s="127">
        <v>1131</v>
      </c>
      <c r="C1041" s="128">
        <f t="shared" si="219"/>
        <v>54170.31</v>
      </c>
      <c r="D1041" s="129">
        <f t="shared" si="220"/>
        <v>4514.1899999999996</v>
      </c>
      <c r="E1041" s="130">
        <f t="shared" si="208"/>
        <v>501.07</v>
      </c>
      <c r="F1041" s="131">
        <f t="shared" si="210"/>
        <v>135.41999999999999</v>
      </c>
      <c r="G1041" s="132">
        <f t="shared" si="211"/>
        <v>45.14</v>
      </c>
      <c r="H1041" s="131">
        <f t="shared" si="215"/>
        <v>2.29</v>
      </c>
      <c r="I1041" s="131">
        <f t="shared" si="221"/>
        <v>117.29</v>
      </c>
      <c r="J1041" s="128">
        <f t="shared" si="222"/>
        <v>299.57</v>
      </c>
      <c r="K1041" s="130">
        <f t="shared" si="223"/>
        <v>217.82</v>
      </c>
      <c r="L1041" s="133">
        <v>1131</v>
      </c>
      <c r="M1041" s="118">
        <f t="shared" si="209"/>
        <v>917</v>
      </c>
      <c r="N1041" s="135">
        <v>1131</v>
      </c>
      <c r="O1041" s="136">
        <f t="shared" si="212"/>
        <v>917</v>
      </c>
      <c r="U1041" s="125"/>
    </row>
    <row r="1042" spans="1:21" x14ac:dyDescent="0.3">
      <c r="A1042" s="110">
        <v>918</v>
      </c>
      <c r="B1042" s="111">
        <v>1132</v>
      </c>
      <c r="C1042" s="112">
        <f t="shared" si="219"/>
        <v>54229.38</v>
      </c>
      <c r="D1042" s="113">
        <f t="shared" si="220"/>
        <v>4519.1099999999997</v>
      </c>
      <c r="E1042" s="114">
        <f t="shared" si="208"/>
        <v>501.62</v>
      </c>
      <c r="F1042" s="115">
        <f t="shared" si="210"/>
        <v>135.57</v>
      </c>
      <c r="G1042" s="116">
        <f t="shared" si="211"/>
        <v>45.19</v>
      </c>
      <c r="H1042" s="115">
        <f t="shared" si="215"/>
        <v>2.29</v>
      </c>
      <c r="I1042" s="115">
        <f t="shared" si="221"/>
        <v>117.29</v>
      </c>
      <c r="J1042" s="112">
        <f t="shared" si="222"/>
        <v>299.57</v>
      </c>
      <c r="K1042" s="114">
        <f t="shared" si="223"/>
        <v>217.82</v>
      </c>
      <c r="L1042" s="117">
        <v>1132</v>
      </c>
      <c r="M1042" s="134">
        <f t="shared" si="209"/>
        <v>918</v>
      </c>
      <c r="N1042" s="119">
        <v>1132</v>
      </c>
      <c r="O1042" s="120">
        <f t="shared" si="212"/>
        <v>918</v>
      </c>
      <c r="U1042" s="125"/>
    </row>
    <row r="1043" spans="1:21" x14ac:dyDescent="0.3">
      <c r="A1043" s="126">
        <v>919</v>
      </c>
      <c r="B1043" s="127">
        <v>1133</v>
      </c>
      <c r="C1043" s="128">
        <f t="shared" si="219"/>
        <v>54288.45</v>
      </c>
      <c r="D1043" s="129">
        <f t="shared" si="220"/>
        <v>4524.03</v>
      </c>
      <c r="E1043" s="130">
        <f t="shared" si="208"/>
        <v>502.16</v>
      </c>
      <c r="F1043" s="131">
        <f t="shared" si="210"/>
        <v>135.72</v>
      </c>
      <c r="G1043" s="132">
        <f t="shared" si="211"/>
        <v>45.24</v>
      </c>
      <c r="H1043" s="131">
        <f t="shared" si="215"/>
        <v>2.29</v>
      </c>
      <c r="I1043" s="131">
        <f t="shared" si="221"/>
        <v>117.29</v>
      </c>
      <c r="J1043" s="128">
        <f t="shared" si="222"/>
        <v>299.57</v>
      </c>
      <c r="K1043" s="130">
        <f t="shared" si="223"/>
        <v>217.82</v>
      </c>
      <c r="L1043" s="133">
        <v>1133</v>
      </c>
      <c r="M1043" s="118">
        <f t="shared" si="209"/>
        <v>919</v>
      </c>
      <c r="N1043" s="135">
        <v>1133</v>
      </c>
      <c r="O1043" s="136">
        <f t="shared" si="212"/>
        <v>919</v>
      </c>
      <c r="U1043" s="125"/>
    </row>
    <row r="1044" spans="1:21" x14ac:dyDescent="0.3">
      <c r="A1044" s="110">
        <v>919</v>
      </c>
      <c r="B1044" s="111">
        <v>1134</v>
      </c>
      <c r="C1044" s="112">
        <f t="shared" si="219"/>
        <v>54288.45</v>
      </c>
      <c r="D1044" s="113">
        <f t="shared" si="220"/>
        <v>4524.03</v>
      </c>
      <c r="E1044" s="114">
        <f t="shared" si="208"/>
        <v>502.16</v>
      </c>
      <c r="F1044" s="115">
        <f t="shared" si="210"/>
        <v>135.72</v>
      </c>
      <c r="G1044" s="116">
        <f t="shared" si="211"/>
        <v>45.24</v>
      </c>
      <c r="H1044" s="115">
        <f t="shared" si="215"/>
        <v>2.29</v>
      </c>
      <c r="I1044" s="115">
        <f t="shared" si="221"/>
        <v>117.29</v>
      </c>
      <c r="J1044" s="112">
        <f t="shared" si="222"/>
        <v>299.57</v>
      </c>
      <c r="K1044" s="114">
        <f t="shared" si="223"/>
        <v>217.82</v>
      </c>
      <c r="L1044" s="117">
        <v>1134</v>
      </c>
      <c r="M1044" s="134">
        <f t="shared" si="209"/>
        <v>919</v>
      </c>
      <c r="N1044" s="119">
        <v>1134</v>
      </c>
      <c r="O1044" s="120">
        <f t="shared" si="212"/>
        <v>919</v>
      </c>
      <c r="U1044" s="125"/>
    </row>
    <row r="1045" spans="1:21" x14ac:dyDescent="0.3">
      <c r="A1045" s="126">
        <v>920</v>
      </c>
      <c r="B1045" s="127">
        <v>1135</v>
      </c>
      <c r="C1045" s="128">
        <f t="shared" si="219"/>
        <v>54347.53</v>
      </c>
      <c r="D1045" s="129">
        <f t="shared" si="220"/>
        <v>4528.96</v>
      </c>
      <c r="E1045" s="130">
        <f t="shared" si="208"/>
        <v>502.71</v>
      </c>
      <c r="F1045" s="131">
        <f t="shared" si="210"/>
        <v>135.86000000000001</v>
      </c>
      <c r="G1045" s="132">
        <f t="shared" si="211"/>
        <v>45.28</v>
      </c>
      <c r="H1045" s="131">
        <f t="shared" si="215"/>
        <v>2.29</v>
      </c>
      <c r="I1045" s="131">
        <f t="shared" si="221"/>
        <v>117.29</v>
      </c>
      <c r="J1045" s="128">
        <f t="shared" si="222"/>
        <v>299.57</v>
      </c>
      <c r="K1045" s="130">
        <f t="shared" si="223"/>
        <v>217.82</v>
      </c>
      <c r="L1045" s="133">
        <v>1135</v>
      </c>
      <c r="M1045" s="118">
        <f t="shared" si="209"/>
        <v>920</v>
      </c>
      <c r="N1045" s="135">
        <v>1135</v>
      </c>
      <c r="O1045" s="136">
        <f t="shared" si="212"/>
        <v>920</v>
      </c>
      <c r="U1045" s="125"/>
    </row>
    <row r="1046" spans="1:21" x14ac:dyDescent="0.3">
      <c r="A1046" s="110">
        <v>921</v>
      </c>
      <c r="B1046" s="111">
        <v>1136</v>
      </c>
      <c r="C1046" s="112">
        <f t="shared" si="219"/>
        <v>54406.6</v>
      </c>
      <c r="D1046" s="113">
        <f t="shared" si="220"/>
        <v>4533.88</v>
      </c>
      <c r="E1046" s="114">
        <f t="shared" si="208"/>
        <v>503.26</v>
      </c>
      <c r="F1046" s="115">
        <f t="shared" si="210"/>
        <v>136.01</v>
      </c>
      <c r="G1046" s="116">
        <f t="shared" si="211"/>
        <v>45.33</v>
      </c>
      <c r="H1046" s="115">
        <f t="shared" si="215"/>
        <v>2.29</v>
      </c>
      <c r="I1046" s="115">
        <f t="shared" si="221"/>
        <v>117.29</v>
      </c>
      <c r="J1046" s="112">
        <f t="shared" si="222"/>
        <v>299.57</v>
      </c>
      <c r="K1046" s="114">
        <f t="shared" si="223"/>
        <v>217.82</v>
      </c>
      <c r="L1046" s="117">
        <v>1136</v>
      </c>
      <c r="M1046" s="134">
        <f t="shared" si="209"/>
        <v>921</v>
      </c>
      <c r="N1046" s="119">
        <v>1136</v>
      </c>
      <c r="O1046" s="120">
        <f t="shared" si="212"/>
        <v>921</v>
      </c>
      <c r="U1046" s="125"/>
    </row>
    <row r="1047" spans="1:21" x14ac:dyDescent="0.3">
      <c r="A1047" s="126">
        <v>921</v>
      </c>
      <c r="B1047" s="127">
        <v>1137</v>
      </c>
      <c r="C1047" s="128">
        <f t="shared" si="219"/>
        <v>54406.6</v>
      </c>
      <c r="D1047" s="129">
        <f t="shared" si="220"/>
        <v>4533.88</v>
      </c>
      <c r="E1047" s="130">
        <f t="shared" si="208"/>
        <v>503.26</v>
      </c>
      <c r="F1047" s="131">
        <f t="shared" si="210"/>
        <v>136.01</v>
      </c>
      <c r="G1047" s="132">
        <f t="shared" si="211"/>
        <v>45.33</v>
      </c>
      <c r="H1047" s="131">
        <f t="shared" si="215"/>
        <v>2.29</v>
      </c>
      <c r="I1047" s="131">
        <f t="shared" si="221"/>
        <v>117.29</v>
      </c>
      <c r="J1047" s="128">
        <f t="shared" si="222"/>
        <v>299.57</v>
      </c>
      <c r="K1047" s="130">
        <f t="shared" si="223"/>
        <v>217.82</v>
      </c>
      <c r="L1047" s="133">
        <v>1137</v>
      </c>
      <c r="M1047" s="118">
        <f t="shared" si="209"/>
        <v>921</v>
      </c>
      <c r="N1047" s="135">
        <v>1137</v>
      </c>
      <c r="O1047" s="136">
        <f t="shared" si="212"/>
        <v>921</v>
      </c>
      <c r="U1047" s="125"/>
    </row>
    <row r="1048" spans="1:21" x14ac:dyDescent="0.3">
      <c r="A1048" s="110">
        <v>922</v>
      </c>
      <c r="B1048" s="111">
        <v>1138</v>
      </c>
      <c r="C1048" s="112">
        <f t="shared" si="219"/>
        <v>54465.67</v>
      </c>
      <c r="D1048" s="113">
        <f t="shared" si="220"/>
        <v>4538.8</v>
      </c>
      <c r="E1048" s="114">
        <f t="shared" si="208"/>
        <v>503.8</v>
      </c>
      <c r="F1048" s="115">
        <f t="shared" si="210"/>
        <v>136.16</v>
      </c>
      <c r="G1048" s="116">
        <f t="shared" si="211"/>
        <v>45.38</v>
      </c>
      <c r="H1048" s="115">
        <f t="shared" si="215"/>
        <v>2.29</v>
      </c>
      <c r="I1048" s="115">
        <f t="shared" si="221"/>
        <v>117.29</v>
      </c>
      <c r="J1048" s="112">
        <f t="shared" si="222"/>
        <v>299.57</v>
      </c>
      <c r="K1048" s="114">
        <f t="shared" si="223"/>
        <v>217.82</v>
      </c>
      <c r="L1048" s="117">
        <v>1138</v>
      </c>
      <c r="M1048" s="134">
        <f t="shared" si="209"/>
        <v>922</v>
      </c>
      <c r="N1048" s="119">
        <v>1138</v>
      </c>
      <c r="O1048" s="120">
        <f t="shared" si="212"/>
        <v>922</v>
      </c>
      <c r="U1048" s="125"/>
    </row>
    <row r="1049" spans="1:21" x14ac:dyDescent="0.3">
      <c r="A1049" s="126">
        <v>923</v>
      </c>
      <c r="B1049" s="127">
        <v>1139</v>
      </c>
      <c r="C1049" s="128">
        <f t="shared" si="219"/>
        <v>54524.75</v>
      </c>
      <c r="D1049" s="129">
        <f t="shared" si="220"/>
        <v>4543.72</v>
      </c>
      <c r="E1049" s="130">
        <f t="shared" si="208"/>
        <v>504.35</v>
      </c>
      <c r="F1049" s="131">
        <f t="shared" si="210"/>
        <v>136.31</v>
      </c>
      <c r="G1049" s="132">
        <f t="shared" si="211"/>
        <v>45.43</v>
      </c>
      <c r="H1049" s="131">
        <f t="shared" si="215"/>
        <v>2.29</v>
      </c>
      <c r="I1049" s="131">
        <f t="shared" si="221"/>
        <v>117.29</v>
      </c>
      <c r="J1049" s="128">
        <f t="shared" si="222"/>
        <v>299.57</v>
      </c>
      <c r="K1049" s="130">
        <f t="shared" si="223"/>
        <v>217.82</v>
      </c>
      <c r="L1049" s="133">
        <v>1139</v>
      </c>
      <c r="M1049" s="118">
        <f t="shared" si="209"/>
        <v>923</v>
      </c>
      <c r="N1049" s="135">
        <v>1139</v>
      </c>
      <c r="O1049" s="136">
        <f t="shared" si="212"/>
        <v>923</v>
      </c>
      <c r="U1049" s="125"/>
    </row>
    <row r="1050" spans="1:21" x14ac:dyDescent="0.3">
      <c r="A1050" s="110">
        <v>924</v>
      </c>
      <c r="B1050" s="111">
        <v>1140</v>
      </c>
      <c r="C1050" s="112">
        <f t="shared" si="219"/>
        <v>54583.82</v>
      </c>
      <c r="D1050" s="113">
        <f t="shared" si="220"/>
        <v>4548.6499999999996</v>
      </c>
      <c r="E1050" s="114">
        <f t="shared" si="208"/>
        <v>504.9</v>
      </c>
      <c r="F1050" s="115">
        <f t="shared" si="210"/>
        <v>136.44999999999999</v>
      </c>
      <c r="G1050" s="116">
        <f t="shared" si="211"/>
        <v>45.48</v>
      </c>
      <c r="H1050" s="115">
        <f t="shared" si="215"/>
        <v>2.29</v>
      </c>
      <c r="I1050" s="115">
        <f t="shared" si="221"/>
        <v>117.29</v>
      </c>
      <c r="J1050" s="112">
        <f t="shared" si="222"/>
        <v>299.57</v>
      </c>
      <c r="K1050" s="114">
        <f t="shared" si="223"/>
        <v>217.82</v>
      </c>
      <c r="L1050" s="117">
        <v>1140</v>
      </c>
      <c r="M1050" s="134">
        <f t="shared" si="209"/>
        <v>924</v>
      </c>
      <c r="N1050" s="119">
        <v>1140</v>
      </c>
      <c r="O1050" s="120">
        <f t="shared" si="212"/>
        <v>924</v>
      </c>
      <c r="U1050" s="125"/>
    </row>
    <row r="1051" spans="1:21" x14ac:dyDescent="0.3">
      <c r="A1051" s="126">
        <v>924</v>
      </c>
      <c r="B1051" s="127">
        <v>1141</v>
      </c>
      <c r="C1051" s="128">
        <f t="shared" si="219"/>
        <v>54583.82</v>
      </c>
      <c r="D1051" s="129">
        <f t="shared" si="220"/>
        <v>4548.6499999999996</v>
      </c>
      <c r="E1051" s="130">
        <f t="shared" si="208"/>
        <v>504.9</v>
      </c>
      <c r="F1051" s="131">
        <f t="shared" si="210"/>
        <v>136.44999999999999</v>
      </c>
      <c r="G1051" s="132">
        <f t="shared" si="211"/>
        <v>45.48</v>
      </c>
      <c r="H1051" s="131">
        <f t="shared" si="215"/>
        <v>2.29</v>
      </c>
      <c r="I1051" s="131">
        <f t="shared" si="221"/>
        <v>117.29</v>
      </c>
      <c r="J1051" s="128">
        <f t="shared" si="222"/>
        <v>299.57</v>
      </c>
      <c r="K1051" s="130">
        <f t="shared" si="223"/>
        <v>217.82</v>
      </c>
      <c r="L1051" s="133">
        <v>1141</v>
      </c>
      <c r="M1051" s="118">
        <f t="shared" si="209"/>
        <v>924</v>
      </c>
      <c r="N1051" s="135">
        <v>1141</v>
      </c>
      <c r="O1051" s="136">
        <f t="shared" si="212"/>
        <v>924</v>
      </c>
      <c r="U1051" s="125"/>
    </row>
    <row r="1052" spans="1:21" x14ac:dyDescent="0.3">
      <c r="A1052" s="110">
        <v>925</v>
      </c>
      <c r="B1052" s="111">
        <v>1142</v>
      </c>
      <c r="C1052" s="112">
        <f t="shared" si="219"/>
        <v>54642.9</v>
      </c>
      <c r="D1052" s="113">
        <f t="shared" si="220"/>
        <v>4553.57</v>
      </c>
      <c r="E1052" s="114">
        <f t="shared" si="208"/>
        <v>505.44</v>
      </c>
      <c r="F1052" s="115">
        <f t="shared" si="210"/>
        <v>136.6</v>
      </c>
      <c r="G1052" s="116">
        <f t="shared" si="211"/>
        <v>45.53</v>
      </c>
      <c r="H1052" s="115">
        <f t="shared" si="215"/>
        <v>2.29</v>
      </c>
      <c r="I1052" s="115">
        <f t="shared" si="221"/>
        <v>117.29</v>
      </c>
      <c r="J1052" s="112">
        <f t="shared" si="222"/>
        <v>299.57</v>
      </c>
      <c r="K1052" s="114">
        <f t="shared" si="223"/>
        <v>217.82</v>
      </c>
      <c r="L1052" s="117">
        <v>1142</v>
      </c>
      <c r="M1052" s="118">
        <f t="shared" si="209"/>
        <v>925</v>
      </c>
      <c r="N1052" s="119">
        <v>1142</v>
      </c>
      <c r="O1052" s="120">
        <f t="shared" si="212"/>
        <v>925</v>
      </c>
      <c r="U1052" s="125"/>
    </row>
    <row r="1053" spans="1:21" x14ac:dyDescent="0.3">
      <c r="A1053" s="126">
        <v>926</v>
      </c>
      <c r="B1053" s="127">
        <v>1143</v>
      </c>
      <c r="C1053" s="128">
        <f t="shared" si="219"/>
        <v>54701.97</v>
      </c>
      <c r="D1053" s="129">
        <f t="shared" si="220"/>
        <v>4558.49</v>
      </c>
      <c r="E1053" s="130">
        <f t="shared" si="208"/>
        <v>505.99</v>
      </c>
      <c r="F1053" s="131">
        <f t="shared" si="210"/>
        <v>136.75</v>
      </c>
      <c r="G1053" s="132">
        <f t="shared" si="211"/>
        <v>45.58</v>
      </c>
      <c r="H1053" s="131">
        <f t="shared" si="215"/>
        <v>2.29</v>
      </c>
      <c r="I1053" s="131">
        <f t="shared" si="221"/>
        <v>117.29</v>
      </c>
      <c r="J1053" s="128">
        <f t="shared" si="222"/>
        <v>299.57</v>
      </c>
      <c r="K1053" s="130">
        <f t="shared" si="223"/>
        <v>217.82</v>
      </c>
      <c r="L1053" s="133">
        <v>1143</v>
      </c>
      <c r="M1053" s="134">
        <f t="shared" si="209"/>
        <v>926</v>
      </c>
      <c r="N1053" s="135">
        <v>1143</v>
      </c>
      <c r="O1053" s="136">
        <f t="shared" si="212"/>
        <v>926</v>
      </c>
      <c r="U1053" s="125"/>
    </row>
    <row r="1054" spans="1:21" x14ac:dyDescent="0.3">
      <c r="A1054" s="110">
        <v>926</v>
      </c>
      <c r="B1054" s="111">
        <v>1144</v>
      </c>
      <c r="C1054" s="112">
        <f t="shared" si="219"/>
        <v>54701.97</v>
      </c>
      <c r="D1054" s="113">
        <f t="shared" si="220"/>
        <v>4558.49</v>
      </c>
      <c r="E1054" s="114">
        <f t="shared" si="208"/>
        <v>505.99</v>
      </c>
      <c r="F1054" s="115">
        <f t="shared" si="210"/>
        <v>136.75</v>
      </c>
      <c r="G1054" s="116">
        <f t="shared" si="211"/>
        <v>45.58</v>
      </c>
      <c r="H1054" s="115">
        <f t="shared" si="215"/>
        <v>2.29</v>
      </c>
      <c r="I1054" s="115">
        <f t="shared" si="221"/>
        <v>117.29</v>
      </c>
      <c r="J1054" s="112">
        <f t="shared" si="222"/>
        <v>299.57</v>
      </c>
      <c r="K1054" s="114">
        <f t="shared" si="223"/>
        <v>217.82</v>
      </c>
      <c r="L1054" s="117">
        <v>1144</v>
      </c>
      <c r="M1054" s="118">
        <f t="shared" si="209"/>
        <v>926</v>
      </c>
      <c r="N1054" s="119">
        <v>1144</v>
      </c>
      <c r="O1054" s="120">
        <f t="shared" si="212"/>
        <v>926</v>
      </c>
      <c r="U1054" s="125"/>
    </row>
    <row r="1055" spans="1:21" x14ac:dyDescent="0.3">
      <c r="A1055" s="126">
        <v>927</v>
      </c>
      <c r="B1055" s="127">
        <v>1145</v>
      </c>
      <c r="C1055" s="128">
        <f t="shared" si="219"/>
        <v>54761.04</v>
      </c>
      <c r="D1055" s="129">
        <f t="shared" si="220"/>
        <v>4563.42</v>
      </c>
      <c r="E1055" s="130">
        <f t="shared" si="208"/>
        <v>506.53</v>
      </c>
      <c r="F1055" s="131">
        <f t="shared" si="210"/>
        <v>136.9</v>
      </c>
      <c r="G1055" s="132">
        <f t="shared" si="211"/>
        <v>45.63</v>
      </c>
      <c r="H1055" s="131">
        <f t="shared" si="215"/>
        <v>2.29</v>
      </c>
      <c r="I1055" s="131">
        <f t="shared" si="221"/>
        <v>117.29</v>
      </c>
      <c r="J1055" s="128">
        <f t="shared" si="222"/>
        <v>299.57</v>
      </c>
      <c r="K1055" s="130">
        <f t="shared" si="223"/>
        <v>217.82</v>
      </c>
      <c r="L1055" s="133">
        <v>1145</v>
      </c>
      <c r="M1055" s="134">
        <f t="shared" si="209"/>
        <v>927</v>
      </c>
      <c r="N1055" s="135">
        <v>1145</v>
      </c>
      <c r="O1055" s="136">
        <f t="shared" si="212"/>
        <v>927</v>
      </c>
      <c r="U1055" s="125"/>
    </row>
    <row r="1056" spans="1:21" x14ac:dyDescent="0.3">
      <c r="A1056" s="110">
        <v>928</v>
      </c>
      <c r="B1056" s="111">
        <v>1146</v>
      </c>
      <c r="C1056" s="112">
        <f t="shared" si="219"/>
        <v>54820.12</v>
      </c>
      <c r="D1056" s="113">
        <f t="shared" si="220"/>
        <v>4568.34</v>
      </c>
      <c r="E1056" s="114">
        <f t="shared" si="208"/>
        <v>507.08</v>
      </c>
      <c r="F1056" s="115">
        <f t="shared" si="210"/>
        <v>137.05000000000001</v>
      </c>
      <c r="G1056" s="116">
        <f t="shared" si="211"/>
        <v>45.68</v>
      </c>
      <c r="H1056" s="115">
        <f t="shared" si="215"/>
        <v>2.29</v>
      </c>
      <c r="I1056" s="115">
        <f t="shared" si="221"/>
        <v>117.29</v>
      </c>
      <c r="J1056" s="112">
        <f t="shared" si="222"/>
        <v>299.57</v>
      </c>
      <c r="K1056" s="114">
        <f t="shared" si="223"/>
        <v>217.82</v>
      </c>
      <c r="L1056" s="117">
        <v>1146</v>
      </c>
      <c r="M1056" s="118">
        <f t="shared" si="209"/>
        <v>928</v>
      </c>
      <c r="N1056" s="119">
        <v>1146</v>
      </c>
      <c r="O1056" s="120">
        <f t="shared" si="212"/>
        <v>928</v>
      </c>
      <c r="U1056" s="125"/>
    </row>
    <row r="1057" spans="1:21" x14ac:dyDescent="0.3">
      <c r="A1057" s="126">
        <v>928</v>
      </c>
      <c r="B1057" s="127">
        <v>1147</v>
      </c>
      <c r="C1057" s="128">
        <f t="shared" si="219"/>
        <v>54820.12</v>
      </c>
      <c r="D1057" s="129">
        <f t="shared" si="220"/>
        <v>4568.34</v>
      </c>
      <c r="E1057" s="130">
        <f t="shared" si="208"/>
        <v>507.08</v>
      </c>
      <c r="F1057" s="131">
        <f t="shared" si="210"/>
        <v>137.05000000000001</v>
      </c>
      <c r="G1057" s="132">
        <f t="shared" si="211"/>
        <v>45.68</v>
      </c>
      <c r="H1057" s="131">
        <f t="shared" si="215"/>
        <v>2.29</v>
      </c>
      <c r="I1057" s="131">
        <f t="shared" si="221"/>
        <v>117.29</v>
      </c>
      <c r="J1057" s="128">
        <f t="shared" si="222"/>
        <v>299.57</v>
      </c>
      <c r="K1057" s="130">
        <f t="shared" si="223"/>
        <v>217.82</v>
      </c>
      <c r="L1057" s="133">
        <v>1147</v>
      </c>
      <c r="M1057" s="134">
        <f t="shared" si="209"/>
        <v>928</v>
      </c>
      <c r="N1057" s="135">
        <v>1147</v>
      </c>
      <c r="O1057" s="136">
        <f t="shared" si="212"/>
        <v>928</v>
      </c>
      <c r="U1057" s="125"/>
    </row>
    <row r="1058" spans="1:21" x14ac:dyDescent="0.3">
      <c r="A1058" s="110">
        <v>929</v>
      </c>
      <c r="B1058" s="111">
        <v>1148</v>
      </c>
      <c r="C1058" s="112">
        <f t="shared" si="219"/>
        <v>54879.19</v>
      </c>
      <c r="D1058" s="113">
        <f t="shared" si="220"/>
        <v>4573.26</v>
      </c>
      <c r="E1058" s="114">
        <f t="shared" si="208"/>
        <v>507.63</v>
      </c>
      <c r="F1058" s="115">
        <f t="shared" si="210"/>
        <v>137.19</v>
      </c>
      <c r="G1058" s="116">
        <f t="shared" si="211"/>
        <v>45.73</v>
      </c>
      <c r="H1058" s="115">
        <f t="shared" si="215"/>
        <v>2.29</v>
      </c>
      <c r="I1058" s="115">
        <f t="shared" si="221"/>
        <v>117.29</v>
      </c>
      <c r="J1058" s="112">
        <f t="shared" si="222"/>
        <v>299.57</v>
      </c>
      <c r="K1058" s="114">
        <f t="shared" si="223"/>
        <v>217.82</v>
      </c>
      <c r="L1058" s="117">
        <v>1148</v>
      </c>
      <c r="M1058" s="118">
        <f t="shared" si="209"/>
        <v>929</v>
      </c>
      <c r="N1058" s="119">
        <v>1148</v>
      </c>
      <c r="O1058" s="120">
        <f t="shared" si="212"/>
        <v>929</v>
      </c>
      <c r="U1058" s="125"/>
    </row>
    <row r="1059" spans="1:21" x14ac:dyDescent="0.3">
      <c r="A1059" s="126">
        <v>929</v>
      </c>
      <c r="B1059" s="127">
        <v>1149</v>
      </c>
      <c r="C1059" s="128">
        <f t="shared" si="219"/>
        <v>54879.19</v>
      </c>
      <c r="D1059" s="129">
        <f t="shared" si="220"/>
        <v>4573.26</v>
      </c>
      <c r="E1059" s="130">
        <f t="shared" si="208"/>
        <v>507.63</v>
      </c>
      <c r="F1059" s="131">
        <f t="shared" si="210"/>
        <v>137.19</v>
      </c>
      <c r="G1059" s="132">
        <f t="shared" si="211"/>
        <v>45.73</v>
      </c>
      <c r="H1059" s="131">
        <f t="shared" si="215"/>
        <v>2.29</v>
      </c>
      <c r="I1059" s="131">
        <f t="shared" si="221"/>
        <v>117.29</v>
      </c>
      <c r="J1059" s="128">
        <f t="shared" si="222"/>
        <v>299.57</v>
      </c>
      <c r="K1059" s="130">
        <f t="shared" si="223"/>
        <v>217.82</v>
      </c>
      <c r="L1059" s="133">
        <v>1149</v>
      </c>
      <c r="M1059" s="134">
        <f t="shared" si="209"/>
        <v>929</v>
      </c>
      <c r="N1059" s="135">
        <v>1149</v>
      </c>
      <c r="O1059" s="136">
        <f t="shared" si="212"/>
        <v>929</v>
      </c>
      <c r="U1059" s="125"/>
    </row>
    <row r="1060" spans="1:21" x14ac:dyDescent="0.3">
      <c r="A1060" s="110">
        <v>930</v>
      </c>
      <c r="B1060" s="111">
        <v>1150</v>
      </c>
      <c r="C1060" s="112">
        <f t="shared" si="219"/>
        <v>54938.26</v>
      </c>
      <c r="D1060" s="113">
        <f t="shared" si="220"/>
        <v>4578.18</v>
      </c>
      <c r="E1060" s="114">
        <f t="shared" si="208"/>
        <v>508.17</v>
      </c>
      <c r="F1060" s="115">
        <f t="shared" si="210"/>
        <v>137.34</v>
      </c>
      <c r="G1060" s="116">
        <f t="shared" si="211"/>
        <v>45.78</v>
      </c>
      <c r="H1060" s="115">
        <f t="shared" si="215"/>
        <v>2.29</v>
      </c>
      <c r="I1060" s="115">
        <f t="shared" si="221"/>
        <v>117.29</v>
      </c>
      <c r="J1060" s="112">
        <f t="shared" si="222"/>
        <v>299.57</v>
      </c>
      <c r="K1060" s="114">
        <f t="shared" si="223"/>
        <v>217.82</v>
      </c>
      <c r="L1060" s="117">
        <v>1150</v>
      </c>
      <c r="M1060" s="118">
        <f t="shared" si="209"/>
        <v>930</v>
      </c>
      <c r="N1060" s="119">
        <v>1150</v>
      </c>
      <c r="O1060" s="120">
        <f t="shared" si="212"/>
        <v>930</v>
      </c>
      <c r="U1060" s="125"/>
    </row>
    <row r="1061" spans="1:21" x14ac:dyDescent="0.3">
      <c r="A1061" s="126">
        <v>931</v>
      </c>
      <c r="B1061" s="127">
        <v>1151</v>
      </c>
      <c r="C1061" s="128">
        <f t="shared" si="219"/>
        <v>54997.34</v>
      </c>
      <c r="D1061" s="129">
        <f t="shared" si="220"/>
        <v>4583.1099999999997</v>
      </c>
      <c r="E1061" s="130">
        <f t="shared" si="208"/>
        <v>508.72</v>
      </c>
      <c r="F1061" s="131">
        <f t="shared" si="210"/>
        <v>137.49</v>
      </c>
      <c r="G1061" s="132">
        <f t="shared" si="211"/>
        <v>45.83</v>
      </c>
      <c r="H1061" s="131">
        <f t="shared" si="215"/>
        <v>2.29</v>
      </c>
      <c r="I1061" s="131">
        <f t="shared" si="221"/>
        <v>117.29</v>
      </c>
      <c r="J1061" s="128">
        <f t="shared" si="222"/>
        <v>299.57</v>
      </c>
      <c r="K1061" s="130">
        <f t="shared" si="223"/>
        <v>217.82</v>
      </c>
      <c r="L1061" s="133">
        <v>1151</v>
      </c>
      <c r="M1061" s="134">
        <f t="shared" si="209"/>
        <v>931</v>
      </c>
      <c r="N1061" s="135">
        <v>1151</v>
      </c>
      <c r="O1061" s="136">
        <f t="shared" si="212"/>
        <v>931</v>
      </c>
      <c r="U1061" s="125"/>
    </row>
    <row r="1062" spans="1:21" x14ac:dyDescent="0.3">
      <c r="A1062" s="110">
        <v>932</v>
      </c>
      <c r="B1062" s="111">
        <v>1152</v>
      </c>
      <c r="C1062" s="112">
        <f t="shared" si="219"/>
        <v>55056.41</v>
      </c>
      <c r="D1062" s="113">
        <f t="shared" si="220"/>
        <v>4588.03</v>
      </c>
      <c r="E1062" s="114">
        <f t="shared" si="208"/>
        <v>509.27</v>
      </c>
      <c r="F1062" s="115">
        <f t="shared" si="210"/>
        <v>137.63999999999999</v>
      </c>
      <c r="G1062" s="116">
        <f t="shared" si="211"/>
        <v>45.88</v>
      </c>
      <c r="H1062" s="115">
        <f t="shared" si="215"/>
        <v>2.29</v>
      </c>
      <c r="I1062" s="115">
        <f t="shared" si="221"/>
        <v>117.29</v>
      </c>
      <c r="J1062" s="112">
        <f t="shared" si="222"/>
        <v>299.57</v>
      </c>
      <c r="K1062" s="114">
        <f t="shared" si="223"/>
        <v>217.82</v>
      </c>
      <c r="L1062" s="117">
        <v>1152</v>
      </c>
      <c r="M1062" s="118">
        <f t="shared" si="209"/>
        <v>932</v>
      </c>
      <c r="N1062" s="119">
        <v>1152</v>
      </c>
      <c r="O1062" s="120">
        <f t="shared" si="212"/>
        <v>932</v>
      </c>
      <c r="U1062" s="125"/>
    </row>
    <row r="1063" spans="1:21" x14ac:dyDescent="0.3">
      <c r="A1063" s="126">
        <v>932</v>
      </c>
      <c r="B1063" s="127">
        <v>1153</v>
      </c>
      <c r="C1063" s="128">
        <f t="shared" si="219"/>
        <v>55056.41</v>
      </c>
      <c r="D1063" s="129">
        <f t="shared" si="220"/>
        <v>4588.03</v>
      </c>
      <c r="E1063" s="130">
        <f t="shared" si="208"/>
        <v>509.27</v>
      </c>
      <c r="F1063" s="131">
        <f t="shared" si="210"/>
        <v>137.63999999999999</v>
      </c>
      <c r="G1063" s="132">
        <f t="shared" si="211"/>
        <v>45.88</v>
      </c>
      <c r="H1063" s="131">
        <f t="shared" si="215"/>
        <v>2.29</v>
      </c>
      <c r="I1063" s="131">
        <f t="shared" si="221"/>
        <v>117.29</v>
      </c>
      <c r="J1063" s="128">
        <f t="shared" si="222"/>
        <v>299.57</v>
      </c>
      <c r="K1063" s="130">
        <f t="shared" si="223"/>
        <v>217.82</v>
      </c>
      <c r="L1063" s="133">
        <v>1153</v>
      </c>
      <c r="M1063" s="134">
        <f t="shared" si="209"/>
        <v>932</v>
      </c>
      <c r="N1063" s="135">
        <v>1153</v>
      </c>
      <c r="O1063" s="136">
        <f t="shared" si="212"/>
        <v>932</v>
      </c>
      <c r="U1063" s="125"/>
    </row>
    <row r="1064" spans="1:21" x14ac:dyDescent="0.3">
      <c r="A1064" s="110">
        <v>933</v>
      </c>
      <c r="B1064" s="111">
        <v>1154</v>
      </c>
      <c r="C1064" s="112">
        <f t="shared" si="219"/>
        <v>55115.48</v>
      </c>
      <c r="D1064" s="113">
        <f t="shared" si="220"/>
        <v>4592.95</v>
      </c>
      <c r="E1064" s="114">
        <f t="shared" ref="E1064:E1127" si="224">TRUNC(D1064*$P$3,2)</f>
        <v>509.81</v>
      </c>
      <c r="F1064" s="115">
        <f t="shared" si="210"/>
        <v>137.78</v>
      </c>
      <c r="G1064" s="116">
        <f t="shared" si="211"/>
        <v>45.92</v>
      </c>
      <c r="H1064" s="115">
        <f t="shared" si="215"/>
        <v>2.29</v>
      </c>
      <c r="I1064" s="115">
        <f t="shared" si="221"/>
        <v>117.29</v>
      </c>
      <c r="J1064" s="112">
        <f t="shared" si="222"/>
        <v>299.57</v>
      </c>
      <c r="K1064" s="114">
        <f t="shared" si="223"/>
        <v>217.82</v>
      </c>
      <c r="L1064" s="117">
        <v>1154</v>
      </c>
      <c r="M1064" s="118">
        <f t="shared" si="209"/>
        <v>933</v>
      </c>
      <c r="N1064" s="119">
        <v>1154</v>
      </c>
      <c r="O1064" s="120">
        <f t="shared" si="212"/>
        <v>933</v>
      </c>
      <c r="U1064" s="125"/>
    </row>
    <row r="1065" spans="1:21" x14ac:dyDescent="0.3">
      <c r="A1065" s="126">
        <v>934</v>
      </c>
      <c r="B1065" s="127">
        <v>1155</v>
      </c>
      <c r="C1065" s="128">
        <f t="shared" si="219"/>
        <v>55174.559999999998</v>
      </c>
      <c r="D1065" s="129">
        <f t="shared" si="220"/>
        <v>4597.88</v>
      </c>
      <c r="E1065" s="130">
        <f t="shared" si="224"/>
        <v>510.36</v>
      </c>
      <c r="F1065" s="131">
        <f t="shared" si="210"/>
        <v>137.93</v>
      </c>
      <c r="G1065" s="132">
        <f t="shared" si="211"/>
        <v>45.97</v>
      </c>
      <c r="H1065" s="131">
        <f t="shared" si="215"/>
        <v>2.29</v>
      </c>
      <c r="I1065" s="131">
        <f t="shared" si="221"/>
        <v>117.29</v>
      </c>
      <c r="J1065" s="128">
        <f t="shared" si="222"/>
        <v>299.57</v>
      </c>
      <c r="K1065" s="130">
        <f t="shared" si="223"/>
        <v>217.82</v>
      </c>
      <c r="L1065" s="133">
        <v>1155</v>
      </c>
      <c r="M1065" s="134">
        <f t="shared" si="209"/>
        <v>934</v>
      </c>
      <c r="N1065" s="135">
        <v>1155</v>
      </c>
      <c r="O1065" s="136">
        <f t="shared" si="212"/>
        <v>934</v>
      </c>
      <c r="U1065" s="125"/>
    </row>
    <row r="1066" spans="1:21" x14ac:dyDescent="0.3">
      <c r="A1066" s="110">
        <v>935</v>
      </c>
      <c r="B1066" s="111">
        <v>1156</v>
      </c>
      <c r="C1066" s="112">
        <f t="shared" si="219"/>
        <v>55233.63</v>
      </c>
      <c r="D1066" s="113">
        <f t="shared" si="220"/>
        <v>4602.8</v>
      </c>
      <c r="E1066" s="114">
        <f t="shared" si="224"/>
        <v>510.91</v>
      </c>
      <c r="F1066" s="115">
        <f t="shared" si="210"/>
        <v>138.08000000000001</v>
      </c>
      <c r="G1066" s="116">
        <f t="shared" si="211"/>
        <v>46.02</v>
      </c>
      <c r="H1066" s="115">
        <f t="shared" si="215"/>
        <v>2.29</v>
      </c>
      <c r="I1066" s="115">
        <f t="shared" si="221"/>
        <v>117.29</v>
      </c>
      <c r="J1066" s="112">
        <f t="shared" si="222"/>
        <v>299.57</v>
      </c>
      <c r="K1066" s="114">
        <f t="shared" si="223"/>
        <v>217.82</v>
      </c>
      <c r="L1066" s="117">
        <v>1156</v>
      </c>
      <c r="M1066" s="118">
        <f t="shared" ref="M1066:M1129" si="225">A1066</f>
        <v>935</v>
      </c>
      <c r="N1066" s="119">
        <v>1156</v>
      </c>
      <c r="O1066" s="120">
        <f t="shared" si="212"/>
        <v>935</v>
      </c>
      <c r="U1066" s="125"/>
    </row>
    <row r="1067" spans="1:21" x14ac:dyDescent="0.3">
      <c r="A1067" s="126">
        <v>936</v>
      </c>
      <c r="B1067" s="127">
        <v>1157</v>
      </c>
      <c r="C1067" s="128">
        <f t="shared" si="219"/>
        <v>55292.7</v>
      </c>
      <c r="D1067" s="129">
        <f t="shared" si="220"/>
        <v>4607.72</v>
      </c>
      <c r="E1067" s="130">
        <f t="shared" si="224"/>
        <v>511.45</v>
      </c>
      <c r="F1067" s="131">
        <f t="shared" si="210"/>
        <v>138.22999999999999</v>
      </c>
      <c r="G1067" s="132">
        <f t="shared" si="211"/>
        <v>46.07</v>
      </c>
      <c r="H1067" s="131">
        <f t="shared" si="215"/>
        <v>2.29</v>
      </c>
      <c r="I1067" s="131">
        <f t="shared" si="221"/>
        <v>117.29</v>
      </c>
      <c r="J1067" s="128">
        <f t="shared" si="222"/>
        <v>299.57</v>
      </c>
      <c r="K1067" s="130">
        <f t="shared" si="223"/>
        <v>217.82</v>
      </c>
      <c r="L1067" s="133">
        <v>1157</v>
      </c>
      <c r="M1067" s="134">
        <f t="shared" si="225"/>
        <v>936</v>
      </c>
      <c r="N1067" s="135">
        <v>1157</v>
      </c>
      <c r="O1067" s="136">
        <f t="shared" si="212"/>
        <v>936</v>
      </c>
      <c r="U1067" s="125"/>
    </row>
    <row r="1068" spans="1:21" x14ac:dyDescent="0.3">
      <c r="A1068" s="110">
        <v>937</v>
      </c>
      <c r="B1068" s="111">
        <v>1158</v>
      </c>
      <c r="C1068" s="112">
        <f t="shared" si="219"/>
        <v>55351.78</v>
      </c>
      <c r="D1068" s="113">
        <f t="shared" si="220"/>
        <v>4612.6400000000003</v>
      </c>
      <c r="E1068" s="114">
        <f t="shared" si="224"/>
        <v>512</v>
      </c>
      <c r="F1068" s="115">
        <f t="shared" si="210"/>
        <v>138.37</v>
      </c>
      <c r="G1068" s="116">
        <f t="shared" si="211"/>
        <v>46.12</v>
      </c>
      <c r="H1068" s="115">
        <f t="shared" si="215"/>
        <v>2.29</v>
      </c>
      <c r="I1068" s="115">
        <f t="shared" si="221"/>
        <v>117.29</v>
      </c>
      <c r="J1068" s="112">
        <f t="shared" si="222"/>
        <v>299.57</v>
      </c>
      <c r="K1068" s="114">
        <f t="shared" si="223"/>
        <v>217.82</v>
      </c>
      <c r="L1068" s="117">
        <v>1158</v>
      </c>
      <c r="M1068" s="118">
        <f t="shared" si="225"/>
        <v>937</v>
      </c>
      <c r="N1068" s="119">
        <v>1158</v>
      </c>
      <c r="O1068" s="120">
        <f t="shared" si="212"/>
        <v>937</v>
      </c>
      <c r="U1068" s="125"/>
    </row>
    <row r="1069" spans="1:21" x14ac:dyDescent="0.3">
      <c r="A1069" s="126">
        <v>937</v>
      </c>
      <c r="B1069" s="127">
        <v>1159</v>
      </c>
      <c r="C1069" s="128">
        <f t="shared" si="219"/>
        <v>55351.78</v>
      </c>
      <c r="D1069" s="129">
        <f t="shared" si="220"/>
        <v>4612.6400000000003</v>
      </c>
      <c r="E1069" s="130">
        <f t="shared" si="224"/>
        <v>512</v>
      </c>
      <c r="F1069" s="131">
        <f t="shared" ref="F1069:F1132" si="226">TRUNC(IF(A1069&lt;=$A$270,$D$270*$P$5,D1069*$P$5),2)</f>
        <v>138.37</v>
      </c>
      <c r="G1069" s="132">
        <f t="shared" ref="G1069:G1132" si="227">TRUNC(IF(A1069&lt;=$A$270,$D$270*$P$6,D1069*$P$6),2)</f>
        <v>46.12</v>
      </c>
      <c r="H1069" s="131">
        <f t="shared" si="215"/>
        <v>2.29</v>
      </c>
      <c r="I1069" s="131">
        <f t="shared" si="221"/>
        <v>117.29</v>
      </c>
      <c r="J1069" s="128">
        <f t="shared" si="222"/>
        <v>299.57</v>
      </c>
      <c r="K1069" s="130">
        <f t="shared" si="223"/>
        <v>217.82</v>
      </c>
      <c r="L1069" s="133">
        <v>1159</v>
      </c>
      <c r="M1069" s="134">
        <f t="shared" si="225"/>
        <v>937</v>
      </c>
      <c r="N1069" s="135">
        <v>1159</v>
      </c>
      <c r="O1069" s="136">
        <f t="shared" ref="O1069:O1132" si="228">A1069</f>
        <v>937</v>
      </c>
      <c r="U1069" s="125"/>
    </row>
    <row r="1070" spans="1:21" x14ac:dyDescent="0.3">
      <c r="A1070" s="110">
        <v>938</v>
      </c>
      <c r="B1070" s="111">
        <v>1160</v>
      </c>
      <c r="C1070" s="112">
        <f t="shared" si="219"/>
        <v>55410.85</v>
      </c>
      <c r="D1070" s="113">
        <f t="shared" si="220"/>
        <v>4617.57</v>
      </c>
      <c r="E1070" s="114">
        <f t="shared" si="224"/>
        <v>512.54999999999995</v>
      </c>
      <c r="F1070" s="115">
        <f t="shared" si="226"/>
        <v>138.52000000000001</v>
      </c>
      <c r="G1070" s="116">
        <f t="shared" si="227"/>
        <v>46.17</v>
      </c>
      <c r="H1070" s="115">
        <f t="shared" si="215"/>
        <v>2.29</v>
      </c>
      <c r="I1070" s="115">
        <f t="shared" si="221"/>
        <v>117.29</v>
      </c>
      <c r="J1070" s="112">
        <f t="shared" si="222"/>
        <v>299.57</v>
      </c>
      <c r="K1070" s="114">
        <f t="shared" si="223"/>
        <v>217.82</v>
      </c>
      <c r="L1070" s="117">
        <v>1160</v>
      </c>
      <c r="M1070" s="118">
        <f t="shared" si="225"/>
        <v>938</v>
      </c>
      <c r="N1070" s="119">
        <v>1160</v>
      </c>
      <c r="O1070" s="120">
        <f t="shared" si="228"/>
        <v>938</v>
      </c>
      <c r="U1070" s="125"/>
    </row>
    <row r="1071" spans="1:21" x14ac:dyDescent="0.3">
      <c r="A1071" s="126">
        <v>939</v>
      </c>
      <c r="B1071" s="127">
        <v>1161</v>
      </c>
      <c r="C1071" s="128">
        <f t="shared" si="219"/>
        <v>55469.919999999998</v>
      </c>
      <c r="D1071" s="129">
        <f t="shared" si="220"/>
        <v>4622.49</v>
      </c>
      <c r="E1071" s="130">
        <f t="shared" si="224"/>
        <v>513.09</v>
      </c>
      <c r="F1071" s="131">
        <f t="shared" si="226"/>
        <v>138.66999999999999</v>
      </c>
      <c r="G1071" s="132">
        <f t="shared" si="227"/>
        <v>46.22</v>
      </c>
      <c r="H1071" s="131">
        <f t="shared" si="215"/>
        <v>2.29</v>
      </c>
      <c r="I1071" s="131">
        <f t="shared" si="221"/>
        <v>117.29</v>
      </c>
      <c r="J1071" s="128">
        <f t="shared" si="222"/>
        <v>299.57</v>
      </c>
      <c r="K1071" s="130">
        <f t="shared" si="223"/>
        <v>217.82</v>
      </c>
      <c r="L1071" s="133">
        <v>1161</v>
      </c>
      <c r="M1071" s="118">
        <f t="shared" si="225"/>
        <v>939</v>
      </c>
      <c r="N1071" s="135">
        <v>1161</v>
      </c>
      <c r="O1071" s="136">
        <f t="shared" si="228"/>
        <v>939</v>
      </c>
      <c r="U1071" s="125"/>
    </row>
    <row r="1072" spans="1:21" x14ac:dyDescent="0.3">
      <c r="A1072" s="110">
        <v>939</v>
      </c>
      <c r="B1072" s="111">
        <v>1162</v>
      </c>
      <c r="C1072" s="112">
        <f t="shared" si="219"/>
        <v>55469.919999999998</v>
      </c>
      <c r="D1072" s="113">
        <f t="shared" si="220"/>
        <v>4622.49</v>
      </c>
      <c r="E1072" s="114">
        <f t="shared" si="224"/>
        <v>513.09</v>
      </c>
      <c r="F1072" s="115">
        <f t="shared" si="226"/>
        <v>138.66999999999999</v>
      </c>
      <c r="G1072" s="116">
        <f t="shared" si="227"/>
        <v>46.22</v>
      </c>
      <c r="H1072" s="115">
        <f t="shared" si="215"/>
        <v>2.29</v>
      </c>
      <c r="I1072" s="115">
        <f t="shared" si="221"/>
        <v>117.29</v>
      </c>
      <c r="J1072" s="112">
        <f t="shared" si="222"/>
        <v>299.57</v>
      </c>
      <c r="K1072" s="114">
        <f t="shared" si="223"/>
        <v>217.82</v>
      </c>
      <c r="L1072" s="117">
        <v>1162</v>
      </c>
      <c r="M1072" s="134">
        <f t="shared" si="225"/>
        <v>939</v>
      </c>
      <c r="N1072" s="119">
        <v>1162</v>
      </c>
      <c r="O1072" s="120">
        <f t="shared" si="228"/>
        <v>939</v>
      </c>
      <c r="U1072" s="125"/>
    </row>
    <row r="1073" spans="1:21" x14ac:dyDescent="0.3">
      <c r="A1073" s="126">
        <v>940</v>
      </c>
      <c r="B1073" s="127">
        <v>1163</v>
      </c>
      <c r="C1073" s="128">
        <f t="shared" si="219"/>
        <v>55529</v>
      </c>
      <c r="D1073" s="129">
        <f t="shared" si="220"/>
        <v>4627.41</v>
      </c>
      <c r="E1073" s="130">
        <f t="shared" si="224"/>
        <v>513.64</v>
      </c>
      <c r="F1073" s="131">
        <f t="shared" si="226"/>
        <v>138.82</v>
      </c>
      <c r="G1073" s="132">
        <f t="shared" si="227"/>
        <v>46.27</v>
      </c>
      <c r="H1073" s="131">
        <f t="shared" si="215"/>
        <v>2.29</v>
      </c>
      <c r="I1073" s="131">
        <f t="shared" si="221"/>
        <v>117.29</v>
      </c>
      <c r="J1073" s="128">
        <f t="shared" si="222"/>
        <v>299.57</v>
      </c>
      <c r="K1073" s="130">
        <f t="shared" si="223"/>
        <v>217.82</v>
      </c>
      <c r="L1073" s="133">
        <v>1163</v>
      </c>
      <c r="M1073" s="118">
        <f t="shared" si="225"/>
        <v>940</v>
      </c>
      <c r="N1073" s="135">
        <v>1163</v>
      </c>
      <c r="O1073" s="136">
        <f t="shared" si="228"/>
        <v>940</v>
      </c>
      <c r="U1073" s="125"/>
    </row>
    <row r="1074" spans="1:21" x14ac:dyDescent="0.3">
      <c r="A1074" s="110">
        <v>941</v>
      </c>
      <c r="B1074" s="111">
        <v>1164</v>
      </c>
      <c r="C1074" s="112">
        <f t="shared" si="219"/>
        <v>55588.07</v>
      </c>
      <c r="D1074" s="113">
        <f t="shared" si="220"/>
        <v>4632.33</v>
      </c>
      <c r="E1074" s="114">
        <f t="shared" si="224"/>
        <v>514.17999999999995</v>
      </c>
      <c r="F1074" s="115">
        <f t="shared" si="226"/>
        <v>138.96</v>
      </c>
      <c r="G1074" s="116">
        <f t="shared" si="227"/>
        <v>46.32</v>
      </c>
      <c r="H1074" s="115">
        <f t="shared" si="215"/>
        <v>2.29</v>
      </c>
      <c r="I1074" s="115">
        <f t="shared" si="221"/>
        <v>117.29</v>
      </c>
      <c r="J1074" s="112">
        <f t="shared" si="222"/>
        <v>299.57</v>
      </c>
      <c r="K1074" s="114">
        <f t="shared" si="223"/>
        <v>217.82</v>
      </c>
      <c r="L1074" s="117">
        <v>1164</v>
      </c>
      <c r="M1074" s="134">
        <f t="shared" si="225"/>
        <v>941</v>
      </c>
      <c r="N1074" s="119">
        <v>1164</v>
      </c>
      <c r="O1074" s="120">
        <f t="shared" si="228"/>
        <v>941</v>
      </c>
      <c r="U1074" s="125"/>
    </row>
    <row r="1075" spans="1:21" x14ac:dyDescent="0.3">
      <c r="A1075" s="126">
        <v>941</v>
      </c>
      <c r="B1075" s="127">
        <v>1165</v>
      </c>
      <c r="C1075" s="128">
        <f t="shared" si="219"/>
        <v>55588.07</v>
      </c>
      <c r="D1075" s="129">
        <f t="shared" si="220"/>
        <v>4632.33</v>
      </c>
      <c r="E1075" s="130">
        <f t="shared" si="224"/>
        <v>514.17999999999995</v>
      </c>
      <c r="F1075" s="131">
        <f t="shared" si="226"/>
        <v>138.96</v>
      </c>
      <c r="G1075" s="132">
        <f t="shared" si="227"/>
        <v>46.32</v>
      </c>
      <c r="H1075" s="131">
        <f t="shared" si="215"/>
        <v>2.29</v>
      </c>
      <c r="I1075" s="131">
        <f t="shared" si="221"/>
        <v>117.29</v>
      </c>
      <c r="J1075" s="128">
        <f t="shared" si="222"/>
        <v>299.57</v>
      </c>
      <c r="K1075" s="130">
        <f t="shared" si="223"/>
        <v>217.82</v>
      </c>
      <c r="L1075" s="133">
        <v>1165</v>
      </c>
      <c r="M1075" s="118">
        <f t="shared" si="225"/>
        <v>941</v>
      </c>
      <c r="N1075" s="135">
        <v>1165</v>
      </c>
      <c r="O1075" s="136">
        <f t="shared" si="228"/>
        <v>941</v>
      </c>
      <c r="U1075" s="125"/>
    </row>
    <row r="1076" spans="1:21" x14ac:dyDescent="0.3">
      <c r="A1076" s="110">
        <v>942</v>
      </c>
      <c r="B1076" s="111">
        <v>1166</v>
      </c>
      <c r="C1076" s="112">
        <f t="shared" si="219"/>
        <v>55647.14</v>
      </c>
      <c r="D1076" s="113">
        <f t="shared" si="220"/>
        <v>4637.26</v>
      </c>
      <c r="E1076" s="114">
        <f t="shared" si="224"/>
        <v>514.73</v>
      </c>
      <c r="F1076" s="115">
        <f t="shared" si="226"/>
        <v>139.11000000000001</v>
      </c>
      <c r="G1076" s="116">
        <f t="shared" si="227"/>
        <v>46.37</v>
      </c>
      <c r="H1076" s="115">
        <f t="shared" si="215"/>
        <v>2.29</v>
      </c>
      <c r="I1076" s="115">
        <f t="shared" si="221"/>
        <v>117.29</v>
      </c>
      <c r="J1076" s="112">
        <f t="shared" si="222"/>
        <v>299.57</v>
      </c>
      <c r="K1076" s="114">
        <f t="shared" si="223"/>
        <v>217.82</v>
      </c>
      <c r="L1076" s="117">
        <v>1166</v>
      </c>
      <c r="M1076" s="134">
        <f t="shared" si="225"/>
        <v>942</v>
      </c>
      <c r="N1076" s="119">
        <v>1166</v>
      </c>
      <c r="O1076" s="120">
        <f t="shared" si="228"/>
        <v>942</v>
      </c>
      <c r="U1076" s="125"/>
    </row>
    <row r="1077" spans="1:21" x14ac:dyDescent="0.3">
      <c r="A1077" s="126">
        <v>943</v>
      </c>
      <c r="B1077" s="127">
        <v>1167</v>
      </c>
      <c r="C1077" s="128">
        <f t="shared" si="219"/>
        <v>55706.22</v>
      </c>
      <c r="D1077" s="129">
        <f t="shared" si="220"/>
        <v>4642.18</v>
      </c>
      <c r="E1077" s="130">
        <f t="shared" si="224"/>
        <v>515.28</v>
      </c>
      <c r="F1077" s="131">
        <f t="shared" si="226"/>
        <v>139.26</v>
      </c>
      <c r="G1077" s="132">
        <f t="shared" si="227"/>
        <v>46.42</v>
      </c>
      <c r="H1077" s="131">
        <f t="shared" si="215"/>
        <v>2.29</v>
      </c>
      <c r="I1077" s="131">
        <f t="shared" si="221"/>
        <v>117.29</v>
      </c>
      <c r="J1077" s="128">
        <f t="shared" si="222"/>
        <v>299.57</v>
      </c>
      <c r="K1077" s="130">
        <f t="shared" si="223"/>
        <v>217.82</v>
      </c>
      <c r="L1077" s="133">
        <v>1167</v>
      </c>
      <c r="M1077" s="118">
        <f t="shared" si="225"/>
        <v>943</v>
      </c>
      <c r="N1077" s="135">
        <v>1167</v>
      </c>
      <c r="O1077" s="136">
        <f t="shared" si="228"/>
        <v>943</v>
      </c>
      <c r="U1077" s="125"/>
    </row>
    <row r="1078" spans="1:21" x14ac:dyDescent="0.3">
      <c r="A1078" s="110">
        <v>943</v>
      </c>
      <c r="B1078" s="111">
        <v>1168</v>
      </c>
      <c r="C1078" s="112">
        <f t="shared" si="219"/>
        <v>55706.22</v>
      </c>
      <c r="D1078" s="113">
        <f t="shared" si="220"/>
        <v>4642.18</v>
      </c>
      <c r="E1078" s="114">
        <f t="shared" si="224"/>
        <v>515.28</v>
      </c>
      <c r="F1078" s="115">
        <f t="shared" si="226"/>
        <v>139.26</v>
      </c>
      <c r="G1078" s="116">
        <f t="shared" si="227"/>
        <v>46.42</v>
      </c>
      <c r="H1078" s="115">
        <f t="shared" si="215"/>
        <v>2.29</v>
      </c>
      <c r="I1078" s="115">
        <f t="shared" si="221"/>
        <v>117.29</v>
      </c>
      <c r="J1078" s="112">
        <f t="shared" si="222"/>
        <v>299.57</v>
      </c>
      <c r="K1078" s="114">
        <f t="shared" si="223"/>
        <v>217.82</v>
      </c>
      <c r="L1078" s="117">
        <v>1168</v>
      </c>
      <c r="M1078" s="134">
        <f t="shared" si="225"/>
        <v>943</v>
      </c>
      <c r="N1078" s="119">
        <v>1168</v>
      </c>
      <c r="O1078" s="120">
        <f t="shared" si="228"/>
        <v>943</v>
      </c>
      <c r="U1078" s="125"/>
    </row>
    <row r="1079" spans="1:21" x14ac:dyDescent="0.3">
      <c r="A1079" s="126">
        <v>944</v>
      </c>
      <c r="B1079" s="127">
        <v>1169</v>
      </c>
      <c r="C1079" s="128">
        <f t="shared" si="219"/>
        <v>55765.29</v>
      </c>
      <c r="D1079" s="129">
        <f t="shared" si="220"/>
        <v>4647.1000000000004</v>
      </c>
      <c r="E1079" s="130">
        <f t="shared" si="224"/>
        <v>515.82000000000005</v>
      </c>
      <c r="F1079" s="131">
        <f t="shared" si="226"/>
        <v>139.41</v>
      </c>
      <c r="G1079" s="132">
        <f t="shared" si="227"/>
        <v>46.47</v>
      </c>
      <c r="H1079" s="131">
        <f t="shared" si="215"/>
        <v>2.29</v>
      </c>
      <c r="I1079" s="131">
        <f t="shared" si="221"/>
        <v>117.29</v>
      </c>
      <c r="J1079" s="128">
        <f t="shared" si="222"/>
        <v>299.57</v>
      </c>
      <c r="K1079" s="130">
        <f t="shared" si="223"/>
        <v>217.82</v>
      </c>
      <c r="L1079" s="133">
        <v>1169</v>
      </c>
      <c r="M1079" s="118">
        <f t="shared" si="225"/>
        <v>944</v>
      </c>
      <c r="N1079" s="135">
        <v>1169</v>
      </c>
      <c r="O1079" s="136">
        <f t="shared" si="228"/>
        <v>944</v>
      </c>
      <c r="U1079" s="125"/>
    </row>
    <row r="1080" spans="1:21" x14ac:dyDescent="0.3">
      <c r="A1080" s="110">
        <v>945</v>
      </c>
      <c r="B1080" s="111">
        <v>1170</v>
      </c>
      <c r="C1080" s="112">
        <f t="shared" si="219"/>
        <v>55824.36</v>
      </c>
      <c r="D1080" s="113">
        <f t="shared" si="220"/>
        <v>4652.03</v>
      </c>
      <c r="E1080" s="114">
        <f t="shared" si="224"/>
        <v>516.37</v>
      </c>
      <c r="F1080" s="115">
        <f t="shared" si="226"/>
        <v>139.56</v>
      </c>
      <c r="G1080" s="116">
        <f t="shared" si="227"/>
        <v>46.52</v>
      </c>
      <c r="H1080" s="115">
        <f t="shared" si="215"/>
        <v>2.29</v>
      </c>
      <c r="I1080" s="115">
        <f t="shared" si="221"/>
        <v>117.29</v>
      </c>
      <c r="J1080" s="112">
        <f t="shared" si="222"/>
        <v>299.57</v>
      </c>
      <c r="K1080" s="114">
        <f t="shared" si="223"/>
        <v>217.82</v>
      </c>
      <c r="L1080" s="117">
        <v>1170</v>
      </c>
      <c r="M1080" s="134">
        <f t="shared" si="225"/>
        <v>945</v>
      </c>
      <c r="N1080" s="119">
        <v>1170</v>
      </c>
      <c r="O1080" s="120">
        <f t="shared" si="228"/>
        <v>945</v>
      </c>
      <c r="U1080" s="125"/>
    </row>
    <row r="1081" spans="1:21" x14ac:dyDescent="0.3">
      <c r="A1081" s="126">
        <v>945</v>
      </c>
      <c r="B1081" s="127">
        <v>1171</v>
      </c>
      <c r="C1081" s="128">
        <f t="shared" si="219"/>
        <v>55824.36</v>
      </c>
      <c r="D1081" s="129">
        <f t="shared" si="220"/>
        <v>4652.03</v>
      </c>
      <c r="E1081" s="130">
        <f t="shared" si="224"/>
        <v>516.37</v>
      </c>
      <c r="F1081" s="131">
        <f t="shared" si="226"/>
        <v>139.56</v>
      </c>
      <c r="G1081" s="132">
        <f t="shared" si="227"/>
        <v>46.52</v>
      </c>
      <c r="H1081" s="131">
        <f t="shared" si="215"/>
        <v>2.29</v>
      </c>
      <c r="I1081" s="131">
        <f t="shared" si="221"/>
        <v>117.29</v>
      </c>
      <c r="J1081" s="128">
        <f t="shared" si="222"/>
        <v>299.57</v>
      </c>
      <c r="K1081" s="130">
        <f t="shared" si="223"/>
        <v>217.82</v>
      </c>
      <c r="L1081" s="133">
        <v>1171</v>
      </c>
      <c r="M1081" s="118">
        <f t="shared" si="225"/>
        <v>945</v>
      </c>
      <c r="N1081" s="135">
        <v>1171</v>
      </c>
      <c r="O1081" s="136">
        <f t="shared" si="228"/>
        <v>945</v>
      </c>
      <c r="U1081" s="125"/>
    </row>
    <row r="1082" spans="1:21" x14ac:dyDescent="0.3">
      <c r="A1082" s="110">
        <v>946</v>
      </c>
      <c r="B1082" s="111">
        <v>1172</v>
      </c>
      <c r="C1082" s="112">
        <f t="shared" si="219"/>
        <v>55883.44</v>
      </c>
      <c r="D1082" s="113">
        <f t="shared" si="220"/>
        <v>4656.95</v>
      </c>
      <c r="E1082" s="114">
        <f t="shared" si="224"/>
        <v>516.91999999999996</v>
      </c>
      <c r="F1082" s="115">
        <f t="shared" si="226"/>
        <v>139.69999999999999</v>
      </c>
      <c r="G1082" s="116">
        <f t="shared" si="227"/>
        <v>46.56</v>
      </c>
      <c r="H1082" s="115">
        <f t="shared" si="215"/>
        <v>2.29</v>
      </c>
      <c r="I1082" s="115">
        <f t="shared" si="221"/>
        <v>117.29</v>
      </c>
      <c r="J1082" s="112">
        <f t="shared" si="222"/>
        <v>299.57</v>
      </c>
      <c r="K1082" s="114">
        <f t="shared" si="223"/>
        <v>217.82</v>
      </c>
      <c r="L1082" s="117">
        <v>1172</v>
      </c>
      <c r="M1082" s="134">
        <f t="shared" si="225"/>
        <v>946</v>
      </c>
      <c r="N1082" s="119">
        <v>1172</v>
      </c>
      <c r="O1082" s="120">
        <f t="shared" si="228"/>
        <v>946</v>
      </c>
      <c r="U1082" s="125"/>
    </row>
    <row r="1083" spans="1:21" x14ac:dyDescent="0.3">
      <c r="A1083" s="126">
        <v>947</v>
      </c>
      <c r="B1083" s="127">
        <v>1173</v>
      </c>
      <c r="C1083" s="128">
        <f t="shared" si="219"/>
        <v>55942.51</v>
      </c>
      <c r="D1083" s="129">
        <f t="shared" si="220"/>
        <v>4661.87</v>
      </c>
      <c r="E1083" s="130">
        <f t="shared" si="224"/>
        <v>517.46</v>
      </c>
      <c r="F1083" s="131">
        <f t="shared" si="226"/>
        <v>139.85</v>
      </c>
      <c r="G1083" s="132">
        <f t="shared" si="227"/>
        <v>46.61</v>
      </c>
      <c r="H1083" s="131">
        <f t="shared" si="215"/>
        <v>2.29</v>
      </c>
      <c r="I1083" s="131">
        <f t="shared" si="221"/>
        <v>117.29</v>
      </c>
      <c r="J1083" s="128">
        <f t="shared" si="222"/>
        <v>299.57</v>
      </c>
      <c r="K1083" s="130">
        <f t="shared" si="223"/>
        <v>217.82</v>
      </c>
      <c r="L1083" s="133">
        <v>1173</v>
      </c>
      <c r="M1083" s="118">
        <f t="shared" si="225"/>
        <v>947</v>
      </c>
      <c r="N1083" s="135">
        <v>1173</v>
      </c>
      <c r="O1083" s="136">
        <f t="shared" si="228"/>
        <v>947</v>
      </c>
      <c r="U1083" s="125"/>
    </row>
    <row r="1084" spans="1:21" x14ac:dyDescent="0.3">
      <c r="A1084" s="110">
        <v>947</v>
      </c>
      <c r="B1084" s="111">
        <v>1174</v>
      </c>
      <c r="C1084" s="112">
        <f t="shared" si="219"/>
        <v>55942.51</v>
      </c>
      <c r="D1084" s="113">
        <f t="shared" si="220"/>
        <v>4661.87</v>
      </c>
      <c r="E1084" s="114">
        <f t="shared" si="224"/>
        <v>517.46</v>
      </c>
      <c r="F1084" s="115">
        <f t="shared" si="226"/>
        <v>139.85</v>
      </c>
      <c r="G1084" s="116">
        <f t="shared" si="227"/>
        <v>46.61</v>
      </c>
      <c r="H1084" s="115">
        <f t="shared" si="215"/>
        <v>2.29</v>
      </c>
      <c r="I1084" s="115">
        <f t="shared" si="221"/>
        <v>117.29</v>
      </c>
      <c r="J1084" s="112">
        <f t="shared" si="222"/>
        <v>299.57</v>
      </c>
      <c r="K1084" s="114">
        <f t="shared" si="223"/>
        <v>217.82</v>
      </c>
      <c r="L1084" s="117">
        <v>1174</v>
      </c>
      <c r="M1084" s="134">
        <f t="shared" si="225"/>
        <v>947</v>
      </c>
      <c r="N1084" s="119">
        <v>1174</v>
      </c>
      <c r="O1084" s="120">
        <f t="shared" si="228"/>
        <v>947</v>
      </c>
      <c r="U1084" s="125"/>
    </row>
    <row r="1085" spans="1:21" x14ac:dyDescent="0.3">
      <c r="A1085" s="126">
        <v>948</v>
      </c>
      <c r="B1085" s="127">
        <v>1175</v>
      </c>
      <c r="C1085" s="128">
        <f t="shared" si="219"/>
        <v>56001.58</v>
      </c>
      <c r="D1085" s="129">
        <f t="shared" si="220"/>
        <v>4666.79</v>
      </c>
      <c r="E1085" s="130">
        <f t="shared" si="224"/>
        <v>518.01</v>
      </c>
      <c r="F1085" s="131">
        <f t="shared" si="226"/>
        <v>140</v>
      </c>
      <c r="G1085" s="132">
        <f t="shared" si="227"/>
        <v>46.66</v>
      </c>
      <c r="H1085" s="131">
        <f t="shared" si="215"/>
        <v>2.29</v>
      </c>
      <c r="I1085" s="131">
        <f t="shared" si="221"/>
        <v>117.29</v>
      </c>
      <c r="J1085" s="128">
        <f t="shared" si="222"/>
        <v>299.57</v>
      </c>
      <c r="K1085" s="130">
        <f t="shared" si="223"/>
        <v>217.82</v>
      </c>
      <c r="L1085" s="133">
        <v>1175</v>
      </c>
      <c r="M1085" s="118">
        <f t="shared" si="225"/>
        <v>948</v>
      </c>
      <c r="N1085" s="135">
        <v>1175</v>
      </c>
      <c r="O1085" s="136">
        <f t="shared" si="228"/>
        <v>948</v>
      </c>
      <c r="U1085" s="125"/>
    </row>
    <row r="1086" spans="1:21" x14ac:dyDescent="0.3">
      <c r="A1086" s="110">
        <v>949</v>
      </c>
      <c r="B1086" s="111">
        <v>1176</v>
      </c>
      <c r="C1086" s="112">
        <f t="shared" si="219"/>
        <v>56060.66</v>
      </c>
      <c r="D1086" s="113">
        <f t="shared" si="220"/>
        <v>4671.72</v>
      </c>
      <c r="E1086" s="114">
        <f t="shared" si="224"/>
        <v>518.55999999999995</v>
      </c>
      <c r="F1086" s="115">
        <f t="shared" si="226"/>
        <v>140.15</v>
      </c>
      <c r="G1086" s="116">
        <f t="shared" si="227"/>
        <v>46.71</v>
      </c>
      <c r="H1086" s="115">
        <f t="shared" si="215"/>
        <v>2.29</v>
      </c>
      <c r="I1086" s="115">
        <f t="shared" si="221"/>
        <v>117.29</v>
      </c>
      <c r="J1086" s="112">
        <f t="shared" si="222"/>
        <v>299.57</v>
      </c>
      <c r="K1086" s="114">
        <f t="shared" si="223"/>
        <v>217.82</v>
      </c>
      <c r="L1086" s="117">
        <v>1176</v>
      </c>
      <c r="M1086" s="134">
        <f t="shared" si="225"/>
        <v>949</v>
      </c>
      <c r="N1086" s="119">
        <v>1176</v>
      </c>
      <c r="O1086" s="120">
        <f t="shared" si="228"/>
        <v>949</v>
      </c>
      <c r="U1086" s="125"/>
    </row>
    <row r="1087" spans="1:21" x14ac:dyDescent="0.3">
      <c r="A1087" s="126">
        <v>949</v>
      </c>
      <c r="B1087" s="127">
        <v>1177</v>
      </c>
      <c r="C1087" s="128">
        <f t="shared" si="219"/>
        <v>56060.66</v>
      </c>
      <c r="D1087" s="129">
        <f t="shared" si="220"/>
        <v>4671.72</v>
      </c>
      <c r="E1087" s="130">
        <f t="shared" si="224"/>
        <v>518.55999999999995</v>
      </c>
      <c r="F1087" s="131">
        <f t="shared" si="226"/>
        <v>140.15</v>
      </c>
      <c r="G1087" s="132">
        <f t="shared" si="227"/>
        <v>46.71</v>
      </c>
      <c r="H1087" s="131">
        <f t="shared" si="215"/>
        <v>2.29</v>
      </c>
      <c r="I1087" s="131">
        <f t="shared" si="221"/>
        <v>117.29</v>
      </c>
      <c r="J1087" s="128">
        <f t="shared" si="222"/>
        <v>299.57</v>
      </c>
      <c r="K1087" s="130">
        <f t="shared" si="223"/>
        <v>217.82</v>
      </c>
      <c r="L1087" s="133">
        <v>1177</v>
      </c>
      <c r="M1087" s="118">
        <f t="shared" si="225"/>
        <v>949</v>
      </c>
      <c r="N1087" s="135">
        <v>1177</v>
      </c>
      <c r="O1087" s="136">
        <f t="shared" si="228"/>
        <v>949</v>
      </c>
      <c r="U1087" s="125"/>
    </row>
    <row r="1088" spans="1:21" x14ac:dyDescent="0.3">
      <c r="A1088" s="110">
        <v>950</v>
      </c>
      <c r="B1088" s="111">
        <v>1178</v>
      </c>
      <c r="C1088" s="112">
        <f t="shared" si="219"/>
        <v>56119.73</v>
      </c>
      <c r="D1088" s="113">
        <f t="shared" si="220"/>
        <v>4676.6400000000003</v>
      </c>
      <c r="E1088" s="114">
        <f t="shared" si="224"/>
        <v>519.1</v>
      </c>
      <c r="F1088" s="115">
        <f t="shared" si="226"/>
        <v>140.29</v>
      </c>
      <c r="G1088" s="116">
        <f t="shared" si="227"/>
        <v>46.76</v>
      </c>
      <c r="H1088" s="115">
        <f t="shared" si="215"/>
        <v>2.29</v>
      </c>
      <c r="I1088" s="115">
        <f t="shared" si="221"/>
        <v>117.29</v>
      </c>
      <c r="J1088" s="112">
        <f t="shared" si="222"/>
        <v>299.57</v>
      </c>
      <c r="K1088" s="114">
        <f t="shared" si="223"/>
        <v>217.82</v>
      </c>
      <c r="L1088" s="117">
        <v>1178</v>
      </c>
      <c r="M1088" s="134">
        <f t="shared" si="225"/>
        <v>950</v>
      </c>
      <c r="N1088" s="119">
        <v>1178</v>
      </c>
      <c r="O1088" s="120">
        <f t="shared" si="228"/>
        <v>950</v>
      </c>
      <c r="U1088" s="125"/>
    </row>
    <row r="1089" spans="1:21" x14ac:dyDescent="0.3">
      <c r="A1089" s="126">
        <v>951</v>
      </c>
      <c r="B1089" s="127">
        <v>1179</v>
      </c>
      <c r="C1089" s="128">
        <f t="shared" si="219"/>
        <v>56178.8</v>
      </c>
      <c r="D1089" s="129">
        <f t="shared" si="220"/>
        <v>4681.5600000000004</v>
      </c>
      <c r="E1089" s="130">
        <f t="shared" si="224"/>
        <v>519.65</v>
      </c>
      <c r="F1089" s="131">
        <f t="shared" si="226"/>
        <v>140.44</v>
      </c>
      <c r="G1089" s="132">
        <f t="shared" si="227"/>
        <v>46.81</v>
      </c>
      <c r="H1089" s="131">
        <f t="shared" si="215"/>
        <v>2.29</v>
      </c>
      <c r="I1089" s="131">
        <f t="shared" si="221"/>
        <v>117.29</v>
      </c>
      <c r="J1089" s="128">
        <f t="shared" si="222"/>
        <v>299.57</v>
      </c>
      <c r="K1089" s="130">
        <f t="shared" si="223"/>
        <v>217.82</v>
      </c>
      <c r="L1089" s="133">
        <v>1179</v>
      </c>
      <c r="M1089" s="118">
        <f t="shared" si="225"/>
        <v>951</v>
      </c>
      <c r="N1089" s="135">
        <v>1179</v>
      </c>
      <c r="O1089" s="136">
        <f t="shared" si="228"/>
        <v>951</v>
      </c>
      <c r="U1089" s="125"/>
    </row>
    <row r="1090" spans="1:21" x14ac:dyDescent="0.3">
      <c r="A1090" s="110">
        <v>951</v>
      </c>
      <c r="B1090" s="111">
        <v>1180</v>
      </c>
      <c r="C1090" s="112">
        <f t="shared" si="219"/>
        <v>56178.8</v>
      </c>
      <c r="D1090" s="113">
        <f t="shared" si="220"/>
        <v>4681.5600000000004</v>
      </c>
      <c r="E1090" s="114">
        <f t="shared" si="224"/>
        <v>519.65</v>
      </c>
      <c r="F1090" s="115">
        <f t="shared" si="226"/>
        <v>140.44</v>
      </c>
      <c r="G1090" s="116">
        <f t="shared" si="227"/>
        <v>46.81</v>
      </c>
      <c r="H1090" s="115">
        <f t="shared" si="215"/>
        <v>2.29</v>
      </c>
      <c r="I1090" s="115">
        <f t="shared" si="221"/>
        <v>117.29</v>
      </c>
      <c r="J1090" s="112">
        <f t="shared" si="222"/>
        <v>299.57</v>
      </c>
      <c r="K1090" s="114">
        <f t="shared" si="223"/>
        <v>217.82</v>
      </c>
      <c r="L1090" s="117">
        <v>1180</v>
      </c>
      <c r="M1090" s="118">
        <f t="shared" si="225"/>
        <v>951</v>
      </c>
      <c r="N1090" s="119">
        <v>1180</v>
      </c>
      <c r="O1090" s="120">
        <f t="shared" si="228"/>
        <v>951</v>
      </c>
      <c r="U1090" s="125"/>
    </row>
    <row r="1091" spans="1:21" x14ac:dyDescent="0.3">
      <c r="A1091" s="126">
        <v>952</v>
      </c>
      <c r="B1091" s="127">
        <v>1181</v>
      </c>
      <c r="C1091" s="128">
        <f t="shared" si="219"/>
        <v>56237.88</v>
      </c>
      <c r="D1091" s="129">
        <f t="shared" si="220"/>
        <v>4686.49</v>
      </c>
      <c r="E1091" s="130">
        <f t="shared" si="224"/>
        <v>520.20000000000005</v>
      </c>
      <c r="F1091" s="131">
        <f t="shared" si="226"/>
        <v>140.59</v>
      </c>
      <c r="G1091" s="132">
        <f t="shared" si="227"/>
        <v>46.86</v>
      </c>
      <c r="H1091" s="131">
        <f t="shared" ref="H1091:H1154" si="229">TRUNC($P$9,2)</f>
        <v>2.29</v>
      </c>
      <c r="I1091" s="131">
        <f t="shared" si="221"/>
        <v>117.29</v>
      </c>
      <c r="J1091" s="128">
        <f t="shared" si="222"/>
        <v>299.57</v>
      </c>
      <c r="K1091" s="130">
        <f t="shared" si="223"/>
        <v>217.82</v>
      </c>
      <c r="L1091" s="133">
        <v>1181</v>
      </c>
      <c r="M1091" s="134">
        <f t="shared" si="225"/>
        <v>952</v>
      </c>
      <c r="N1091" s="135">
        <v>1181</v>
      </c>
      <c r="O1091" s="136">
        <f t="shared" si="228"/>
        <v>952</v>
      </c>
      <c r="U1091" s="125"/>
    </row>
    <row r="1092" spans="1:21" x14ac:dyDescent="0.3">
      <c r="A1092" s="110">
        <v>953</v>
      </c>
      <c r="B1092" s="111">
        <v>1182</v>
      </c>
      <c r="C1092" s="112">
        <f t="shared" si="219"/>
        <v>56296.95</v>
      </c>
      <c r="D1092" s="113">
        <f t="shared" si="220"/>
        <v>4691.41</v>
      </c>
      <c r="E1092" s="114">
        <f t="shared" si="224"/>
        <v>520.74</v>
      </c>
      <c r="F1092" s="115">
        <f t="shared" si="226"/>
        <v>140.74</v>
      </c>
      <c r="G1092" s="116">
        <f t="shared" si="227"/>
        <v>46.91</v>
      </c>
      <c r="H1092" s="115">
        <f t="shared" si="229"/>
        <v>2.29</v>
      </c>
      <c r="I1092" s="115">
        <f t="shared" si="221"/>
        <v>117.29</v>
      </c>
      <c r="J1092" s="112">
        <f t="shared" si="222"/>
        <v>299.57</v>
      </c>
      <c r="K1092" s="114">
        <f t="shared" si="223"/>
        <v>217.82</v>
      </c>
      <c r="L1092" s="117">
        <v>1182</v>
      </c>
      <c r="M1092" s="118">
        <f t="shared" si="225"/>
        <v>953</v>
      </c>
      <c r="N1092" s="119">
        <v>1182</v>
      </c>
      <c r="O1092" s="120">
        <f t="shared" si="228"/>
        <v>953</v>
      </c>
      <c r="U1092" s="125"/>
    </row>
    <row r="1093" spans="1:21" x14ac:dyDescent="0.3">
      <c r="A1093" s="126">
        <v>954</v>
      </c>
      <c r="B1093" s="127">
        <v>1183</v>
      </c>
      <c r="C1093" s="128">
        <f t="shared" si="219"/>
        <v>56356.02</v>
      </c>
      <c r="D1093" s="129">
        <f t="shared" si="220"/>
        <v>4696.33</v>
      </c>
      <c r="E1093" s="130">
        <f t="shared" si="224"/>
        <v>521.29</v>
      </c>
      <c r="F1093" s="131">
        <f t="shared" si="226"/>
        <v>140.88</v>
      </c>
      <c r="G1093" s="132">
        <f t="shared" si="227"/>
        <v>46.96</v>
      </c>
      <c r="H1093" s="131">
        <f t="shared" si="229"/>
        <v>2.29</v>
      </c>
      <c r="I1093" s="131">
        <f t="shared" si="221"/>
        <v>117.29</v>
      </c>
      <c r="J1093" s="128">
        <f t="shared" si="222"/>
        <v>299.57</v>
      </c>
      <c r="K1093" s="130">
        <f t="shared" si="223"/>
        <v>217.82</v>
      </c>
      <c r="L1093" s="133">
        <v>1183</v>
      </c>
      <c r="M1093" s="134">
        <f t="shared" si="225"/>
        <v>954</v>
      </c>
      <c r="N1093" s="135">
        <v>1183</v>
      </c>
      <c r="O1093" s="136">
        <f t="shared" si="228"/>
        <v>954</v>
      </c>
      <c r="U1093" s="125"/>
    </row>
    <row r="1094" spans="1:21" x14ac:dyDescent="0.3">
      <c r="A1094" s="110">
        <v>954</v>
      </c>
      <c r="B1094" s="111">
        <v>1184</v>
      </c>
      <c r="C1094" s="112">
        <f t="shared" si="219"/>
        <v>56356.02</v>
      </c>
      <c r="D1094" s="113">
        <f t="shared" si="220"/>
        <v>4696.33</v>
      </c>
      <c r="E1094" s="114">
        <f t="shared" si="224"/>
        <v>521.29</v>
      </c>
      <c r="F1094" s="115">
        <f t="shared" si="226"/>
        <v>140.88</v>
      </c>
      <c r="G1094" s="116">
        <f t="shared" si="227"/>
        <v>46.96</v>
      </c>
      <c r="H1094" s="115">
        <f t="shared" si="229"/>
        <v>2.29</v>
      </c>
      <c r="I1094" s="115">
        <f t="shared" si="221"/>
        <v>117.29</v>
      </c>
      <c r="J1094" s="112">
        <f t="shared" si="222"/>
        <v>299.57</v>
      </c>
      <c r="K1094" s="114">
        <f t="shared" si="223"/>
        <v>217.82</v>
      </c>
      <c r="L1094" s="117">
        <v>1184</v>
      </c>
      <c r="M1094" s="118">
        <f t="shared" si="225"/>
        <v>954</v>
      </c>
      <c r="N1094" s="119">
        <v>1184</v>
      </c>
      <c r="O1094" s="120">
        <f t="shared" si="228"/>
        <v>954</v>
      </c>
      <c r="U1094" s="125"/>
    </row>
    <row r="1095" spans="1:21" x14ac:dyDescent="0.3">
      <c r="A1095" s="126">
        <v>955</v>
      </c>
      <c r="B1095" s="127">
        <v>1185</v>
      </c>
      <c r="C1095" s="128">
        <f t="shared" si="219"/>
        <v>56415.1</v>
      </c>
      <c r="D1095" s="129">
        <f t="shared" si="220"/>
        <v>4701.25</v>
      </c>
      <c r="E1095" s="130">
        <f t="shared" si="224"/>
        <v>521.83000000000004</v>
      </c>
      <c r="F1095" s="131">
        <f t="shared" si="226"/>
        <v>141.03</v>
      </c>
      <c r="G1095" s="132">
        <f t="shared" si="227"/>
        <v>47.01</v>
      </c>
      <c r="H1095" s="131">
        <f t="shared" si="229"/>
        <v>2.29</v>
      </c>
      <c r="I1095" s="131">
        <f t="shared" si="221"/>
        <v>117.29</v>
      </c>
      <c r="J1095" s="128">
        <f t="shared" si="222"/>
        <v>299.57</v>
      </c>
      <c r="K1095" s="130">
        <f t="shared" si="223"/>
        <v>217.82</v>
      </c>
      <c r="L1095" s="133">
        <v>1185</v>
      </c>
      <c r="M1095" s="134">
        <f t="shared" si="225"/>
        <v>955</v>
      </c>
      <c r="N1095" s="135">
        <v>1185</v>
      </c>
      <c r="O1095" s="136">
        <f t="shared" si="228"/>
        <v>955</v>
      </c>
      <c r="U1095" s="125"/>
    </row>
    <row r="1096" spans="1:21" x14ac:dyDescent="0.3">
      <c r="A1096" s="110">
        <v>956</v>
      </c>
      <c r="B1096" s="111">
        <v>1186</v>
      </c>
      <c r="C1096" s="112">
        <f t="shared" si="219"/>
        <v>56474.17</v>
      </c>
      <c r="D1096" s="113">
        <f t="shared" si="220"/>
        <v>4706.18</v>
      </c>
      <c r="E1096" s="114">
        <f t="shared" si="224"/>
        <v>522.38</v>
      </c>
      <c r="F1096" s="115">
        <f t="shared" si="226"/>
        <v>141.18</v>
      </c>
      <c r="G1096" s="116">
        <f t="shared" si="227"/>
        <v>47.06</v>
      </c>
      <c r="H1096" s="115">
        <f t="shared" si="229"/>
        <v>2.29</v>
      </c>
      <c r="I1096" s="115">
        <f t="shared" si="221"/>
        <v>117.29</v>
      </c>
      <c r="J1096" s="112">
        <f t="shared" si="222"/>
        <v>299.57</v>
      </c>
      <c r="K1096" s="114">
        <f t="shared" si="223"/>
        <v>217.82</v>
      </c>
      <c r="L1096" s="117">
        <v>1186</v>
      </c>
      <c r="M1096" s="118">
        <f t="shared" si="225"/>
        <v>956</v>
      </c>
      <c r="N1096" s="119">
        <v>1186</v>
      </c>
      <c r="O1096" s="120">
        <f t="shared" si="228"/>
        <v>956</v>
      </c>
      <c r="U1096" s="125"/>
    </row>
    <row r="1097" spans="1:21" x14ac:dyDescent="0.3">
      <c r="A1097" s="126">
        <v>957</v>
      </c>
      <c r="B1097" s="127">
        <v>1187</v>
      </c>
      <c r="C1097" s="128">
        <f t="shared" si="219"/>
        <v>56533.24</v>
      </c>
      <c r="D1097" s="129">
        <f t="shared" si="220"/>
        <v>4711.1000000000004</v>
      </c>
      <c r="E1097" s="130">
        <f t="shared" si="224"/>
        <v>522.92999999999995</v>
      </c>
      <c r="F1097" s="131">
        <f t="shared" si="226"/>
        <v>141.33000000000001</v>
      </c>
      <c r="G1097" s="132">
        <f t="shared" si="227"/>
        <v>47.11</v>
      </c>
      <c r="H1097" s="131">
        <f t="shared" si="229"/>
        <v>2.29</v>
      </c>
      <c r="I1097" s="131">
        <f t="shared" si="221"/>
        <v>117.29</v>
      </c>
      <c r="J1097" s="128">
        <f t="shared" si="222"/>
        <v>299.57</v>
      </c>
      <c r="K1097" s="130">
        <f t="shared" si="223"/>
        <v>217.82</v>
      </c>
      <c r="L1097" s="133">
        <v>1187</v>
      </c>
      <c r="M1097" s="134">
        <f t="shared" si="225"/>
        <v>957</v>
      </c>
      <c r="N1097" s="135">
        <v>1187</v>
      </c>
      <c r="O1097" s="136">
        <f t="shared" si="228"/>
        <v>957</v>
      </c>
      <c r="U1097" s="125"/>
    </row>
    <row r="1098" spans="1:21" x14ac:dyDescent="0.3">
      <c r="A1098" s="110">
        <v>957</v>
      </c>
      <c r="B1098" s="111">
        <v>1188</v>
      </c>
      <c r="C1098" s="112">
        <f t="shared" ref="C1098:C1161" si="230">ROUND($P$1*A1098,2)</f>
        <v>56533.24</v>
      </c>
      <c r="D1098" s="113">
        <f t="shared" ref="D1098:D1161" si="231">TRUNC(C1098/12,2)</f>
        <v>4711.1000000000004</v>
      </c>
      <c r="E1098" s="114">
        <f t="shared" si="224"/>
        <v>522.92999999999995</v>
      </c>
      <c r="F1098" s="115">
        <f t="shared" si="226"/>
        <v>141.33000000000001</v>
      </c>
      <c r="G1098" s="116">
        <f t="shared" si="227"/>
        <v>47.11</v>
      </c>
      <c r="H1098" s="115">
        <f t="shared" si="229"/>
        <v>2.29</v>
      </c>
      <c r="I1098" s="115">
        <f t="shared" ref="I1098:I1161" si="232">TRUNC(IF(A1098&lt;$A$427,$D$427*$R$10+$P$10,IF(A1098&gt;$A$782,$D$782*$R$10+$P$10,D1098*$R$10+$P$10)),2)</f>
        <v>117.29</v>
      </c>
      <c r="J1098" s="112">
        <f t="shared" ref="J1098:J1161" si="233">TRUNC(IF(A1098&lt;$A$427,($D$427*$R$11)+$P$11,IF(A1098&gt;$A$782,$D$782*$R$11+$P$11,D1098*$R$11+$P$11)),2)</f>
        <v>299.57</v>
      </c>
      <c r="K1098" s="114">
        <f t="shared" ref="K1098:K1161" si="234">TRUNC(IF(A1098&lt;$A$427,$D$427*$R$12+$P$12,IF(A1098&gt;$A$782,$D$782*$R$12+$P$12,D1098*$R$12+$P$12)),2)</f>
        <v>217.82</v>
      </c>
      <c r="L1098" s="117">
        <v>1188</v>
      </c>
      <c r="M1098" s="118">
        <f t="shared" si="225"/>
        <v>957</v>
      </c>
      <c r="N1098" s="119">
        <v>1188</v>
      </c>
      <c r="O1098" s="120">
        <f t="shared" si="228"/>
        <v>957</v>
      </c>
      <c r="U1098" s="125"/>
    </row>
    <row r="1099" spans="1:21" x14ac:dyDescent="0.3">
      <c r="A1099" s="126">
        <v>958</v>
      </c>
      <c r="B1099" s="127">
        <v>1189</v>
      </c>
      <c r="C1099" s="128">
        <f t="shared" si="230"/>
        <v>56592.32</v>
      </c>
      <c r="D1099" s="129">
        <f t="shared" si="231"/>
        <v>4716.0200000000004</v>
      </c>
      <c r="E1099" s="130">
        <f t="shared" si="224"/>
        <v>523.47</v>
      </c>
      <c r="F1099" s="131">
        <f t="shared" si="226"/>
        <v>141.47999999999999</v>
      </c>
      <c r="G1099" s="132">
        <f t="shared" si="227"/>
        <v>47.16</v>
      </c>
      <c r="H1099" s="131">
        <f t="shared" si="229"/>
        <v>2.29</v>
      </c>
      <c r="I1099" s="131">
        <f t="shared" si="232"/>
        <v>117.29</v>
      </c>
      <c r="J1099" s="128">
        <f t="shared" si="233"/>
        <v>299.57</v>
      </c>
      <c r="K1099" s="130">
        <f t="shared" si="234"/>
        <v>217.82</v>
      </c>
      <c r="L1099" s="133">
        <v>1189</v>
      </c>
      <c r="M1099" s="134">
        <f t="shared" si="225"/>
        <v>958</v>
      </c>
      <c r="N1099" s="135">
        <v>1189</v>
      </c>
      <c r="O1099" s="136">
        <f t="shared" si="228"/>
        <v>958</v>
      </c>
      <c r="U1099" s="125"/>
    </row>
    <row r="1100" spans="1:21" x14ac:dyDescent="0.3">
      <c r="A1100" s="110">
        <v>958</v>
      </c>
      <c r="B1100" s="111">
        <v>1190</v>
      </c>
      <c r="C1100" s="112">
        <f t="shared" si="230"/>
        <v>56592.32</v>
      </c>
      <c r="D1100" s="113">
        <f t="shared" si="231"/>
        <v>4716.0200000000004</v>
      </c>
      <c r="E1100" s="114">
        <f t="shared" si="224"/>
        <v>523.47</v>
      </c>
      <c r="F1100" s="115">
        <f t="shared" si="226"/>
        <v>141.47999999999999</v>
      </c>
      <c r="G1100" s="116">
        <f t="shared" si="227"/>
        <v>47.16</v>
      </c>
      <c r="H1100" s="115">
        <f t="shared" si="229"/>
        <v>2.29</v>
      </c>
      <c r="I1100" s="115">
        <f t="shared" si="232"/>
        <v>117.29</v>
      </c>
      <c r="J1100" s="112">
        <f t="shared" si="233"/>
        <v>299.57</v>
      </c>
      <c r="K1100" s="114">
        <f t="shared" si="234"/>
        <v>217.82</v>
      </c>
      <c r="L1100" s="117">
        <v>1190</v>
      </c>
      <c r="M1100" s="118">
        <f t="shared" si="225"/>
        <v>958</v>
      </c>
      <c r="N1100" s="119">
        <v>1190</v>
      </c>
      <c r="O1100" s="120">
        <f t="shared" si="228"/>
        <v>958</v>
      </c>
      <c r="U1100" s="125"/>
    </row>
    <row r="1101" spans="1:21" x14ac:dyDescent="0.3">
      <c r="A1101" s="126">
        <v>959</v>
      </c>
      <c r="B1101" s="127">
        <v>1191</v>
      </c>
      <c r="C1101" s="128">
        <f t="shared" si="230"/>
        <v>56651.39</v>
      </c>
      <c r="D1101" s="129">
        <f t="shared" si="231"/>
        <v>4720.9399999999996</v>
      </c>
      <c r="E1101" s="130">
        <f t="shared" si="224"/>
        <v>524.02</v>
      </c>
      <c r="F1101" s="131">
        <f t="shared" si="226"/>
        <v>141.62</v>
      </c>
      <c r="G1101" s="132">
        <f t="shared" si="227"/>
        <v>47.2</v>
      </c>
      <c r="H1101" s="131">
        <f t="shared" si="229"/>
        <v>2.29</v>
      </c>
      <c r="I1101" s="131">
        <f t="shared" si="232"/>
        <v>117.29</v>
      </c>
      <c r="J1101" s="128">
        <f t="shared" si="233"/>
        <v>299.57</v>
      </c>
      <c r="K1101" s="130">
        <f t="shared" si="234"/>
        <v>217.82</v>
      </c>
      <c r="L1101" s="133">
        <v>1191</v>
      </c>
      <c r="M1101" s="134">
        <f t="shared" si="225"/>
        <v>959</v>
      </c>
      <c r="N1101" s="135">
        <v>1191</v>
      </c>
      <c r="O1101" s="136">
        <f t="shared" si="228"/>
        <v>959</v>
      </c>
      <c r="U1101" s="125"/>
    </row>
    <row r="1102" spans="1:21" x14ac:dyDescent="0.3">
      <c r="A1102" s="110">
        <v>960</v>
      </c>
      <c r="B1102" s="111">
        <v>1192</v>
      </c>
      <c r="C1102" s="112">
        <f t="shared" si="230"/>
        <v>56710.46</v>
      </c>
      <c r="D1102" s="113">
        <f t="shared" si="231"/>
        <v>4725.87</v>
      </c>
      <c r="E1102" s="114">
        <f t="shared" si="224"/>
        <v>524.57000000000005</v>
      </c>
      <c r="F1102" s="115">
        <f t="shared" si="226"/>
        <v>141.77000000000001</v>
      </c>
      <c r="G1102" s="116">
        <f t="shared" si="227"/>
        <v>47.25</v>
      </c>
      <c r="H1102" s="115">
        <f t="shared" si="229"/>
        <v>2.29</v>
      </c>
      <c r="I1102" s="115">
        <f t="shared" si="232"/>
        <v>117.29</v>
      </c>
      <c r="J1102" s="112">
        <f t="shared" si="233"/>
        <v>299.57</v>
      </c>
      <c r="K1102" s="114">
        <f t="shared" si="234"/>
        <v>217.82</v>
      </c>
      <c r="L1102" s="117">
        <v>1192</v>
      </c>
      <c r="M1102" s="118">
        <f t="shared" si="225"/>
        <v>960</v>
      </c>
      <c r="N1102" s="119">
        <v>1192</v>
      </c>
      <c r="O1102" s="120">
        <f t="shared" si="228"/>
        <v>960</v>
      </c>
      <c r="U1102" s="125"/>
    </row>
    <row r="1103" spans="1:21" x14ac:dyDescent="0.3">
      <c r="A1103" s="126">
        <v>960</v>
      </c>
      <c r="B1103" s="127">
        <v>1193</v>
      </c>
      <c r="C1103" s="128">
        <f t="shared" si="230"/>
        <v>56710.46</v>
      </c>
      <c r="D1103" s="129">
        <f t="shared" si="231"/>
        <v>4725.87</v>
      </c>
      <c r="E1103" s="130">
        <f t="shared" si="224"/>
        <v>524.57000000000005</v>
      </c>
      <c r="F1103" s="131">
        <f t="shared" si="226"/>
        <v>141.77000000000001</v>
      </c>
      <c r="G1103" s="132">
        <f t="shared" si="227"/>
        <v>47.25</v>
      </c>
      <c r="H1103" s="131">
        <f t="shared" si="229"/>
        <v>2.29</v>
      </c>
      <c r="I1103" s="131">
        <f t="shared" si="232"/>
        <v>117.29</v>
      </c>
      <c r="J1103" s="128">
        <f t="shared" si="233"/>
        <v>299.57</v>
      </c>
      <c r="K1103" s="130">
        <f t="shared" si="234"/>
        <v>217.82</v>
      </c>
      <c r="L1103" s="133">
        <v>1193</v>
      </c>
      <c r="M1103" s="134">
        <f t="shared" si="225"/>
        <v>960</v>
      </c>
      <c r="N1103" s="135">
        <v>1193</v>
      </c>
      <c r="O1103" s="136">
        <f t="shared" si="228"/>
        <v>960</v>
      </c>
      <c r="U1103" s="125"/>
    </row>
    <row r="1104" spans="1:21" x14ac:dyDescent="0.3">
      <c r="A1104" s="110">
        <v>961</v>
      </c>
      <c r="B1104" s="111">
        <v>1194</v>
      </c>
      <c r="C1104" s="112">
        <f t="shared" si="230"/>
        <v>56769.54</v>
      </c>
      <c r="D1104" s="113">
        <f t="shared" si="231"/>
        <v>4730.79</v>
      </c>
      <c r="E1104" s="114">
        <f t="shared" si="224"/>
        <v>525.11</v>
      </c>
      <c r="F1104" s="115">
        <f t="shared" si="226"/>
        <v>141.91999999999999</v>
      </c>
      <c r="G1104" s="116">
        <f t="shared" si="227"/>
        <v>47.3</v>
      </c>
      <c r="H1104" s="115">
        <f t="shared" si="229"/>
        <v>2.29</v>
      </c>
      <c r="I1104" s="115">
        <f t="shared" si="232"/>
        <v>117.29</v>
      </c>
      <c r="J1104" s="112">
        <f t="shared" si="233"/>
        <v>299.57</v>
      </c>
      <c r="K1104" s="114">
        <f t="shared" si="234"/>
        <v>217.82</v>
      </c>
      <c r="L1104" s="117">
        <v>1194</v>
      </c>
      <c r="M1104" s="118">
        <f t="shared" si="225"/>
        <v>961</v>
      </c>
      <c r="N1104" s="119">
        <v>1194</v>
      </c>
      <c r="O1104" s="120">
        <f t="shared" si="228"/>
        <v>961</v>
      </c>
      <c r="U1104" s="125"/>
    </row>
    <row r="1105" spans="1:21" x14ac:dyDescent="0.3">
      <c r="A1105" s="126">
        <v>962</v>
      </c>
      <c r="B1105" s="127">
        <v>1195</v>
      </c>
      <c r="C1105" s="128">
        <f t="shared" si="230"/>
        <v>56828.61</v>
      </c>
      <c r="D1105" s="129">
        <f t="shared" si="231"/>
        <v>4735.71</v>
      </c>
      <c r="E1105" s="130">
        <f t="shared" si="224"/>
        <v>525.66</v>
      </c>
      <c r="F1105" s="131">
        <f t="shared" si="226"/>
        <v>142.07</v>
      </c>
      <c r="G1105" s="132">
        <f t="shared" si="227"/>
        <v>47.35</v>
      </c>
      <c r="H1105" s="131">
        <f t="shared" si="229"/>
        <v>2.29</v>
      </c>
      <c r="I1105" s="131">
        <f t="shared" si="232"/>
        <v>117.29</v>
      </c>
      <c r="J1105" s="128">
        <f t="shared" si="233"/>
        <v>299.57</v>
      </c>
      <c r="K1105" s="130">
        <f t="shared" si="234"/>
        <v>217.82</v>
      </c>
      <c r="L1105" s="133">
        <v>1195</v>
      </c>
      <c r="M1105" s="134">
        <f t="shared" si="225"/>
        <v>962</v>
      </c>
      <c r="N1105" s="135">
        <v>1195</v>
      </c>
      <c r="O1105" s="136">
        <f t="shared" si="228"/>
        <v>962</v>
      </c>
      <c r="U1105" s="125"/>
    </row>
    <row r="1106" spans="1:21" x14ac:dyDescent="0.3">
      <c r="A1106" s="110">
        <v>962</v>
      </c>
      <c r="B1106" s="111">
        <v>1196</v>
      </c>
      <c r="C1106" s="112">
        <f t="shared" si="230"/>
        <v>56828.61</v>
      </c>
      <c r="D1106" s="113">
        <f t="shared" si="231"/>
        <v>4735.71</v>
      </c>
      <c r="E1106" s="114">
        <f t="shared" si="224"/>
        <v>525.66</v>
      </c>
      <c r="F1106" s="115">
        <f t="shared" si="226"/>
        <v>142.07</v>
      </c>
      <c r="G1106" s="116">
        <f t="shared" si="227"/>
        <v>47.35</v>
      </c>
      <c r="H1106" s="115">
        <f t="shared" si="229"/>
        <v>2.29</v>
      </c>
      <c r="I1106" s="115">
        <f t="shared" si="232"/>
        <v>117.29</v>
      </c>
      <c r="J1106" s="112">
        <f t="shared" si="233"/>
        <v>299.57</v>
      </c>
      <c r="K1106" s="114">
        <f t="shared" si="234"/>
        <v>217.82</v>
      </c>
      <c r="L1106" s="117">
        <v>1196</v>
      </c>
      <c r="M1106" s="118">
        <f t="shared" si="225"/>
        <v>962</v>
      </c>
      <c r="N1106" s="119">
        <v>1196</v>
      </c>
      <c r="O1106" s="120">
        <f t="shared" si="228"/>
        <v>962</v>
      </c>
      <c r="U1106" s="125"/>
    </row>
    <row r="1107" spans="1:21" x14ac:dyDescent="0.3">
      <c r="A1107" s="126">
        <v>963</v>
      </c>
      <c r="B1107" s="127">
        <v>1197</v>
      </c>
      <c r="C1107" s="128">
        <f t="shared" si="230"/>
        <v>56887.68</v>
      </c>
      <c r="D1107" s="129">
        <f t="shared" si="231"/>
        <v>4740.6400000000003</v>
      </c>
      <c r="E1107" s="130">
        <f t="shared" si="224"/>
        <v>526.21</v>
      </c>
      <c r="F1107" s="131">
        <f t="shared" si="226"/>
        <v>142.21</v>
      </c>
      <c r="G1107" s="132">
        <f t="shared" si="227"/>
        <v>47.4</v>
      </c>
      <c r="H1107" s="131">
        <f t="shared" si="229"/>
        <v>2.29</v>
      </c>
      <c r="I1107" s="131">
        <f t="shared" si="232"/>
        <v>117.29</v>
      </c>
      <c r="J1107" s="128">
        <f t="shared" si="233"/>
        <v>299.57</v>
      </c>
      <c r="K1107" s="130">
        <f t="shared" si="234"/>
        <v>217.82</v>
      </c>
      <c r="L1107" s="133">
        <v>1197</v>
      </c>
      <c r="M1107" s="134">
        <f t="shared" si="225"/>
        <v>963</v>
      </c>
      <c r="N1107" s="135">
        <v>1197</v>
      </c>
      <c r="O1107" s="136">
        <f t="shared" si="228"/>
        <v>963</v>
      </c>
      <c r="U1107" s="125"/>
    </row>
    <row r="1108" spans="1:21" x14ac:dyDescent="0.3">
      <c r="A1108" s="110">
        <v>964</v>
      </c>
      <c r="B1108" s="111">
        <v>1198</v>
      </c>
      <c r="C1108" s="112">
        <f t="shared" si="230"/>
        <v>56946.76</v>
      </c>
      <c r="D1108" s="113">
        <f t="shared" si="231"/>
        <v>4745.5600000000004</v>
      </c>
      <c r="E1108" s="114">
        <f t="shared" si="224"/>
        <v>526.75</v>
      </c>
      <c r="F1108" s="115">
        <f t="shared" si="226"/>
        <v>142.36000000000001</v>
      </c>
      <c r="G1108" s="116">
        <f t="shared" si="227"/>
        <v>47.45</v>
      </c>
      <c r="H1108" s="115">
        <f t="shared" si="229"/>
        <v>2.29</v>
      </c>
      <c r="I1108" s="115">
        <f t="shared" si="232"/>
        <v>117.29</v>
      </c>
      <c r="J1108" s="112">
        <f t="shared" si="233"/>
        <v>299.57</v>
      </c>
      <c r="K1108" s="114">
        <f t="shared" si="234"/>
        <v>217.82</v>
      </c>
      <c r="L1108" s="117">
        <v>1198</v>
      </c>
      <c r="M1108" s="118">
        <f t="shared" si="225"/>
        <v>964</v>
      </c>
      <c r="N1108" s="119">
        <v>1198</v>
      </c>
      <c r="O1108" s="120">
        <f t="shared" si="228"/>
        <v>964</v>
      </c>
      <c r="U1108" s="125"/>
    </row>
    <row r="1109" spans="1:21" x14ac:dyDescent="0.3">
      <c r="A1109" s="126">
        <v>965</v>
      </c>
      <c r="B1109" s="127">
        <v>1199</v>
      </c>
      <c r="C1109" s="128">
        <f t="shared" si="230"/>
        <v>57005.83</v>
      </c>
      <c r="D1109" s="129">
        <f t="shared" si="231"/>
        <v>4750.4799999999996</v>
      </c>
      <c r="E1109" s="130">
        <f t="shared" si="224"/>
        <v>527.29999999999995</v>
      </c>
      <c r="F1109" s="131">
        <f t="shared" si="226"/>
        <v>142.51</v>
      </c>
      <c r="G1109" s="132">
        <f t="shared" si="227"/>
        <v>47.5</v>
      </c>
      <c r="H1109" s="131">
        <f t="shared" si="229"/>
        <v>2.29</v>
      </c>
      <c r="I1109" s="131">
        <f t="shared" si="232"/>
        <v>117.29</v>
      </c>
      <c r="J1109" s="128">
        <f t="shared" si="233"/>
        <v>299.57</v>
      </c>
      <c r="K1109" s="130">
        <f t="shared" si="234"/>
        <v>217.82</v>
      </c>
      <c r="L1109" s="133">
        <v>1199</v>
      </c>
      <c r="M1109" s="118">
        <f t="shared" si="225"/>
        <v>965</v>
      </c>
      <c r="N1109" s="135">
        <v>1199</v>
      </c>
      <c r="O1109" s="136">
        <f t="shared" si="228"/>
        <v>965</v>
      </c>
      <c r="U1109" s="125"/>
    </row>
    <row r="1110" spans="1:21" x14ac:dyDescent="0.3">
      <c r="A1110" s="110">
        <v>966</v>
      </c>
      <c r="B1110" s="111">
        <v>1200</v>
      </c>
      <c r="C1110" s="112">
        <f t="shared" si="230"/>
        <v>57064.9</v>
      </c>
      <c r="D1110" s="113">
        <f t="shared" si="231"/>
        <v>4755.3999999999996</v>
      </c>
      <c r="E1110" s="114">
        <f t="shared" si="224"/>
        <v>527.84</v>
      </c>
      <c r="F1110" s="115">
        <f t="shared" si="226"/>
        <v>142.66</v>
      </c>
      <c r="G1110" s="116">
        <f t="shared" si="227"/>
        <v>47.55</v>
      </c>
      <c r="H1110" s="115">
        <f t="shared" si="229"/>
        <v>2.29</v>
      </c>
      <c r="I1110" s="115">
        <f t="shared" si="232"/>
        <v>117.29</v>
      </c>
      <c r="J1110" s="112">
        <f t="shared" si="233"/>
        <v>299.57</v>
      </c>
      <c r="K1110" s="114">
        <f t="shared" si="234"/>
        <v>217.82</v>
      </c>
      <c r="L1110" s="117">
        <v>1200</v>
      </c>
      <c r="M1110" s="134">
        <f t="shared" si="225"/>
        <v>966</v>
      </c>
      <c r="N1110" s="119">
        <v>1200</v>
      </c>
      <c r="O1110" s="120">
        <f t="shared" si="228"/>
        <v>966</v>
      </c>
      <c r="U1110" s="125"/>
    </row>
    <row r="1111" spans="1:21" x14ac:dyDescent="0.3">
      <c r="A1111" s="126">
        <v>966</v>
      </c>
      <c r="B1111" s="127">
        <v>1201</v>
      </c>
      <c r="C1111" s="128">
        <f t="shared" si="230"/>
        <v>57064.9</v>
      </c>
      <c r="D1111" s="129">
        <f t="shared" si="231"/>
        <v>4755.3999999999996</v>
      </c>
      <c r="E1111" s="130">
        <f t="shared" si="224"/>
        <v>527.84</v>
      </c>
      <c r="F1111" s="131">
        <f t="shared" si="226"/>
        <v>142.66</v>
      </c>
      <c r="G1111" s="132">
        <f t="shared" si="227"/>
        <v>47.55</v>
      </c>
      <c r="H1111" s="131">
        <f t="shared" si="229"/>
        <v>2.29</v>
      </c>
      <c r="I1111" s="131">
        <f t="shared" si="232"/>
        <v>117.29</v>
      </c>
      <c r="J1111" s="128">
        <f t="shared" si="233"/>
        <v>299.57</v>
      </c>
      <c r="K1111" s="130">
        <f t="shared" si="234"/>
        <v>217.82</v>
      </c>
      <c r="L1111" s="133">
        <v>1201</v>
      </c>
      <c r="M1111" s="118">
        <f t="shared" si="225"/>
        <v>966</v>
      </c>
      <c r="N1111" s="135">
        <v>1201</v>
      </c>
      <c r="O1111" s="136">
        <f t="shared" si="228"/>
        <v>966</v>
      </c>
      <c r="U1111" s="125"/>
    </row>
    <row r="1112" spans="1:21" x14ac:dyDescent="0.3">
      <c r="A1112" s="110">
        <v>967</v>
      </c>
      <c r="B1112" s="111">
        <v>1202</v>
      </c>
      <c r="C1112" s="112">
        <f t="shared" si="230"/>
        <v>57123.98</v>
      </c>
      <c r="D1112" s="113">
        <f t="shared" si="231"/>
        <v>4760.33</v>
      </c>
      <c r="E1112" s="114">
        <f t="shared" si="224"/>
        <v>528.39</v>
      </c>
      <c r="F1112" s="115">
        <f t="shared" si="226"/>
        <v>142.80000000000001</v>
      </c>
      <c r="G1112" s="116">
        <f t="shared" si="227"/>
        <v>47.6</v>
      </c>
      <c r="H1112" s="115">
        <f t="shared" si="229"/>
        <v>2.29</v>
      </c>
      <c r="I1112" s="115">
        <f t="shared" si="232"/>
        <v>117.29</v>
      </c>
      <c r="J1112" s="112">
        <f t="shared" si="233"/>
        <v>299.57</v>
      </c>
      <c r="K1112" s="114">
        <f t="shared" si="234"/>
        <v>217.82</v>
      </c>
      <c r="L1112" s="117">
        <v>1202</v>
      </c>
      <c r="M1112" s="134">
        <f t="shared" si="225"/>
        <v>967</v>
      </c>
      <c r="N1112" s="119">
        <v>1202</v>
      </c>
      <c r="O1112" s="120">
        <f t="shared" si="228"/>
        <v>967</v>
      </c>
      <c r="U1112" s="125"/>
    </row>
    <row r="1113" spans="1:21" x14ac:dyDescent="0.3">
      <c r="A1113" s="126">
        <v>968</v>
      </c>
      <c r="B1113" s="127">
        <v>1203</v>
      </c>
      <c r="C1113" s="128">
        <f t="shared" si="230"/>
        <v>57183.05</v>
      </c>
      <c r="D1113" s="129">
        <f t="shared" si="231"/>
        <v>4765.25</v>
      </c>
      <c r="E1113" s="130">
        <f t="shared" si="224"/>
        <v>528.94000000000005</v>
      </c>
      <c r="F1113" s="131">
        <f t="shared" si="226"/>
        <v>142.94999999999999</v>
      </c>
      <c r="G1113" s="132">
        <f t="shared" si="227"/>
        <v>47.65</v>
      </c>
      <c r="H1113" s="131">
        <f t="shared" si="229"/>
        <v>2.29</v>
      </c>
      <c r="I1113" s="131">
        <f t="shared" si="232"/>
        <v>117.29</v>
      </c>
      <c r="J1113" s="128">
        <f t="shared" si="233"/>
        <v>299.57</v>
      </c>
      <c r="K1113" s="130">
        <f t="shared" si="234"/>
        <v>217.82</v>
      </c>
      <c r="L1113" s="133">
        <v>1203</v>
      </c>
      <c r="M1113" s="118">
        <f t="shared" si="225"/>
        <v>968</v>
      </c>
      <c r="N1113" s="135">
        <v>1203</v>
      </c>
      <c r="O1113" s="136">
        <f t="shared" si="228"/>
        <v>968</v>
      </c>
      <c r="U1113" s="125"/>
    </row>
    <row r="1114" spans="1:21" x14ac:dyDescent="0.3">
      <c r="A1114" s="110">
        <v>968</v>
      </c>
      <c r="B1114" s="111">
        <v>1204</v>
      </c>
      <c r="C1114" s="112">
        <f t="shared" si="230"/>
        <v>57183.05</v>
      </c>
      <c r="D1114" s="113">
        <f t="shared" si="231"/>
        <v>4765.25</v>
      </c>
      <c r="E1114" s="114">
        <f t="shared" si="224"/>
        <v>528.94000000000005</v>
      </c>
      <c r="F1114" s="115">
        <f t="shared" si="226"/>
        <v>142.94999999999999</v>
      </c>
      <c r="G1114" s="116">
        <f t="shared" si="227"/>
        <v>47.65</v>
      </c>
      <c r="H1114" s="115">
        <f t="shared" si="229"/>
        <v>2.29</v>
      </c>
      <c r="I1114" s="115">
        <f t="shared" si="232"/>
        <v>117.29</v>
      </c>
      <c r="J1114" s="112">
        <f t="shared" si="233"/>
        <v>299.57</v>
      </c>
      <c r="K1114" s="114">
        <f t="shared" si="234"/>
        <v>217.82</v>
      </c>
      <c r="L1114" s="117">
        <v>1204</v>
      </c>
      <c r="M1114" s="134">
        <f t="shared" si="225"/>
        <v>968</v>
      </c>
      <c r="N1114" s="119">
        <v>1204</v>
      </c>
      <c r="O1114" s="120">
        <f t="shared" si="228"/>
        <v>968</v>
      </c>
      <c r="U1114" s="125"/>
    </row>
    <row r="1115" spans="1:21" x14ac:dyDescent="0.3">
      <c r="A1115" s="126">
        <v>969</v>
      </c>
      <c r="B1115" s="127">
        <v>1205</v>
      </c>
      <c r="C1115" s="128">
        <f t="shared" si="230"/>
        <v>57242.12</v>
      </c>
      <c r="D1115" s="129">
        <f t="shared" si="231"/>
        <v>4770.17</v>
      </c>
      <c r="E1115" s="130">
        <f t="shared" si="224"/>
        <v>529.48</v>
      </c>
      <c r="F1115" s="131">
        <f t="shared" si="226"/>
        <v>143.1</v>
      </c>
      <c r="G1115" s="132">
        <f t="shared" si="227"/>
        <v>47.7</v>
      </c>
      <c r="H1115" s="131">
        <f t="shared" si="229"/>
        <v>2.29</v>
      </c>
      <c r="I1115" s="131">
        <f t="shared" si="232"/>
        <v>117.29</v>
      </c>
      <c r="J1115" s="128">
        <f t="shared" si="233"/>
        <v>299.57</v>
      </c>
      <c r="K1115" s="130">
        <f t="shared" si="234"/>
        <v>217.82</v>
      </c>
      <c r="L1115" s="133">
        <v>1205</v>
      </c>
      <c r="M1115" s="118">
        <f t="shared" si="225"/>
        <v>969</v>
      </c>
      <c r="N1115" s="135">
        <v>1205</v>
      </c>
      <c r="O1115" s="136">
        <f t="shared" si="228"/>
        <v>969</v>
      </c>
      <c r="U1115" s="125"/>
    </row>
    <row r="1116" spans="1:21" x14ac:dyDescent="0.3">
      <c r="A1116" s="110">
        <v>970</v>
      </c>
      <c r="B1116" s="111">
        <v>1206</v>
      </c>
      <c r="C1116" s="112">
        <f t="shared" si="230"/>
        <v>57301.2</v>
      </c>
      <c r="D1116" s="113">
        <f t="shared" si="231"/>
        <v>4775.1000000000004</v>
      </c>
      <c r="E1116" s="114">
        <f t="shared" si="224"/>
        <v>530.03</v>
      </c>
      <c r="F1116" s="115">
        <f t="shared" si="226"/>
        <v>143.25</v>
      </c>
      <c r="G1116" s="116">
        <f t="shared" si="227"/>
        <v>47.75</v>
      </c>
      <c r="H1116" s="115">
        <f t="shared" si="229"/>
        <v>2.29</v>
      </c>
      <c r="I1116" s="115">
        <f t="shared" si="232"/>
        <v>117.29</v>
      </c>
      <c r="J1116" s="112">
        <f t="shared" si="233"/>
        <v>299.57</v>
      </c>
      <c r="K1116" s="114">
        <f t="shared" si="234"/>
        <v>217.82</v>
      </c>
      <c r="L1116" s="117">
        <v>1206</v>
      </c>
      <c r="M1116" s="134">
        <f t="shared" si="225"/>
        <v>970</v>
      </c>
      <c r="N1116" s="119">
        <v>1206</v>
      </c>
      <c r="O1116" s="120">
        <f t="shared" si="228"/>
        <v>970</v>
      </c>
      <c r="U1116" s="125"/>
    </row>
    <row r="1117" spans="1:21" x14ac:dyDescent="0.3">
      <c r="A1117" s="126">
        <v>971</v>
      </c>
      <c r="B1117" s="127">
        <v>1207</v>
      </c>
      <c r="C1117" s="128">
        <f t="shared" si="230"/>
        <v>57360.27</v>
      </c>
      <c r="D1117" s="129">
        <f t="shared" si="231"/>
        <v>4780.0200000000004</v>
      </c>
      <c r="E1117" s="130">
        <f t="shared" si="224"/>
        <v>530.58000000000004</v>
      </c>
      <c r="F1117" s="131">
        <f t="shared" si="226"/>
        <v>143.4</v>
      </c>
      <c r="G1117" s="132">
        <f t="shared" si="227"/>
        <v>47.8</v>
      </c>
      <c r="H1117" s="131">
        <f t="shared" si="229"/>
        <v>2.29</v>
      </c>
      <c r="I1117" s="131">
        <f t="shared" si="232"/>
        <v>117.29</v>
      </c>
      <c r="J1117" s="128">
        <f t="shared" si="233"/>
        <v>299.57</v>
      </c>
      <c r="K1117" s="130">
        <f t="shared" si="234"/>
        <v>217.82</v>
      </c>
      <c r="L1117" s="133">
        <v>1207</v>
      </c>
      <c r="M1117" s="118">
        <f t="shared" si="225"/>
        <v>971</v>
      </c>
      <c r="N1117" s="135">
        <v>1207</v>
      </c>
      <c r="O1117" s="136">
        <f t="shared" si="228"/>
        <v>971</v>
      </c>
      <c r="U1117" s="125"/>
    </row>
    <row r="1118" spans="1:21" x14ac:dyDescent="0.3">
      <c r="A1118" s="110">
        <v>971</v>
      </c>
      <c r="B1118" s="111">
        <v>1208</v>
      </c>
      <c r="C1118" s="112">
        <f t="shared" si="230"/>
        <v>57360.27</v>
      </c>
      <c r="D1118" s="113">
        <f t="shared" si="231"/>
        <v>4780.0200000000004</v>
      </c>
      <c r="E1118" s="114">
        <f t="shared" si="224"/>
        <v>530.58000000000004</v>
      </c>
      <c r="F1118" s="115">
        <f t="shared" si="226"/>
        <v>143.4</v>
      </c>
      <c r="G1118" s="116">
        <f t="shared" si="227"/>
        <v>47.8</v>
      </c>
      <c r="H1118" s="115">
        <f t="shared" si="229"/>
        <v>2.29</v>
      </c>
      <c r="I1118" s="115">
        <f t="shared" si="232"/>
        <v>117.29</v>
      </c>
      <c r="J1118" s="112">
        <f t="shared" si="233"/>
        <v>299.57</v>
      </c>
      <c r="K1118" s="114">
        <f t="shared" si="234"/>
        <v>217.82</v>
      </c>
      <c r="L1118" s="117">
        <v>1208</v>
      </c>
      <c r="M1118" s="134">
        <f t="shared" si="225"/>
        <v>971</v>
      </c>
      <c r="N1118" s="119">
        <v>1208</v>
      </c>
      <c r="O1118" s="120">
        <f t="shared" si="228"/>
        <v>971</v>
      </c>
      <c r="U1118" s="125"/>
    </row>
    <row r="1119" spans="1:21" x14ac:dyDescent="0.3">
      <c r="A1119" s="126">
        <v>972</v>
      </c>
      <c r="B1119" s="127">
        <v>1209</v>
      </c>
      <c r="C1119" s="128">
        <f t="shared" si="230"/>
        <v>57419.34</v>
      </c>
      <c r="D1119" s="129">
        <f t="shared" si="231"/>
        <v>4784.9399999999996</v>
      </c>
      <c r="E1119" s="130">
        <f t="shared" si="224"/>
        <v>531.12</v>
      </c>
      <c r="F1119" s="131">
        <f t="shared" si="226"/>
        <v>143.54</v>
      </c>
      <c r="G1119" s="132">
        <f t="shared" si="227"/>
        <v>47.84</v>
      </c>
      <c r="H1119" s="131">
        <f t="shared" si="229"/>
        <v>2.29</v>
      </c>
      <c r="I1119" s="131">
        <f t="shared" si="232"/>
        <v>117.29</v>
      </c>
      <c r="J1119" s="128">
        <f t="shared" si="233"/>
        <v>299.57</v>
      </c>
      <c r="K1119" s="130">
        <f t="shared" si="234"/>
        <v>217.82</v>
      </c>
      <c r="L1119" s="133">
        <v>1209</v>
      </c>
      <c r="M1119" s="118">
        <f t="shared" si="225"/>
        <v>972</v>
      </c>
      <c r="N1119" s="135">
        <v>1209</v>
      </c>
      <c r="O1119" s="136">
        <f t="shared" si="228"/>
        <v>972</v>
      </c>
      <c r="U1119" s="125"/>
    </row>
    <row r="1120" spans="1:21" x14ac:dyDescent="0.3">
      <c r="A1120" s="110">
        <v>972</v>
      </c>
      <c r="B1120" s="111">
        <v>1210</v>
      </c>
      <c r="C1120" s="112">
        <f t="shared" si="230"/>
        <v>57419.34</v>
      </c>
      <c r="D1120" s="113">
        <f t="shared" si="231"/>
        <v>4784.9399999999996</v>
      </c>
      <c r="E1120" s="114">
        <f t="shared" si="224"/>
        <v>531.12</v>
      </c>
      <c r="F1120" s="115">
        <f t="shared" si="226"/>
        <v>143.54</v>
      </c>
      <c r="G1120" s="116">
        <f t="shared" si="227"/>
        <v>47.84</v>
      </c>
      <c r="H1120" s="115">
        <f t="shared" si="229"/>
        <v>2.29</v>
      </c>
      <c r="I1120" s="115">
        <f t="shared" si="232"/>
        <v>117.29</v>
      </c>
      <c r="J1120" s="112">
        <f t="shared" si="233"/>
        <v>299.57</v>
      </c>
      <c r="K1120" s="114">
        <f t="shared" si="234"/>
        <v>217.82</v>
      </c>
      <c r="L1120" s="117">
        <v>1210</v>
      </c>
      <c r="M1120" s="134">
        <f t="shared" si="225"/>
        <v>972</v>
      </c>
      <c r="N1120" s="119">
        <v>1210</v>
      </c>
      <c r="O1120" s="120">
        <f t="shared" si="228"/>
        <v>972</v>
      </c>
      <c r="U1120" s="125"/>
    </row>
    <row r="1121" spans="1:21" x14ac:dyDescent="0.3">
      <c r="A1121" s="126">
        <v>973</v>
      </c>
      <c r="B1121" s="127">
        <v>1211</v>
      </c>
      <c r="C1121" s="128">
        <f t="shared" si="230"/>
        <v>57478.42</v>
      </c>
      <c r="D1121" s="129">
        <f t="shared" si="231"/>
        <v>4789.8599999999997</v>
      </c>
      <c r="E1121" s="130">
        <f t="shared" si="224"/>
        <v>531.66999999999996</v>
      </c>
      <c r="F1121" s="131">
        <f t="shared" si="226"/>
        <v>143.69</v>
      </c>
      <c r="G1121" s="132">
        <f t="shared" si="227"/>
        <v>47.89</v>
      </c>
      <c r="H1121" s="131">
        <f t="shared" si="229"/>
        <v>2.29</v>
      </c>
      <c r="I1121" s="131">
        <f t="shared" si="232"/>
        <v>117.29</v>
      </c>
      <c r="J1121" s="128">
        <f t="shared" si="233"/>
        <v>299.57</v>
      </c>
      <c r="K1121" s="130">
        <f t="shared" si="234"/>
        <v>217.82</v>
      </c>
      <c r="L1121" s="133">
        <v>1211</v>
      </c>
      <c r="M1121" s="118">
        <f t="shared" si="225"/>
        <v>973</v>
      </c>
      <c r="N1121" s="135">
        <v>1211</v>
      </c>
      <c r="O1121" s="136">
        <f t="shared" si="228"/>
        <v>973</v>
      </c>
      <c r="U1121" s="125"/>
    </row>
    <row r="1122" spans="1:21" x14ac:dyDescent="0.3">
      <c r="A1122" s="110">
        <v>974</v>
      </c>
      <c r="B1122" s="111">
        <v>1212</v>
      </c>
      <c r="C1122" s="112">
        <f t="shared" si="230"/>
        <v>57537.49</v>
      </c>
      <c r="D1122" s="113">
        <f t="shared" si="231"/>
        <v>4794.79</v>
      </c>
      <c r="E1122" s="114">
        <f t="shared" si="224"/>
        <v>532.22</v>
      </c>
      <c r="F1122" s="115">
        <f t="shared" si="226"/>
        <v>143.84</v>
      </c>
      <c r="G1122" s="116">
        <f t="shared" si="227"/>
        <v>47.94</v>
      </c>
      <c r="H1122" s="115">
        <f t="shared" si="229"/>
        <v>2.29</v>
      </c>
      <c r="I1122" s="115">
        <f t="shared" si="232"/>
        <v>117.29</v>
      </c>
      <c r="J1122" s="112">
        <f t="shared" si="233"/>
        <v>299.57</v>
      </c>
      <c r="K1122" s="114">
        <f t="shared" si="234"/>
        <v>217.82</v>
      </c>
      <c r="L1122" s="117">
        <v>1212</v>
      </c>
      <c r="M1122" s="134">
        <f t="shared" si="225"/>
        <v>974</v>
      </c>
      <c r="N1122" s="119">
        <v>1212</v>
      </c>
      <c r="O1122" s="120">
        <f t="shared" si="228"/>
        <v>974</v>
      </c>
      <c r="U1122" s="125"/>
    </row>
    <row r="1123" spans="1:21" x14ac:dyDescent="0.3">
      <c r="A1123" s="126">
        <v>975</v>
      </c>
      <c r="B1123" s="127">
        <v>1213</v>
      </c>
      <c r="C1123" s="128">
        <f t="shared" si="230"/>
        <v>57596.57</v>
      </c>
      <c r="D1123" s="129">
        <f t="shared" si="231"/>
        <v>4799.71</v>
      </c>
      <c r="E1123" s="130">
        <f t="shared" si="224"/>
        <v>532.76</v>
      </c>
      <c r="F1123" s="131">
        <f t="shared" si="226"/>
        <v>143.99</v>
      </c>
      <c r="G1123" s="132">
        <f t="shared" si="227"/>
        <v>47.99</v>
      </c>
      <c r="H1123" s="131">
        <f t="shared" si="229"/>
        <v>2.29</v>
      </c>
      <c r="I1123" s="131">
        <f t="shared" si="232"/>
        <v>117.29</v>
      </c>
      <c r="J1123" s="128">
        <f t="shared" si="233"/>
        <v>299.57</v>
      </c>
      <c r="K1123" s="130">
        <f t="shared" si="234"/>
        <v>217.82</v>
      </c>
      <c r="L1123" s="133">
        <v>1213</v>
      </c>
      <c r="M1123" s="118">
        <f t="shared" si="225"/>
        <v>975</v>
      </c>
      <c r="N1123" s="135">
        <v>1213</v>
      </c>
      <c r="O1123" s="136">
        <f t="shared" si="228"/>
        <v>975</v>
      </c>
      <c r="U1123" s="125"/>
    </row>
    <row r="1124" spans="1:21" x14ac:dyDescent="0.3">
      <c r="A1124" s="110">
        <v>975</v>
      </c>
      <c r="B1124" s="111">
        <v>1214</v>
      </c>
      <c r="C1124" s="112">
        <f t="shared" si="230"/>
        <v>57596.57</v>
      </c>
      <c r="D1124" s="113">
        <f t="shared" si="231"/>
        <v>4799.71</v>
      </c>
      <c r="E1124" s="114">
        <f t="shared" si="224"/>
        <v>532.76</v>
      </c>
      <c r="F1124" s="115">
        <f t="shared" si="226"/>
        <v>143.99</v>
      </c>
      <c r="G1124" s="116">
        <f t="shared" si="227"/>
        <v>47.99</v>
      </c>
      <c r="H1124" s="115">
        <f t="shared" si="229"/>
        <v>2.29</v>
      </c>
      <c r="I1124" s="115">
        <f t="shared" si="232"/>
        <v>117.29</v>
      </c>
      <c r="J1124" s="112">
        <f t="shared" si="233"/>
        <v>299.57</v>
      </c>
      <c r="K1124" s="114">
        <f t="shared" si="234"/>
        <v>217.82</v>
      </c>
      <c r="L1124" s="117">
        <v>1214</v>
      </c>
      <c r="M1124" s="134">
        <f t="shared" si="225"/>
        <v>975</v>
      </c>
      <c r="N1124" s="119">
        <v>1214</v>
      </c>
      <c r="O1124" s="120">
        <f t="shared" si="228"/>
        <v>975</v>
      </c>
      <c r="U1124" s="125"/>
    </row>
    <row r="1125" spans="1:21" x14ac:dyDescent="0.3">
      <c r="A1125" s="126">
        <v>976</v>
      </c>
      <c r="B1125" s="127">
        <v>1215</v>
      </c>
      <c r="C1125" s="128">
        <f t="shared" si="230"/>
        <v>57655.64</v>
      </c>
      <c r="D1125" s="129">
        <f t="shared" si="231"/>
        <v>4804.63</v>
      </c>
      <c r="E1125" s="130">
        <f t="shared" si="224"/>
        <v>533.30999999999995</v>
      </c>
      <c r="F1125" s="131">
        <f t="shared" si="226"/>
        <v>144.13</v>
      </c>
      <c r="G1125" s="132">
        <f t="shared" si="227"/>
        <v>48.04</v>
      </c>
      <c r="H1125" s="131">
        <f t="shared" si="229"/>
        <v>2.29</v>
      </c>
      <c r="I1125" s="131">
        <f t="shared" si="232"/>
        <v>117.29</v>
      </c>
      <c r="J1125" s="128">
        <f t="shared" si="233"/>
        <v>299.57</v>
      </c>
      <c r="K1125" s="130">
        <f t="shared" si="234"/>
        <v>217.82</v>
      </c>
      <c r="L1125" s="133">
        <v>1215</v>
      </c>
      <c r="M1125" s="118">
        <f t="shared" si="225"/>
        <v>976</v>
      </c>
      <c r="N1125" s="135">
        <v>1215</v>
      </c>
      <c r="O1125" s="136">
        <f t="shared" si="228"/>
        <v>976</v>
      </c>
      <c r="U1125" s="125"/>
    </row>
    <row r="1126" spans="1:21" x14ac:dyDescent="0.3">
      <c r="A1126" s="110">
        <v>976</v>
      </c>
      <c r="B1126" s="111">
        <v>1216</v>
      </c>
      <c r="C1126" s="112">
        <f t="shared" si="230"/>
        <v>57655.64</v>
      </c>
      <c r="D1126" s="113">
        <f t="shared" si="231"/>
        <v>4804.63</v>
      </c>
      <c r="E1126" s="114">
        <f t="shared" si="224"/>
        <v>533.30999999999995</v>
      </c>
      <c r="F1126" s="115">
        <f t="shared" si="226"/>
        <v>144.13</v>
      </c>
      <c r="G1126" s="116">
        <f t="shared" si="227"/>
        <v>48.04</v>
      </c>
      <c r="H1126" s="115">
        <f t="shared" si="229"/>
        <v>2.29</v>
      </c>
      <c r="I1126" s="115">
        <f t="shared" si="232"/>
        <v>117.29</v>
      </c>
      <c r="J1126" s="112">
        <f t="shared" si="233"/>
        <v>299.57</v>
      </c>
      <c r="K1126" s="114">
        <f t="shared" si="234"/>
        <v>217.82</v>
      </c>
      <c r="L1126" s="117">
        <v>1216</v>
      </c>
      <c r="M1126" s="134">
        <f t="shared" si="225"/>
        <v>976</v>
      </c>
      <c r="N1126" s="119">
        <v>1216</v>
      </c>
      <c r="O1126" s="120">
        <f t="shared" si="228"/>
        <v>976</v>
      </c>
      <c r="U1126" s="125"/>
    </row>
    <row r="1127" spans="1:21" x14ac:dyDescent="0.3">
      <c r="A1127" s="126">
        <v>977</v>
      </c>
      <c r="B1127" s="127">
        <v>1217</v>
      </c>
      <c r="C1127" s="128">
        <f t="shared" si="230"/>
        <v>57714.71</v>
      </c>
      <c r="D1127" s="129">
        <f t="shared" si="231"/>
        <v>4809.55</v>
      </c>
      <c r="E1127" s="130">
        <f t="shared" si="224"/>
        <v>533.86</v>
      </c>
      <c r="F1127" s="131">
        <f t="shared" si="226"/>
        <v>144.28</v>
      </c>
      <c r="G1127" s="132">
        <f t="shared" si="227"/>
        <v>48.09</v>
      </c>
      <c r="H1127" s="131">
        <f t="shared" si="229"/>
        <v>2.29</v>
      </c>
      <c r="I1127" s="131">
        <f t="shared" si="232"/>
        <v>117.29</v>
      </c>
      <c r="J1127" s="128">
        <f t="shared" si="233"/>
        <v>299.57</v>
      </c>
      <c r="K1127" s="130">
        <f t="shared" si="234"/>
        <v>217.82</v>
      </c>
      <c r="L1127" s="133">
        <v>1217</v>
      </c>
      <c r="M1127" s="118">
        <f t="shared" si="225"/>
        <v>977</v>
      </c>
      <c r="N1127" s="135">
        <v>1217</v>
      </c>
      <c r="O1127" s="136">
        <f t="shared" si="228"/>
        <v>977</v>
      </c>
      <c r="U1127" s="125"/>
    </row>
    <row r="1128" spans="1:21" x14ac:dyDescent="0.3">
      <c r="A1128" s="110">
        <v>978</v>
      </c>
      <c r="B1128" s="111">
        <v>1218</v>
      </c>
      <c r="C1128" s="112">
        <f t="shared" si="230"/>
        <v>57773.79</v>
      </c>
      <c r="D1128" s="113">
        <f t="shared" si="231"/>
        <v>4814.4799999999996</v>
      </c>
      <c r="E1128" s="114">
        <f t="shared" ref="E1128:E1191" si="235">TRUNC(D1128*$P$3,2)</f>
        <v>534.4</v>
      </c>
      <c r="F1128" s="115">
        <f t="shared" si="226"/>
        <v>144.43</v>
      </c>
      <c r="G1128" s="116">
        <f t="shared" si="227"/>
        <v>48.14</v>
      </c>
      <c r="H1128" s="115">
        <f t="shared" si="229"/>
        <v>2.29</v>
      </c>
      <c r="I1128" s="115">
        <f t="shared" si="232"/>
        <v>117.29</v>
      </c>
      <c r="J1128" s="112">
        <f t="shared" si="233"/>
        <v>299.57</v>
      </c>
      <c r="K1128" s="114">
        <f t="shared" si="234"/>
        <v>217.82</v>
      </c>
      <c r="L1128" s="117">
        <v>1218</v>
      </c>
      <c r="M1128" s="118">
        <f t="shared" si="225"/>
        <v>978</v>
      </c>
      <c r="N1128" s="119">
        <v>1218</v>
      </c>
      <c r="O1128" s="120">
        <f t="shared" si="228"/>
        <v>978</v>
      </c>
      <c r="U1128" s="125"/>
    </row>
    <row r="1129" spans="1:21" x14ac:dyDescent="0.3">
      <c r="A1129" s="126">
        <v>979</v>
      </c>
      <c r="B1129" s="127">
        <v>1219</v>
      </c>
      <c r="C1129" s="128">
        <f t="shared" si="230"/>
        <v>57832.86</v>
      </c>
      <c r="D1129" s="129">
        <f t="shared" si="231"/>
        <v>4819.3999999999996</v>
      </c>
      <c r="E1129" s="130">
        <f t="shared" si="235"/>
        <v>534.95000000000005</v>
      </c>
      <c r="F1129" s="131">
        <f t="shared" si="226"/>
        <v>144.58000000000001</v>
      </c>
      <c r="G1129" s="132">
        <f t="shared" si="227"/>
        <v>48.19</v>
      </c>
      <c r="H1129" s="131">
        <f t="shared" si="229"/>
        <v>2.29</v>
      </c>
      <c r="I1129" s="131">
        <f t="shared" si="232"/>
        <v>117.29</v>
      </c>
      <c r="J1129" s="128">
        <f t="shared" si="233"/>
        <v>299.57</v>
      </c>
      <c r="K1129" s="130">
        <f t="shared" si="234"/>
        <v>217.82</v>
      </c>
      <c r="L1129" s="133">
        <v>1219</v>
      </c>
      <c r="M1129" s="134">
        <f t="shared" si="225"/>
        <v>979</v>
      </c>
      <c r="N1129" s="135">
        <v>1219</v>
      </c>
      <c r="O1129" s="136">
        <f t="shared" si="228"/>
        <v>979</v>
      </c>
      <c r="U1129" s="125"/>
    </row>
    <row r="1130" spans="1:21" x14ac:dyDescent="0.3">
      <c r="A1130" s="110">
        <v>979</v>
      </c>
      <c r="B1130" s="111">
        <v>1220</v>
      </c>
      <c r="C1130" s="112">
        <f t="shared" si="230"/>
        <v>57832.86</v>
      </c>
      <c r="D1130" s="113">
        <f t="shared" si="231"/>
        <v>4819.3999999999996</v>
      </c>
      <c r="E1130" s="114">
        <f t="shared" si="235"/>
        <v>534.95000000000005</v>
      </c>
      <c r="F1130" s="115">
        <f t="shared" si="226"/>
        <v>144.58000000000001</v>
      </c>
      <c r="G1130" s="116">
        <f t="shared" si="227"/>
        <v>48.19</v>
      </c>
      <c r="H1130" s="115">
        <f t="shared" si="229"/>
        <v>2.29</v>
      </c>
      <c r="I1130" s="115">
        <f t="shared" si="232"/>
        <v>117.29</v>
      </c>
      <c r="J1130" s="112">
        <f t="shared" si="233"/>
        <v>299.57</v>
      </c>
      <c r="K1130" s="114">
        <f t="shared" si="234"/>
        <v>217.82</v>
      </c>
      <c r="L1130" s="117">
        <v>1220</v>
      </c>
      <c r="M1130" s="118">
        <f t="shared" ref="M1130:M1193" si="236">A1130</f>
        <v>979</v>
      </c>
      <c r="N1130" s="119">
        <v>1220</v>
      </c>
      <c r="O1130" s="120">
        <f t="shared" si="228"/>
        <v>979</v>
      </c>
      <c r="U1130" s="125"/>
    </row>
    <row r="1131" spans="1:21" x14ac:dyDescent="0.3">
      <c r="A1131" s="126">
        <v>980</v>
      </c>
      <c r="B1131" s="127">
        <v>1221</v>
      </c>
      <c r="C1131" s="128">
        <f t="shared" si="230"/>
        <v>57891.93</v>
      </c>
      <c r="D1131" s="129">
        <f t="shared" si="231"/>
        <v>4824.32</v>
      </c>
      <c r="E1131" s="130">
        <f t="shared" si="235"/>
        <v>535.49</v>
      </c>
      <c r="F1131" s="131">
        <f t="shared" si="226"/>
        <v>144.72</v>
      </c>
      <c r="G1131" s="132">
        <f t="shared" si="227"/>
        <v>48.24</v>
      </c>
      <c r="H1131" s="131">
        <f t="shared" si="229"/>
        <v>2.29</v>
      </c>
      <c r="I1131" s="131">
        <f t="shared" si="232"/>
        <v>117.29</v>
      </c>
      <c r="J1131" s="128">
        <f t="shared" si="233"/>
        <v>299.57</v>
      </c>
      <c r="K1131" s="130">
        <f t="shared" si="234"/>
        <v>217.82</v>
      </c>
      <c r="L1131" s="133">
        <v>1221</v>
      </c>
      <c r="M1131" s="134">
        <f t="shared" si="236"/>
        <v>980</v>
      </c>
      <c r="N1131" s="135">
        <v>1221</v>
      </c>
      <c r="O1131" s="136">
        <f t="shared" si="228"/>
        <v>980</v>
      </c>
      <c r="U1131" s="125"/>
    </row>
    <row r="1132" spans="1:21" x14ac:dyDescent="0.3">
      <c r="A1132" s="110">
        <v>981</v>
      </c>
      <c r="B1132" s="111">
        <v>1222</v>
      </c>
      <c r="C1132" s="112">
        <f t="shared" si="230"/>
        <v>57951.01</v>
      </c>
      <c r="D1132" s="113">
        <f t="shared" si="231"/>
        <v>4829.25</v>
      </c>
      <c r="E1132" s="114">
        <f t="shared" si="235"/>
        <v>536.04</v>
      </c>
      <c r="F1132" s="115">
        <f t="shared" si="226"/>
        <v>144.87</v>
      </c>
      <c r="G1132" s="116">
        <f t="shared" si="227"/>
        <v>48.29</v>
      </c>
      <c r="H1132" s="115">
        <f t="shared" si="229"/>
        <v>2.29</v>
      </c>
      <c r="I1132" s="115">
        <f t="shared" si="232"/>
        <v>117.29</v>
      </c>
      <c r="J1132" s="112">
        <f t="shared" si="233"/>
        <v>299.57</v>
      </c>
      <c r="K1132" s="114">
        <f t="shared" si="234"/>
        <v>217.82</v>
      </c>
      <c r="L1132" s="117">
        <v>1222</v>
      </c>
      <c r="M1132" s="118">
        <f t="shared" si="236"/>
        <v>981</v>
      </c>
      <c r="N1132" s="119">
        <v>1222</v>
      </c>
      <c r="O1132" s="120">
        <f t="shared" si="228"/>
        <v>981</v>
      </c>
      <c r="U1132" s="125"/>
    </row>
    <row r="1133" spans="1:21" x14ac:dyDescent="0.3">
      <c r="A1133" s="126">
        <v>982</v>
      </c>
      <c r="B1133" s="127">
        <v>1223</v>
      </c>
      <c r="C1133" s="128">
        <f t="shared" si="230"/>
        <v>58010.080000000002</v>
      </c>
      <c r="D1133" s="129">
        <f t="shared" si="231"/>
        <v>4834.17</v>
      </c>
      <c r="E1133" s="130">
        <f t="shared" si="235"/>
        <v>536.59</v>
      </c>
      <c r="F1133" s="131">
        <f t="shared" ref="F1133:F1196" si="237">TRUNC(IF(A1133&lt;=$A$270,$D$270*$P$5,D1133*$P$5),2)</f>
        <v>145.02000000000001</v>
      </c>
      <c r="G1133" s="132">
        <f t="shared" ref="G1133:G1196" si="238">TRUNC(IF(A1133&lt;=$A$270,$D$270*$P$6,D1133*$P$6),2)</f>
        <v>48.34</v>
      </c>
      <c r="H1133" s="131">
        <f t="shared" si="229"/>
        <v>2.29</v>
      </c>
      <c r="I1133" s="131">
        <f t="shared" si="232"/>
        <v>117.29</v>
      </c>
      <c r="J1133" s="128">
        <f t="shared" si="233"/>
        <v>299.57</v>
      </c>
      <c r="K1133" s="130">
        <f t="shared" si="234"/>
        <v>217.82</v>
      </c>
      <c r="L1133" s="133">
        <v>1223</v>
      </c>
      <c r="M1133" s="134">
        <f t="shared" si="236"/>
        <v>982</v>
      </c>
      <c r="N1133" s="135">
        <v>1223</v>
      </c>
      <c r="O1133" s="136">
        <f t="shared" ref="O1133:O1196" si="239">A1133</f>
        <v>982</v>
      </c>
      <c r="U1133" s="125"/>
    </row>
    <row r="1134" spans="1:21" x14ac:dyDescent="0.3">
      <c r="A1134" s="110">
        <v>982</v>
      </c>
      <c r="B1134" s="111">
        <v>1224</v>
      </c>
      <c r="C1134" s="112">
        <f t="shared" si="230"/>
        <v>58010.080000000002</v>
      </c>
      <c r="D1134" s="113">
        <f t="shared" si="231"/>
        <v>4834.17</v>
      </c>
      <c r="E1134" s="114">
        <f t="shared" si="235"/>
        <v>536.59</v>
      </c>
      <c r="F1134" s="115">
        <f t="shared" si="237"/>
        <v>145.02000000000001</v>
      </c>
      <c r="G1134" s="116">
        <f t="shared" si="238"/>
        <v>48.34</v>
      </c>
      <c r="H1134" s="115">
        <f t="shared" si="229"/>
        <v>2.29</v>
      </c>
      <c r="I1134" s="115">
        <f t="shared" si="232"/>
        <v>117.29</v>
      </c>
      <c r="J1134" s="112">
        <f t="shared" si="233"/>
        <v>299.57</v>
      </c>
      <c r="K1134" s="114">
        <f t="shared" si="234"/>
        <v>217.82</v>
      </c>
      <c r="L1134" s="117">
        <v>1224</v>
      </c>
      <c r="M1134" s="118">
        <f t="shared" si="236"/>
        <v>982</v>
      </c>
      <c r="N1134" s="119">
        <v>1224</v>
      </c>
      <c r="O1134" s="120">
        <f t="shared" si="239"/>
        <v>982</v>
      </c>
      <c r="U1134" s="125"/>
    </row>
    <row r="1135" spans="1:21" x14ac:dyDescent="0.3">
      <c r="A1135" s="126">
        <v>983</v>
      </c>
      <c r="B1135" s="127">
        <v>1225</v>
      </c>
      <c r="C1135" s="128">
        <f t="shared" si="230"/>
        <v>58069.15</v>
      </c>
      <c r="D1135" s="129">
        <f t="shared" si="231"/>
        <v>4839.09</v>
      </c>
      <c r="E1135" s="130">
        <f t="shared" si="235"/>
        <v>537.13</v>
      </c>
      <c r="F1135" s="131">
        <f t="shared" si="237"/>
        <v>145.16999999999999</v>
      </c>
      <c r="G1135" s="132">
        <f t="shared" si="238"/>
        <v>48.39</v>
      </c>
      <c r="H1135" s="131">
        <f t="shared" si="229"/>
        <v>2.29</v>
      </c>
      <c r="I1135" s="131">
        <f t="shared" si="232"/>
        <v>117.29</v>
      </c>
      <c r="J1135" s="128">
        <f t="shared" si="233"/>
        <v>299.57</v>
      </c>
      <c r="K1135" s="130">
        <f t="shared" si="234"/>
        <v>217.82</v>
      </c>
      <c r="L1135" s="133">
        <v>1225</v>
      </c>
      <c r="M1135" s="134">
        <f t="shared" si="236"/>
        <v>983</v>
      </c>
      <c r="N1135" s="135">
        <v>1225</v>
      </c>
      <c r="O1135" s="136">
        <f t="shared" si="239"/>
        <v>983</v>
      </c>
      <c r="U1135" s="125"/>
    </row>
    <row r="1136" spans="1:21" x14ac:dyDescent="0.3">
      <c r="A1136" s="110">
        <v>983</v>
      </c>
      <c r="B1136" s="111">
        <v>1226</v>
      </c>
      <c r="C1136" s="112">
        <f t="shared" si="230"/>
        <v>58069.15</v>
      </c>
      <c r="D1136" s="113">
        <f t="shared" si="231"/>
        <v>4839.09</v>
      </c>
      <c r="E1136" s="114">
        <f t="shared" si="235"/>
        <v>537.13</v>
      </c>
      <c r="F1136" s="115">
        <f t="shared" si="237"/>
        <v>145.16999999999999</v>
      </c>
      <c r="G1136" s="116">
        <f t="shared" si="238"/>
        <v>48.39</v>
      </c>
      <c r="H1136" s="115">
        <f t="shared" si="229"/>
        <v>2.29</v>
      </c>
      <c r="I1136" s="115">
        <f t="shared" si="232"/>
        <v>117.29</v>
      </c>
      <c r="J1136" s="112">
        <f t="shared" si="233"/>
        <v>299.57</v>
      </c>
      <c r="K1136" s="114">
        <f t="shared" si="234"/>
        <v>217.82</v>
      </c>
      <c r="L1136" s="117">
        <v>1226</v>
      </c>
      <c r="M1136" s="118">
        <f t="shared" si="236"/>
        <v>983</v>
      </c>
      <c r="N1136" s="119">
        <v>1226</v>
      </c>
      <c r="O1136" s="120">
        <f t="shared" si="239"/>
        <v>983</v>
      </c>
      <c r="U1136" s="125"/>
    </row>
    <row r="1137" spans="1:21" x14ac:dyDescent="0.3">
      <c r="A1137" s="126">
        <v>984</v>
      </c>
      <c r="B1137" s="127">
        <v>1227</v>
      </c>
      <c r="C1137" s="128">
        <f t="shared" si="230"/>
        <v>58128.23</v>
      </c>
      <c r="D1137" s="129">
        <f t="shared" si="231"/>
        <v>4844.01</v>
      </c>
      <c r="E1137" s="130">
        <f t="shared" si="235"/>
        <v>537.67999999999995</v>
      </c>
      <c r="F1137" s="131">
        <f t="shared" si="237"/>
        <v>145.32</v>
      </c>
      <c r="G1137" s="132">
        <f t="shared" si="238"/>
        <v>48.44</v>
      </c>
      <c r="H1137" s="131">
        <f t="shared" si="229"/>
        <v>2.29</v>
      </c>
      <c r="I1137" s="131">
        <f t="shared" si="232"/>
        <v>117.29</v>
      </c>
      <c r="J1137" s="128">
        <f t="shared" si="233"/>
        <v>299.57</v>
      </c>
      <c r="K1137" s="130">
        <f t="shared" si="234"/>
        <v>217.82</v>
      </c>
      <c r="L1137" s="133">
        <v>1227</v>
      </c>
      <c r="M1137" s="134">
        <f t="shared" si="236"/>
        <v>984</v>
      </c>
      <c r="N1137" s="135">
        <v>1227</v>
      </c>
      <c r="O1137" s="136">
        <f t="shared" si="239"/>
        <v>984</v>
      </c>
      <c r="U1137" s="125"/>
    </row>
    <row r="1138" spans="1:21" x14ac:dyDescent="0.3">
      <c r="A1138" s="110">
        <v>985</v>
      </c>
      <c r="B1138" s="111">
        <v>1228</v>
      </c>
      <c r="C1138" s="112">
        <f t="shared" si="230"/>
        <v>58187.3</v>
      </c>
      <c r="D1138" s="113">
        <f t="shared" si="231"/>
        <v>4848.9399999999996</v>
      </c>
      <c r="E1138" s="114">
        <f t="shared" si="235"/>
        <v>538.23</v>
      </c>
      <c r="F1138" s="115">
        <f t="shared" si="237"/>
        <v>145.46</v>
      </c>
      <c r="G1138" s="116">
        <f t="shared" si="238"/>
        <v>48.48</v>
      </c>
      <c r="H1138" s="115">
        <f t="shared" si="229"/>
        <v>2.29</v>
      </c>
      <c r="I1138" s="115">
        <f t="shared" si="232"/>
        <v>117.29</v>
      </c>
      <c r="J1138" s="112">
        <f t="shared" si="233"/>
        <v>299.57</v>
      </c>
      <c r="K1138" s="114">
        <f t="shared" si="234"/>
        <v>217.82</v>
      </c>
      <c r="L1138" s="117">
        <v>1228</v>
      </c>
      <c r="M1138" s="118">
        <f t="shared" si="236"/>
        <v>985</v>
      </c>
      <c r="N1138" s="119">
        <v>1228</v>
      </c>
      <c r="O1138" s="120">
        <f t="shared" si="239"/>
        <v>985</v>
      </c>
      <c r="U1138" s="125"/>
    </row>
    <row r="1139" spans="1:21" x14ac:dyDescent="0.3">
      <c r="A1139" s="126">
        <v>985</v>
      </c>
      <c r="B1139" s="127">
        <v>1229</v>
      </c>
      <c r="C1139" s="128">
        <f t="shared" si="230"/>
        <v>58187.3</v>
      </c>
      <c r="D1139" s="129">
        <f t="shared" si="231"/>
        <v>4848.9399999999996</v>
      </c>
      <c r="E1139" s="130">
        <f t="shared" si="235"/>
        <v>538.23</v>
      </c>
      <c r="F1139" s="131">
        <f t="shared" si="237"/>
        <v>145.46</v>
      </c>
      <c r="G1139" s="132">
        <f t="shared" si="238"/>
        <v>48.48</v>
      </c>
      <c r="H1139" s="131">
        <f t="shared" si="229"/>
        <v>2.29</v>
      </c>
      <c r="I1139" s="131">
        <f t="shared" si="232"/>
        <v>117.29</v>
      </c>
      <c r="J1139" s="128">
        <f t="shared" si="233"/>
        <v>299.57</v>
      </c>
      <c r="K1139" s="130">
        <f t="shared" si="234"/>
        <v>217.82</v>
      </c>
      <c r="L1139" s="133">
        <v>1229</v>
      </c>
      <c r="M1139" s="134">
        <f t="shared" si="236"/>
        <v>985</v>
      </c>
      <c r="N1139" s="135">
        <v>1229</v>
      </c>
      <c r="O1139" s="136">
        <f t="shared" si="239"/>
        <v>985</v>
      </c>
      <c r="U1139" s="125"/>
    </row>
    <row r="1140" spans="1:21" x14ac:dyDescent="0.3">
      <c r="A1140" s="110">
        <v>986</v>
      </c>
      <c r="B1140" s="111">
        <v>1230</v>
      </c>
      <c r="C1140" s="112">
        <f t="shared" si="230"/>
        <v>58246.37</v>
      </c>
      <c r="D1140" s="113">
        <f t="shared" si="231"/>
        <v>4853.8599999999997</v>
      </c>
      <c r="E1140" s="114">
        <f t="shared" si="235"/>
        <v>538.77</v>
      </c>
      <c r="F1140" s="115">
        <f t="shared" si="237"/>
        <v>145.61000000000001</v>
      </c>
      <c r="G1140" s="116">
        <f t="shared" si="238"/>
        <v>48.53</v>
      </c>
      <c r="H1140" s="115">
        <f t="shared" si="229"/>
        <v>2.29</v>
      </c>
      <c r="I1140" s="115">
        <f t="shared" si="232"/>
        <v>117.29</v>
      </c>
      <c r="J1140" s="112">
        <f t="shared" si="233"/>
        <v>299.57</v>
      </c>
      <c r="K1140" s="114">
        <f t="shared" si="234"/>
        <v>217.82</v>
      </c>
      <c r="L1140" s="117">
        <v>1230</v>
      </c>
      <c r="M1140" s="118">
        <f t="shared" si="236"/>
        <v>986</v>
      </c>
      <c r="N1140" s="119">
        <v>1230</v>
      </c>
      <c r="O1140" s="120">
        <f t="shared" si="239"/>
        <v>986</v>
      </c>
      <c r="U1140" s="125"/>
    </row>
    <row r="1141" spans="1:21" x14ac:dyDescent="0.3">
      <c r="A1141" s="126">
        <v>987</v>
      </c>
      <c r="B1141" s="127">
        <v>1231</v>
      </c>
      <c r="C1141" s="128">
        <f t="shared" si="230"/>
        <v>58305.45</v>
      </c>
      <c r="D1141" s="129">
        <f t="shared" si="231"/>
        <v>4858.78</v>
      </c>
      <c r="E1141" s="130">
        <f t="shared" si="235"/>
        <v>539.32000000000005</v>
      </c>
      <c r="F1141" s="131">
        <f t="shared" si="237"/>
        <v>145.76</v>
      </c>
      <c r="G1141" s="132">
        <f t="shared" si="238"/>
        <v>48.58</v>
      </c>
      <c r="H1141" s="131">
        <f t="shared" si="229"/>
        <v>2.29</v>
      </c>
      <c r="I1141" s="131">
        <f t="shared" si="232"/>
        <v>117.29</v>
      </c>
      <c r="J1141" s="128">
        <f t="shared" si="233"/>
        <v>299.57</v>
      </c>
      <c r="K1141" s="130">
        <f t="shared" si="234"/>
        <v>217.82</v>
      </c>
      <c r="L1141" s="133">
        <v>1231</v>
      </c>
      <c r="M1141" s="134">
        <f t="shared" si="236"/>
        <v>987</v>
      </c>
      <c r="N1141" s="135">
        <v>1231</v>
      </c>
      <c r="O1141" s="136">
        <f t="shared" si="239"/>
        <v>987</v>
      </c>
      <c r="U1141" s="125"/>
    </row>
    <row r="1142" spans="1:21" x14ac:dyDescent="0.3">
      <c r="A1142" s="110">
        <v>988</v>
      </c>
      <c r="B1142" s="111">
        <v>1232</v>
      </c>
      <c r="C1142" s="112">
        <f t="shared" si="230"/>
        <v>58364.52</v>
      </c>
      <c r="D1142" s="113">
        <f t="shared" si="231"/>
        <v>4863.71</v>
      </c>
      <c r="E1142" s="114">
        <f t="shared" si="235"/>
        <v>539.87</v>
      </c>
      <c r="F1142" s="115">
        <f t="shared" si="237"/>
        <v>145.91</v>
      </c>
      <c r="G1142" s="116">
        <f t="shared" si="238"/>
        <v>48.63</v>
      </c>
      <c r="H1142" s="115">
        <f t="shared" si="229"/>
        <v>2.29</v>
      </c>
      <c r="I1142" s="115">
        <f t="shared" si="232"/>
        <v>117.29</v>
      </c>
      <c r="J1142" s="112">
        <f t="shared" si="233"/>
        <v>299.57</v>
      </c>
      <c r="K1142" s="114">
        <f t="shared" si="234"/>
        <v>217.82</v>
      </c>
      <c r="L1142" s="117">
        <v>1232</v>
      </c>
      <c r="M1142" s="118">
        <f t="shared" si="236"/>
        <v>988</v>
      </c>
      <c r="N1142" s="119">
        <v>1232</v>
      </c>
      <c r="O1142" s="120">
        <f t="shared" si="239"/>
        <v>988</v>
      </c>
      <c r="U1142" s="125"/>
    </row>
    <row r="1143" spans="1:21" x14ac:dyDescent="0.3">
      <c r="A1143" s="126">
        <v>988</v>
      </c>
      <c r="B1143" s="127">
        <v>1233</v>
      </c>
      <c r="C1143" s="128">
        <f t="shared" si="230"/>
        <v>58364.52</v>
      </c>
      <c r="D1143" s="129">
        <f t="shared" si="231"/>
        <v>4863.71</v>
      </c>
      <c r="E1143" s="130">
        <f t="shared" si="235"/>
        <v>539.87</v>
      </c>
      <c r="F1143" s="131">
        <f t="shared" si="237"/>
        <v>145.91</v>
      </c>
      <c r="G1143" s="132">
        <f t="shared" si="238"/>
        <v>48.63</v>
      </c>
      <c r="H1143" s="131">
        <f t="shared" si="229"/>
        <v>2.29</v>
      </c>
      <c r="I1143" s="131">
        <f t="shared" si="232"/>
        <v>117.29</v>
      </c>
      <c r="J1143" s="128">
        <f t="shared" si="233"/>
        <v>299.57</v>
      </c>
      <c r="K1143" s="130">
        <f t="shared" si="234"/>
        <v>217.82</v>
      </c>
      <c r="L1143" s="133">
        <v>1233</v>
      </c>
      <c r="M1143" s="134">
        <f t="shared" si="236"/>
        <v>988</v>
      </c>
      <c r="N1143" s="135">
        <v>1233</v>
      </c>
      <c r="O1143" s="136">
        <f t="shared" si="239"/>
        <v>988</v>
      </c>
      <c r="U1143" s="125"/>
    </row>
    <row r="1144" spans="1:21" x14ac:dyDescent="0.3">
      <c r="A1144" s="110">
        <v>989</v>
      </c>
      <c r="B1144" s="111">
        <v>1234</v>
      </c>
      <c r="C1144" s="112">
        <f t="shared" si="230"/>
        <v>58423.59</v>
      </c>
      <c r="D1144" s="113">
        <f t="shared" si="231"/>
        <v>4868.63</v>
      </c>
      <c r="E1144" s="114">
        <f t="shared" si="235"/>
        <v>540.41</v>
      </c>
      <c r="F1144" s="115">
        <f t="shared" si="237"/>
        <v>146.05000000000001</v>
      </c>
      <c r="G1144" s="116">
        <f t="shared" si="238"/>
        <v>48.68</v>
      </c>
      <c r="H1144" s="115">
        <f t="shared" si="229"/>
        <v>2.29</v>
      </c>
      <c r="I1144" s="115">
        <f t="shared" si="232"/>
        <v>117.29</v>
      </c>
      <c r="J1144" s="112">
        <f t="shared" si="233"/>
        <v>299.57</v>
      </c>
      <c r="K1144" s="114">
        <f t="shared" si="234"/>
        <v>217.82</v>
      </c>
      <c r="L1144" s="117">
        <v>1234</v>
      </c>
      <c r="M1144" s="118">
        <f t="shared" si="236"/>
        <v>989</v>
      </c>
      <c r="N1144" s="119">
        <v>1234</v>
      </c>
      <c r="O1144" s="120">
        <f t="shared" si="239"/>
        <v>989</v>
      </c>
      <c r="U1144" s="125"/>
    </row>
    <row r="1145" spans="1:21" x14ac:dyDescent="0.3">
      <c r="A1145" s="126">
        <v>990</v>
      </c>
      <c r="B1145" s="127">
        <v>1235</v>
      </c>
      <c r="C1145" s="128">
        <f t="shared" si="230"/>
        <v>58482.67</v>
      </c>
      <c r="D1145" s="129">
        <f t="shared" si="231"/>
        <v>4873.55</v>
      </c>
      <c r="E1145" s="130">
        <f t="shared" si="235"/>
        <v>540.96</v>
      </c>
      <c r="F1145" s="131">
        <f t="shared" si="237"/>
        <v>146.19999999999999</v>
      </c>
      <c r="G1145" s="132">
        <f t="shared" si="238"/>
        <v>48.73</v>
      </c>
      <c r="H1145" s="131">
        <f t="shared" si="229"/>
        <v>2.29</v>
      </c>
      <c r="I1145" s="131">
        <f t="shared" si="232"/>
        <v>117.29</v>
      </c>
      <c r="J1145" s="128">
        <f t="shared" si="233"/>
        <v>299.57</v>
      </c>
      <c r="K1145" s="130">
        <f t="shared" si="234"/>
        <v>217.82</v>
      </c>
      <c r="L1145" s="133">
        <v>1235</v>
      </c>
      <c r="M1145" s="134">
        <f t="shared" si="236"/>
        <v>990</v>
      </c>
      <c r="N1145" s="135">
        <v>1235</v>
      </c>
      <c r="O1145" s="136">
        <f t="shared" si="239"/>
        <v>990</v>
      </c>
      <c r="U1145" s="125"/>
    </row>
    <row r="1146" spans="1:21" x14ac:dyDescent="0.3">
      <c r="A1146" s="110">
        <v>990</v>
      </c>
      <c r="B1146" s="111">
        <v>1236</v>
      </c>
      <c r="C1146" s="112">
        <f t="shared" si="230"/>
        <v>58482.67</v>
      </c>
      <c r="D1146" s="113">
        <f t="shared" si="231"/>
        <v>4873.55</v>
      </c>
      <c r="E1146" s="114">
        <f t="shared" si="235"/>
        <v>540.96</v>
      </c>
      <c r="F1146" s="115">
        <f t="shared" si="237"/>
        <v>146.19999999999999</v>
      </c>
      <c r="G1146" s="116">
        <f t="shared" si="238"/>
        <v>48.73</v>
      </c>
      <c r="H1146" s="115">
        <f t="shared" si="229"/>
        <v>2.29</v>
      </c>
      <c r="I1146" s="115">
        <f t="shared" si="232"/>
        <v>117.29</v>
      </c>
      <c r="J1146" s="112">
        <f t="shared" si="233"/>
        <v>299.57</v>
      </c>
      <c r="K1146" s="114">
        <f t="shared" si="234"/>
        <v>217.82</v>
      </c>
      <c r="L1146" s="117">
        <v>1236</v>
      </c>
      <c r="M1146" s="118">
        <f t="shared" si="236"/>
        <v>990</v>
      </c>
      <c r="N1146" s="119">
        <v>1236</v>
      </c>
      <c r="O1146" s="120">
        <f t="shared" si="239"/>
        <v>990</v>
      </c>
      <c r="U1146" s="125"/>
    </row>
    <row r="1147" spans="1:21" x14ac:dyDescent="0.3">
      <c r="A1147" s="126">
        <v>991</v>
      </c>
      <c r="B1147" s="127">
        <v>1237</v>
      </c>
      <c r="C1147" s="128">
        <f t="shared" si="230"/>
        <v>58541.74</v>
      </c>
      <c r="D1147" s="129">
        <f t="shared" si="231"/>
        <v>4878.47</v>
      </c>
      <c r="E1147" s="130">
        <f t="shared" si="235"/>
        <v>541.51</v>
      </c>
      <c r="F1147" s="131">
        <f t="shared" si="237"/>
        <v>146.35</v>
      </c>
      <c r="G1147" s="132">
        <f t="shared" si="238"/>
        <v>48.78</v>
      </c>
      <c r="H1147" s="131">
        <f t="shared" si="229"/>
        <v>2.29</v>
      </c>
      <c r="I1147" s="131">
        <f t="shared" si="232"/>
        <v>117.29</v>
      </c>
      <c r="J1147" s="128">
        <f t="shared" si="233"/>
        <v>299.57</v>
      </c>
      <c r="K1147" s="130">
        <f t="shared" si="234"/>
        <v>217.82</v>
      </c>
      <c r="L1147" s="133">
        <v>1237</v>
      </c>
      <c r="M1147" s="118">
        <f t="shared" si="236"/>
        <v>991</v>
      </c>
      <c r="N1147" s="135">
        <v>1237</v>
      </c>
      <c r="O1147" s="136">
        <f t="shared" si="239"/>
        <v>991</v>
      </c>
      <c r="U1147" s="125"/>
    </row>
    <row r="1148" spans="1:21" x14ac:dyDescent="0.3">
      <c r="A1148" s="110">
        <v>992</v>
      </c>
      <c r="B1148" s="111">
        <v>1238</v>
      </c>
      <c r="C1148" s="112">
        <f t="shared" si="230"/>
        <v>58600.81</v>
      </c>
      <c r="D1148" s="113">
        <f t="shared" si="231"/>
        <v>4883.3999999999996</v>
      </c>
      <c r="E1148" s="114">
        <f t="shared" si="235"/>
        <v>542.04999999999995</v>
      </c>
      <c r="F1148" s="115">
        <f t="shared" si="237"/>
        <v>146.5</v>
      </c>
      <c r="G1148" s="116">
        <f t="shared" si="238"/>
        <v>48.83</v>
      </c>
      <c r="H1148" s="115">
        <f t="shared" si="229"/>
        <v>2.29</v>
      </c>
      <c r="I1148" s="115">
        <f t="shared" si="232"/>
        <v>117.29</v>
      </c>
      <c r="J1148" s="112">
        <f t="shared" si="233"/>
        <v>299.57</v>
      </c>
      <c r="K1148" s="114">
        <f t="shared" si="234"/>
        <v>217.82</v>
      </c>
      <c r="L1148" s="117">
        <v>1238</v>
      </c>
      <c r="M1148" s="134">
        <f t="shared" si="236"/>
        <v>992</v>
      </c>
      <c r="N1148" s="119">
        <v>1238</v>
      </c>
      <c r="O1148" s="120">
        <f t="shared" si="239"/>
        <v>992</v>
      </c>
      <c r="U1148" s="125"/>
    </row>
    <row r="1149" spans="1:21" x14ac:dyDescent="0.3">
      <c r="A1149" s="126">
        <v>992</v>
      </c>
      <c r="B1149" s="127">
        <v>1239</v>
      </c>
      <c r="C1149" s="128">
        <f t="shared" si="230"/>
        <v>58600.81</v>
      </c>
      <c r="D1149" s="129">
        <f t="shared" si="231"/>
        <v>4883.3999999999996</v>
      </c>
      <c r="E1149" s="130">
        <f t="shared" si="235"/>
        <v>542.04999999999995</v>
      </c>
      <c r="F1149" s="131">
        <f t="shared" si="237"/>
        <v>146.5</v>
      </c>
      <c r="G1149" s="132">
        <f t="shared" si="238"/>
        <v>48.83</v>
      </c>
      <c r="H1149" s="131">
        <f t="shared" si="229"/>
        <v>2.29</v>
      </c>
      <c r="I1149" s="131">
        <f t="shared" si="232"/>
        <v>117.29</v>
      </c>
      <c r="J1149" s="128">
        <f t="shared" si="233"/>
        <v>299.57</v>
      </c>
      <c r="K1149" s="130">
        <f t="shared" si="234"/>
        <v>217.82</v>
      </c>
      <c r="L1149" s="133">
        <v>1239</v>
      </c>
      <c r="M1149" s="118">
        <f t="shared" si="236"/>
        <v>992</v>
      </c>
      <c r="N1149" s="135">
        <v>1239</v>
      </c>
      <c r="O1149" s="136">
        <f t="shared" si="239"/>
        <v>992</v>
      </c>
      <c r="U1149" s="125"/>
    </row>
    <row r="1150" spans="1:21" x14ac:dyDescent="0.3">
      <c r="A1150" s="110">
        <v>993</v>
      </c>
      <c r="B1150" s="111">
        <v>1240</v>
      </c>
      <c r="C1150" s="112">
        <f t="shared" si="230"/>
        <v>58659.89</v>
      </c>
      <c r="D1150" s="113">
        <f t="shared" si="231"/>
        <v>4888.32</v>
      </c>
      <c r="E1150" s="114">
        <f t="shared" si="235"/>
        <v>542.6</v>
      </c>
      <c r="F1150" s="115">
        <f t="shared" si="237"/>
        <v>146.63999999999999</v>
      </c>
      <c r="G1150" s="116">
        <f t="shared" si="238"/>
        <v>48.88</v>
      </c>
      <c r="H1150" s="115">
        <f t="shared" si="229"/>
        <v>2.29</v>
      </c>
      <c r="I1150" s="115">
        <f t="shared" si="232"/>
        <v>117.29</v>
      </c>
      <c r="J1150" s="112">
        <f t="shared" si="233"/>
        <v>299.57</v>
      </c>
      <c r="K1150" s="114">
        <f t="shared" si="234"/>
        <v>217.82</v>
      </c>
      <c r="L1150" s="117">
        <v>1240</v>
      </c>
      <c r="M1150" s="134">
        <f t="shared" si="236"/>
        <v>993</v>
      </c>
      <c r="N1150" s="119">
        <v>1240</v>
      </c>
      <c r="O1150" s="120">
        <f t="shared" si="239"/>
        <v>993</v>
      </c>
      <c r="U1150" s="125"/>
    </row>
    <row r="1151" spans="1:21" x14ac:dyDescent="0.3">
      <c r="A1151" s="126">
        <v>993</v>
      </c>
      <c r="B1151" s="127">
        <v>1241</v>
      </c>
      <c r="C1151" s="128">
        <f t="shared" si="230"/>
        <v>58659.89</v>
      </c>
      <c r="D1151" s="129">
        <f t="shared" si="231"/>
        <v>4888.32</v>
      </c>
      <c r="E1151" s="130">
        <f t="shared" si="235"/>
        <v>542.6</v>
      </c>
      <c r="F1151" s="131">
        <f t="shared" si="237"/>
        <v>146.63999999999999</v>
      </c>
      <c r="G1151" s="132">
        <f t="shared" si="238"/>
        <v>48.88</v>
      </c>
      <c r="H1151" s="131">
        <f t="shared" si="229"/>
        <v>2.29</v>
      </c>
      <c r="I1151" s="131">
        <f t="shared" si="232"/>
        <v>117.29</v>
      </c>
      <c r="J1151" s="128">
        <f t="shared" si="233"/>
        <v>299.57</v>
      </c>
      <c r="K1151" s="130">
        <f t="shared" si="234"/>
        <v>217.82</v>
      </c>
      <c r="L1151" s="133">
        <v>1241</v>
      </c>
      <c r="M1151" s="118">
        <f t="shared" si="236"/>
        <v>993</v>
      </c>
      <c r="N1151" s="135">
        <v>1241</v>
      </c>
      <c r="O1151" s="136">
        <f t="shared" si="239"/>
        <v>993</v>
      </c>
      <c r="U1151" s="125"/>
    </row>
    <row r="1152" spans="1:21" x14ac:dyDescent="0.3">
      <c r="A1152" s="110">
        <v>994</v>
      </c>
      <c r="B1152" s="111">
        <v>1242</v>
      </c>
      <c r="C1152" s="112">
        <f t="shared" si="230"/>
        <v>58718.96</v>
      </c>
      <c r="D1152" s="113">
        <f t="shared" si="231"/>
        <v>4893.24</v>
      </c>
      <c r="E1152" s="114">
        <f t="shared" si="235"/>
        <v>543.14</v>
      </c>
      <c r="F1152" s="115">
        <f t="shared" si="237"/>
        <v>146.79</v>
      </c>
      <c r="G1152" s="116">
        <f t="shared" si="238"/>
        <v>48.93</v>
      </c>
      <c r="H1152" s="115">
        <f t="shared" si="229"/>
        <v>2.29</v>
      </c>
      <c r="I1152" s="115">
        <f t="shared" si="232"/>
        <v>117.29</v>
      </c>
      <c r="J1152" s="112">
        <f t="shared" si="233"/>
        <v>299.57</v>
      </c>
      <c r="K1152" s="114">
        <f t="shared" si="234"/>
        <v>217.82</v>
      </c>
      <c r="L1152" s="117">
        <v>1242</v>
      </c>
      <c r="M1152" s="134">
        <f t="shared" si="236"/>
        <v>994</v>
      </c>
      <c r="N1152" s="119">
        <v>1242</v>
      </c>
      <c r="O1152" s="120">
        <f t="shared" si="239"/>
        <v>994</v>
      </c>
      <c r="U1152" s="125"/>
    </row>
    <row r="1153" spans="1:21" x14ac:dyDescent="0.3">
      <c r="A1153" s="126">
        <v>995</v>
      </c>
      <c r="B1153" s="127">
        <v>1243</v>
      </c>
      <c r="C1153" s="128">
        <f t="shared" si="230"/>
        <v>58778.03</v>
      </c>
      <c r="D1153" s="129">
        <f t="shared" si="231"/>
        <v>4898.16</v>
      </c>
      <c r="E1153" s="130">
        <f t="shared" si="235"/>
        <v>543.69000000000005</v>
      </c>
      <c r="F1153" s="131">
        <f t="shared" si="237"/>
        <v>146.94</v>
      </c>
      <c r="G1153" s="132">
        <f t="shared" si="238"/>
        <v>48.98</v>
      </c>
      <c r="H1153" s="131">
        <f t="shared" si="229"/>
        <v>2.29</v>
      </c>
      <c r="I1153" s="131">
        <f t="shared" si="232"/>
        <v>117.29</v>
      </c>
      <c r="J1153" s="128">
        <f t="shared" si="233"/>
        <v>299.57</v>
      </c>
      <c r="K1153" s="130">
        <f t="shared" si="234"/>
        <v>217.82</v>
      </c>
      <c r="L1153" s="133">
        <v>1243</v>
      </c>
      <c r="M1153" s="118">
        <f t="shared" si="236"/>
        <v>995</v>
      </c>
      <c r="N1153" s="135">
        <v>1243</v>
      </c>
      <c r="O1153" s="136">
        <f t="shared" si="239"/>
        <v>995</v>
      </c>
      <c r="U1153" s="125"/>
    </row>
    <row r="1154" spans="1:21" x14ac:dyDescent="0.3">
      <c r="A1154" s="110">
        <v>996</v>
      </c>
      <c r="B1154" s="111">
        <v>1244</v>
      </c>
      <c r="C1154" s="112">
        <f t="shared" si="230"/>
        <v>58837.11</v>
      </c>
      <c r="D1154" s="113">
        <f t="shared" si="231"/>
        <v>4903.09</v>
      </c>
      <c r="E1154" s="114">
        <f t="shared" si="235"/>
        <v>544.24</v>
      </c>
      <c r="F1154" s="115">
        <f t="shared" si="237"/>
        <v>147.09</v>
      </c>
      <c r="G1154" s="116">
        <f t="shared" si="238"/>
        <v>49.03</v>
      </c>
      <c r="H1154" s="115">
        <f t="shared" si="229"/>
        <v>2.29</v>
      </c>
      <c r="I1154" s="115">
        <f t="shared" si="232"/>
        <v>117.29</v>
      </c>
      <c r="J1154" s="112">
        <f t="shared" si="233"/>
        <v>299.57</v>
      </c>
      <c r="K1154" s="114">
        <f t="shared" si="234"/>
        <v>217.82</v>
      </c>
      <c r="L1154" s="117">
        <v>1244</v>
      </c>
      <c r="M1154" s="134">
        <f t="shared" si="236"/>
        <v>996</v>
      </c>
      <c r="N1154" s="119">
        <v>1244</v>
      </c>
      <c r="O1154" s="120">
        <f t="shared" si="239"/>
        <v>996</v>
      </c>
      <c r="U1154" s="125"/>
    </row>
    <row r="1155" spans="1:21" x14ac:dyDescent="0.3">
      <c r="A1155" s="126">
        <v>996</v>
      </c>
      <c r="B1155" s="127">
        <v>1245</v>
      </c>
      <c r="C1155" s="128">
        <f t="shared" si="230"/>
        <v>58837.11</v>
      </c>
      <c r="D1155" s="129">
        <f t="shared" si="231"/>
        <v>4903.09</v>
      </c>
      <c r="E1155" s="130">
        <f t="shared" si="235"/>
        <v>544.24</v>
      </c>
      <c r="F1155" s="131">
        <f t="shared" si="237"/>
        <v>147.09</v>
      </c>
      <c r="G1155" s="132">
        <f t="shared" si="238"/>
        <v>49.03</v>
      </c>
      <c r="H1155" s="131">
        <f t="shared" ref="H1155:H1218" si="240">TRUNC($P$9,2)</f>
        <v>2.29</v>
      </c>
      <c r="I1155" s="131">
        <f t="shared" si="232"/>
        <v>117.29</v>
      </c>
      <c r="J1155" s="128">
        <f t="shared" si="233"/>
        <v>299.57</v>
      </c>
      <c r="K1155" s="130">
        <f t="shared" si="234"/>
        <v>217.82</v>
      </c>
      <c r="L1155" s="133">
        <v>1245</v>
      </c>
      <c r="M1155" s="118">
        <f t="shared" si="236"/>
        <v>996</v>
      </c>
      <c r="N1155" s="135">
        <v>1245</v>
      </c>
      <c r="O1155" s="136">
        <f t="shared" si="239"/>
        <v>996</v>
      </c>
      <c r="U1155" s="125"/>
    </row>
    <row r="1156" spans="1:21" x14ac:dyDescent="0.3">
      <c r="A1156" s="110">
        <v>997</v>
      </c>
      <c r="B1156" s="111">
        <v>1246</v>
      </c>
      <c r="C1156" s="112">
        <f t="shared" si="230"/>
        <v>58896.18</v>
      </c>
      <c r="D1156" s="113">
        <f t="shared" si="231"/>
        <v>4908.01</v>
      </c>
      <c r="E1156" s="114">
        <f t="shared" si="235"/>
        <v>544.78</v>
      </c>
      <c r="F1156" s="115">
        <f t="shared" si="237"/>
        <v>147.24</v>
      </c>
      <c r="G1156" s="116">
        <f t="shared" si="238"/>
        <v>49.08</v>
      </c>
      <c r="H1156" s="115">
        <f t="shared" si="240"/>
        <v>2.29</v>
      </c>
      <c r="I1156" s="115">
        <f t="shared" si="232"/>
        <v>117.29</v>
      </c>
      <c r="J1156" s="112">
        <f t="shared" si="233"/>
        <v>299.57</v>
      </c>
      <c r="K1156" s="114">
        <f t="shared" si="234"/>
        <v>217.82</v>
      </c>
      <c r="L1156" s="117">
        <v>1246</v>
      </c>
      <c r="M1156" s="134">
        <f t="shared" si="236"/>
        <v>997</v>
      </c>
      <c r="N1156" s="119">
        <v>1246</v>
      </c>
      <c r="O1156" s="120">
        <f t="shared" si="239"/>
        <v>997</v>
      </c>
      <c r="U1156" s="125"/>
    </row>
    <row r="1157" spans="1:21" x14ac:dyDescent="0.3">
      <c r="A1157" s="126">
        <v>997</v>
      </c>
      <c r="B1157" s="127">
        <v>1247</v>
      </c>
      <c r="C1157" s="128">
        <f t="shared" si="230"/>
        <v>58896.18</v>
      </c>
      <c r="D1157" s="129">
        <f t="shared" si="231"/>
        <v>4908.01</v>
      </c>
      <c r="E1157" s="130">
        <f t="shared" si="235"/>
        <v>544.78</v>
      </c>
      <c r="F1157" s="131">
        <f t="shared" si="237"/>
        <v>147.24</v>
      </c>
      <c r="G1157" s="132">
        <f t="shared" si="238"/>
        <v>49.08</v>
      </c>
      <c r="H1157" s="131">
        <f t="shared" si="240"/>
        <v>2.29</v>
      </c>
      <c r="I1157" s="131">
        <f t="shared" si="232"/>
        <v>117.29</v>
      </c>
      <c r="J1157" s="128">
        <f t="shared" si="233"/>
        <v>299.57</v>
      </c>
      <c r="K1157" s="130">
        <f t="shared" si="234"/>
        <v>217.82</v>
      </c>
      <c r="L1157" s="133">
        <v>1247</v>
      </c>
      <c r="M1157" s="118">
        <f t="shared" si="236"/>
        <v>997</v>
      </c>
      <c r="N1157" s="135">
        <v>1247</v>
      </c>
      <c r="O1157" s="136">
        <f t="shared" si="239"/>
        <v>997</v>
      </c>
      <c r="U1157" s="125"/>
    </row>
    <row r="1158" spans="1:21" x14ac:dyDescent="0.3">
      <c r="A1158" s="110">
        <v>998</v>
      </c>
      <c r="B1158" s="111">
        <v>1248</v>
      </c>
      <c r="C1158" s="112">
        <f t="shared" si="230"/>
        <v>58955.25</v>
      </c>
      <c r="D1158" s="113">
        <f t="shared" si="231"/>
        <v>4912.93</v>
      </c>
      <c r="E1158" s="114">
        <f t="shared" si="235"/>
        <v>545.33000000000004</v>
      </c>
      <c r="F1158" s="115">
        <f t="shared" si="237"/>
        <v>147.38</v>
      </c>
      <c r="G1158" s="116">
        <f t="shared" si="238"/>
        <v>49.12</v>
      </c>
      <c r="H1158" s="115">
        <f t="shared" si="240"/>
        <v>2.29</v>
      </c>
      <c r="I1158" s="115">
        <f t="shared" si="232"/>
        <v>117.29</v>
      </c>
      <c r="J1158" s="112">
        <f t="shared" si="233"/>
        <v>299.57</v>
      </c>
      <c r="K1158" s="114">
        <f t="shared" si="234"/>
        <v>217.82</v>
      </c>
      <c r="L1158" s="117">
        <v>1248</v>
      </c>
      <c r="M1158" s="134">
        <f t="shared" si="236"/>
        <v>998</v>
      </c>
      <c r="N1158" s="119">
        <v>1248</v>
      </c>
      <c r="O1158" s="120">
        <f t="shared" si="239"/>
        <v>998</v>
      </c>
      <c r="U1158" s="125"/>
    </row>
    <row r="1159" spans="1:21" x14ac:dyDescent="0.3">
      <c r="A1159" s="126">
        <v>999</v>
      </c>
      <c r="B1159" s="127">
        <v>1249</v>
      </c>
      <c r="C1159" s="128">
        <f t="shared" si="230"/>
        <v>59014.33</v>
      </c>
      <c r="D1159" s="129">
        <f t="shared" si="231"/>
        <v>4917.8599999999997</v>
      </c>
      <c r="E1159" s="130">
        <f t="shared" si="235"/>
        <v>545.88</v>
      </c>
      <c r="F1159" s="131">
        <f t="shared" si="237"/>
        <v>147.53</v>
      </c>
      <c r="G1159" s="132">
        <f t="shared" si="238"/>
        <v>49.17</v>
      </c>
      <c r="H1159" s="131">
        <f t="shared" si="240"/>
        <v>2.29</v>
      </c>
      <c r="I1159" s="131">
        <f t="shared" si="232"/>
        <v>117.29</v>
      </c>
      <c r="J1159" s="128">
        <f t="shared" si="233"/>
        <v>299.57</v>
      </c>
      <c r="K1159" s="130">
        <f t="shared" si="234"/>
        <v>217.82</v>
      </c>
      <c r="L1159" s="133">
        <v>1249</v>
      </c>
      <c r="M1159" s="118">
        <f t="shared" si="236"/>
        <v>999</v>
      </c>
      <c r="N1159" s="135">
        <v>1249</v>
      </c>
      <c r="O1159" s="136">
        <f t="shared" si="239"/>
        <v>999</v>
      </c>
      <c r="U1159" s="125"/>
    </row>
    <row r="1160" spans="1:21" x14ac:dyDescent="0.3">
      <c r="A1160" s="110">
        <v>1000</v>
      </c>
      <c r="B1160" s="111">
        <v>1250</v>
      </c>
      <c r="C1160" s="112">
        <f t="shared" si="230"/>
        <v>59073.4</v>
      </c>
      <c r="D1160" s="113">
        <f t="shared" si="231"/>
        <v>4922.78</v>
      </c>
      <c r="E1160" s="114">
        <f t="shared" si="235"/>
        <v>546.41999999999996</v>
      </c>
      <c r="F1160" s="115">
        <f t="shared" si="237"/>
        <v>147.68</v>
      </c>
      <c r="G1160" s="116">
        <f t="shared" si="238"/>
        <v>49.22</v>
      </c>
      <c r="H1160" s="115">
        <f t="shared" si="240"/>
        <v>2.29</v>
      </c>
      <c r="I1160" s="115">
        <f t="shared" si="232"/>
        <v>117.29</v>
      </c>
      <c r="J1160" s="112">
        <f t="shared" si="233"/>
        <v>299.57</v>
      </c>
      <c r="K1160" s="114">
        <f t="shared" si="234"/>
        <v>217.82</v>
      </c>
      <c r="L1160" s="117">
        <v>1250</v>
      </c>
      <c r="M1160" s="134">
        <f t="shared" si="236"/>
        <v>1000</v>
      </c>
      <c r="N1160" s="119">
        <v>1250</v>
      </c>
      <c r="O1160" s="120">
        <f t="shared" si="239"/>
        <v>1000</v>
      </c>
      <c r="U1160" s="125"/>
    </row>
    <row r="1161" spans="1:21" x14ac:dyDescent="0.3">
      <c r="A1161" s="126">
        <v>1000</v>
      </c>
      <c r="B1161" s="127">
        <v>1251</v>
      </c>
      <c r="C1161" s="128">
        <f t="shared" si="230"/>
        <v>59073.4</v>
      </c>
      <c r="D1161" s="129">
        <f t="shared" si="231"/>
        <v>4922.78</v>
      </c>
      <c r="E1161" s="130">
        <f t="shared" si="235"/>
        <v>546.41999999999996</v>
      </c>
      <c r="F1161" s="131">
        <f t="shared" si="237"/>
        <v>147.68</v>
      </c>
      <c r="G1161" s="132">
        <f t="shared" si="238"/>
        <v>49.22</v>
      </c>
      <c r="H1161" s="131">
        <f t="shared" si="240"/>
        <v>2.29</v>
      </c>
      <c r="I1161" s="131">
        <f t="shared" si="232"/>
        <v>117.29</v>
      </c>
      <c r="J1161" s="128">
        <f t="shared" si="233"/>
        <v>299.57</v>
      </c>
      <c r="K1161" s="130">
        <f t="shared" si="234"/>
        <v>217.82</v>
      </c>
      <c r="L1161" s="133">
        <v>1251</v>
      </c>
      <c r="M1161" s="118">
        <f t="shared" si="236"/>
        <v>1000</v>
      </c>
      <c r="N1161" s="135">
        <v>1251</v>
      </c>
      <c r="O1161" s="136">
        <f t="shared" si="239"/>
        <v>1000</v>
      </c>
      <c r="U1161" s="125"/>
    </row>
    <row r="1162" spans="1:21" x14ac:dyDescent="0.3">
      <c r="A1162" s="110">
        <v>1001</v>
      </c>
      <c r="B1162" s="111">
        <v>1252</v>
      </c>
      <c r="C1162" s="112">
        <f t="shared" ref="C1162:C1225" si="241">ROUND($P$1*A1162,2)</f>
        <v>59132.47</v>
      </c>
      <c r="D1162" s="113">
        <f t="shared" ref="D1162:D1225" si="242">TRUNC(C1162/12,2)</f>
        <v>4927.7</v>
      </c>
      <c r="E1162" s="114">
        <f t="shared" si="235"/>
        <v>546.97</v>
      </c>
      <c r="F1162" s="115">
        <f t="shared" si="237"/>
        <v>147.83000000000001</v>
      </c>
      <c r="G1162" s="116">
        <f t="shared" si="238"/>
        <v>49.27</v>
      </c>
      <c r="H1162" s="115">
        <f t="shared" si="240"/>
        <v>2.29</v>
      </c>
      <c r="I1162" s="115">
        <f t="shared" ref="I1162:I1225" si="243">TRUNC(IF(A1162&lt;$A$427,$D$427*$R$10+$P$10,IF(A1162&gt;$A$782,$D$782*$R$10+$P$10,D1162*$R$10+$P$10)),2)</f>
        <v>117.29</v>
      </c>
      <c r="J1162" s="112">
        <f t="shared" ref="J1162:J1225" si="244">TRUNC(IF(A1162&lt;$A$427,($D$427*$R$11)+$P$11,IF(A1162&gt;$A$782,$D$782*$R$11+$P$11,D1162*$R$11+$P$11)),2)</f>
        <v>299.57</v>
      </c>
      <c r="K1162" s="114">
        <f t="shared" ref="K1162:K1225" si="245">TRUNC(IF(A1162&lt;$A$427,$D$427*$R$12+$P$12,IF(A1162&gt;$A$782,$D$782*$R$12+$P$12,D1162*$R$12+$P$12)),2)</f>
        <v>217.82</v>
      </c>
      <c r="L1162" s="117">
        <v>1252</v>
      </c>
      <c r="M1162" s="134">
        <f t="shared" si="236"/>
        <v>1001</v>
      </c>
      <c r="N1162" s="119">
        <v>1252</v>
      </c>
      <c r="O1162" s="120">
        <f t="shared" si="239"/>
        <v>1001</v>
      </c>
      <c r="U1162" s="125"/>
    </row>
    <row r="1163" spans="1:21" x14ac:dyDescent="0.3">
      <c r="A1163" s="126">
        <v>1001</v>
      </c>
      <c r="B1163" s="127">
        <v>1253</v>
      </c>
      <c r="C1163" s="128">
        <f t="shared" si="241"/>
        <v>59132.47</v>
      </c>
      <c r="D1163" s="129">
        <f t="shared" si="242"/>
        <v>4927.7</v>
      </c>
      <c r="E1163" s="130">
        <f t="shared" si="235"/>
        <v>546.97</v>
      </c>
      <c r="F1163" s="131">
        <f t="shared" si="237"/>
        <v>147.83000000000001</v>
      </c>
      <c r="G1163" s="132">
        <f t="shared" si="238"/>
        <v>49.27</v>
      </c>
      <c r="H1163" s="131">
        <f t="shared" si="240"/>
        <v>2.29</v>
      </c>
      <c r="I1163" s="131">
        <f t="shared" si="243"/>
        <v>117.29</v>
      </c>
      <c r="J1163" s="128">
        <f t="shared" si="244"/>
        <v>299.57</v>
      </c>
      <c r="K1163" s="130">
        <f t="shared" si="245"/>
        <v>217.82</v>
      </c>
      <c r="L1163" s="133">
        <v>1253</v>
      </c>
      <c r="M1163" s="118">
        <f t="shared" si="236"/>
        <v>1001</v>
      </c>
      <c r="N1163" s="135">
        <v>1253</v>
      </c>
      <c r="O1163" s="136">
        <f t="shared" si="239"/>
        <v>1001</v>
      </c>
      <c r="U1163" s="125"/>
    </row>
    <row r="1164" spans="1:21" x14ac:dyDescent="0.3">
      <c r="A1164" s="110">
        <v>1002</v>
      </c>
      <c r="B1164" s="111">
        <v>1254</v>
      </c>
      <c r="C1164" s="112">
        <f t="shared" si="241"/>
        <v>59191.55</v>
      </c>
      <c r="D1164" s="113">
        <f t="shared" si="242"/>
        <v>4932.62</v>
      </c>
      <c r="E1164" s="114">
        <f t="shared" si="235"/>
        <v>547.52</v>
      </c>
      <c r="F1164" s="115">
        <f t="shared" si="237"/>
        <v>147.97</v>
      </c>
      <c r="G1164" s="116">
        <f t="shared" si="238"/>
        <v>49.32</v>
      </c>
      <c r="H1164" s="115">
        <f t="shared" si="240"/>
        <v>2.29</v>
      </c>
      <c r="I1164" s="115">
        <f t="shared" si="243"/>
        <v>117.29</v>
      </c>
      <c r="J1164" s="112">
        <f t="shared" si="244"/>
        <v>299.57</v>
      </c>
      <c r="K1164" s="114">
        <f t="shared" si="245"/>
        <v>217.82</v>
      </c>
      <c r="L1164" s="117">
        <v>1254</v>
      </c>
      <c r="M1164" s="134">
        <f t="shared" si="236"/>
        <v>1002</v>
      </c>
      <c r="N1164" s="119">
        <v>1254</v>
      </c>
      <c r="O1164" s="120">
        <f t="shared" si="239"/>
        <v>1002</v>
      </c>
      <c r="U1164" s="125"/>
    </row>
    <row r="1165" spans="1:21" x14ac:dyDescent="0.3">
      <c r="A1165" s="126">
        <v>1003</v>
      </c>
      <c r="B1165" s="127">
        <v>1255</v>
      </c>
      <c r="C1165" s="128">
        <f t="shared" si="241"/>
        <v>59250.62</v>
      </c>
      <c r="D1165" s="129">
        <f t="shared" si="242"/>
        <v>4937.55</v>
      </c>
      <c r="E1165" s="130">
        <f t="shared" si="235"/>
        <v>548.05999999999995</v>
      </c>
      <c r="F1165" s="131">
        <f t="shared" si="237"/>
        <v>148.12</v>
      </c>
      <c r="G1165" s="132">
        <f t="shared" si="238"/>
        <v>49.37</v>
      </c>
      <c r="H1165" s="131">
        <f t="shared" si="240"/>
        <v>2.29</v>
      </c>
      <c r="I1165" s="131">
        <f t="shared" si="243"/>
        <v>117.29</v>
      </c>
      <c r="J1165" s="128">
        <f t="shared" si="244"/>
        <v>299.57</v>
      </c>
      <c r="K1165" s="130">
        <f t="shared" si="245"/>
        <v>217.82</v>
      </c>
      <c r="L1165" s="133">
        <v>1255</v>
      </c>
      <c r="M1165" s="118">
        <f t="shared" si="236"/>
        <v>1003</v>
      </c>
      <c r="N1165" s="135">
        <v>1255</v>
      </c>
      <c r="O1165" s="136">
        <f t="shared" si="239"/>
        <v>1003</v>
      </c>
      <c r="U1165" s="125"/>
    </row>
    <row r="1166" spans="1:21" x14ac:dyDescent="0.3">
      <c r="A1166" s="110">
        <v>1004</v>
      </c>
      <c r="B1166" s="111">
        <v>1256</v>
      </c>
      <c r="C1166" s="112">
        <f t="shared" si="241"/>
        <v>59309.69</v>
      </c>
      <c r="D1166" s="113">
        <f t="shared" si="242"/>
        <v>4942.47</v>
      </c>
      <c r="E1166" s="114">
        <f t="shared" si="235"/>
        <v>548.61</v>
      </c>
      <c r="F1166" s="115">
        <f t="shared" si="237"/>
        <v>148.27000000000001</v>
      </c>
      <c r="G1166" s="116">
        <f t="shared" si="238"/>
        <v>49.42</v>
      </c>
      <c r="H1166" s="115">
        <f t="shared" si="240"/>
        <v>2.29</v>
      </c>
      <c r="I1166" s="115">
        <f t="shared" si="243"/>
        <v>117.29</v>
      </c>
      <c r="J1166" s="112">
        <f t="shared" si="244"/>
        <v>299.57</v>
      </c>
      <c r="K1166" s="114">
        <f t="shared" si="245"/>
        <v>217.82</v>
      </c>
      <c r="L1166" s="117">
        <v>1256</v>
      </c>
      <c r="M1166" s="118">
        <f t="shared" si="236"/>
        <v>1004</v>
      </c>
      <c r="N1166" s="119">
        <v>1256</v>
      </c>
      <c r="O1166" s="120">
        <f t="shared" si="239"/>
        <v>1004</v>
      </c>
      <c r="U1166" s="125"/>
    </row>
    <row r="1167" spans="1:21" x14ac:dyDescent="0.3">
      <c r="A1167" s="126">
        <v>1005</v>
      </c>
      <c r="B1167" s="127">
        <v>1257</v>
      </c>
      <c r="C1167" s="128">
        <f t="shared" si="241"/>
        <v>59368.77</v>
      </c>
      <c r="D1167" s="129">
        <f t="shared" si="242"/>
        <v>4947.3900000000003</v>
      </c>
      <c r="E1167" s="130">
        <f t="shared" si="235"/>
        <v>549.16</v>
      </c>
      <c r="F1167" s="131">
        <f t="shared" si="237"/>
        <v>148.41999999999999</v>
      </c>
      <c r="G1167" s="132">
        <f t="shared" si="238"/>
        <v>49.47</v>
      </c>
      <c r="H1167" s="131">
        <f t="shared" si="240"/>
        <v>2.29</v>
      </c>
      <c r="I1167" s="131">
        <f t="shared" si="243"/>
        <v>117.29</v>
      </c>
      <c r="J1167" s="128">
        <f t="shared" si="244"/>
        <v>299.57</v>
      </c>
      <c r="K1167" s="130">
        <f t="shared" si="245"/>
        <v>217.82</v>
      </c>
      <c r="L1167" s="133">
        <v>1257</v>
      </c>
      <c r="M1167" s="134">
        <f t="shared" si="236"/>
        <v>1005</v>
      </c>
      <c r="N1167" s="135">
        <v>1257</v>
      </c>
      <c r="O1167" s="136">
        <f t="shared" si="239"/>
        <v>1005</v>
      </c>
      <c r="U1167" s="125"/>
    </row>
    <row r="1168" spans="1:21" x14ac:dyDescent="0.3">
      <c r="A1168" s="110">
        <v>1005</v>
      </c>
      <c r="B1168" s="111">
        <v>1258</v>
      </c>
      <c r="C1168" s="112">
        <f t="shared" si="241"/>
        <v>59368.77</v>
      </c>
      <c r="D1168" s="113">
        <f t="shared" si="242"/>
        <v>4947.3900000000003</v>
      </c>
      <c r="E1168" s="114">
        <f t="shared" si="235"/>
        <v>549.16</v>
      </c>
      <c r="F1168" s="115">
        <f t="shared" si="237"/>
        <v>148.41999999999999</v>
      </c>
      <c r="G1168" s="116">
        <f t="shared" si="238"/>
        <v>49.47</v>
      </c>
      <c r="H1168" s="115">
        <f t="shared" si="240"/>
        <v>2.29</v>
      </c>
      <c r="I1168" s="115">
        <f t="shared" si="243"/>
        <v>117.29</v>
      </c>
      <c r="J1168" s="112">
        <f t="shared" si="244"/>
        <v>299.57</v>
      </c>
      <c r="K1168" s="114">
        <f t="shared" si="245"/>
        <v>217.82</v>
      </c>
      <c r="L1168" s="117">
        <v>1258</v>
      </c>
      <c r="M1168" s="118">
        <f t="shared" si="236"/>
        <v>1005</v>
      </c>
      <c r="N1168" s="119">
        <v>1258</v>
      </c>
      <c r="O1168" s="120">
        <f t="shared" si="239"/>
        <v>1005</v>
      </c>
      <c r="U1168" s="125"/>
    </row>
    <row r="1169" spans="1:21" x14ac:dyDescent="0.3">
      <c r="A1169" s="126">
        <v>1006</v>
      </c>
      <c r="B1169" s="127">
        <v>1259</v>
      </c>
      <c r="C1169" s="128">
        <f t="shared" si="241"/>
        <v>59427.839999999997</v>
      </c>
      <c r="D1169" s="129">
        <f t="shared" si="242"/>
        <v>4952.32</v>
      </c>
      <c r="E1169" s="130">
        <f t="shared" si="235"/>
        <v>549.70000000000005</v>
      </c>
      <c r="F1169" s="131">
        <f t="shared" si="237"/>
        <v>148.56</v>
      </c>
      <c r="G1169" s="132">
        <f t="shared" si="238"/>
        <v>49.52</v>
      </c>
      <c r="H1169" s="131">
        <f t="shared" si="240"/>
        <v>2.29</v>
      </c>
      <c r="I1169" s="131">
        <f t="shared" si="243"/>
        <v>117.29</v>
      </c>
      <c r="J1169" s="128">
        <f t="shared" si="244"/>
        <v>299.57</v>
      </c>
      <c r="K1169" s="130">
        <f t="shared" si="245"/>
        <v>217.82</v>
      </c>
      <c r="L1169" s="133">
        <v>1259</v>
      </c>
      <c r="M1169" s="134">
        <f t="shared" si="236"/>
        <v>1006</v>
      </c>
      <c r="N1169" s="135">
        <v>1259</v>
      </c>
      <c r="O1169" s="136">
        <f t="shared" si="239"/>
        <v>1006</v>
      </c>
      <c r="U1169" s="125"/>
    </row>
    <row r="1170" spans="1:21" x14ac:dyDescent="0.3">
      <c r="A1170" s="110">
        <v>1007</v>
      </c>
      <c r="B1170" s="111">
        <v>1260</v>
      </c>
      <c r="C1170" s="112">
        <f t="shared" si="241"/>
        <v>59486.91</v>
      </c>
      <c r="D1170" s="113">
        <f t="shared" si="242"/>
        <v>4957.24</v>
      </c>
      <c r="E1170" s="114">
        <f t="shared" si="235"/>
        <v>550.25</v>
      </c>
      <c r="F1170" s="115">
        <f t="shared" si="237"/>
        <v>148.71</v>
      </c>
      <c r="G1170" s="116">
        <f t="shared" si="238"/>
        <v>49.57</v>
      </c>
      <c r="H1170" s="115">
        <f t="shared" si="240"/>
        <v>2.29</v>
      </c>
      <c r="I1170" s="115">
        <f t="shared" si="243"/>
        <v>117.29</v>
      </c>
      <c r="J1170" s="112">
        <f t="shared" si="244"/>
        <v>299.57</v>
      </c>
      <c r="K1170" s="114">
        <f t="shared" si="245"/>
        <v>217.82</v>
      </c>
      <c r="L1170" s="117">
        <v>1260</v>
      </c>
      <c r="M1170" s="118">
        <f t="shared" si="236"/>
        <v>1007</v>
      </c>
      <c r="N1170" s="119">
        <v>1260</v>
      </c>
      <c r="O1170" s="120">
        <f t="shared" si="239"/>
        <v>1007</v>
      </c>
      <c r="U1170" s="125"/>
    </row>
    <row r="1171" spans="1:21" x14ac:dyDescent="0.3">
      <c r="A1171" s="126">
        <v>1007</v>
      </c>
      <c r="B1171" s="127">
        <v>1261</v>
      </c>
      <c r="C1171" s="128">
        <f t="shared" si="241"/>
        <v>59486.91</v>
      </c>
      <c r="D1171" s="129">
        <f t="shared" si="242"/>
        <v>4957.24</v>
      </c>
      <c r="E1171" s="130">
        <f t="shared" si="235"/>
        <v>550.25</v>
      </c>
      <c r="F1171" s="131">
        <f t="shared" si="237"/>
        <v>148.71</v>
      </c>
      <c r="G1171" s="132">
        <f t="shared" si="238"/>
        <v>49.57</v>
      </c>
      <c r="H1171" s="131">
        <f t="shared" si="240"/>
        <v>2.29</v>
      </c>
      <c r="I1171" s="131">
        <f t="shared" si="243"/>
        <v>117.29</v>
      </c>
      <c r="J1171" s="128">
        <f t="shared" si="244"/>
        <v>299.57</v>
      </c>
      <c r="K1171" s="130">
        <f t="shared" si="245"/>
        <v>217.82</v>
      </c>
      <c r="L1171" s="133">
        <v>1261</v>
      </c>
      <c r="M1171" s="134">
        <f t="shared" si="236"/>
        <v>1007</v>
      </c>
      <c r="N1171" s="135">
        <v>1261</v>
      </c>
      <c r="O1171" s="136">
        <f t="shared" si="239"/>
        <v>1007</v>
      </c>
      <c r="U1171" s="125"/>
    </row>
    <row r="1172" spans="1:21" x14ac:dyDescent="0.3">
      <c r="A1172" s="110">
        <v>1008</v>
      </c>
      <c r="B1172" s="111">
        <v>1262</v>
      </c>
      <c r="C1172" s="112">
        <f t="shared" si="241"/>
        <v>59545.99</v>
      </c>
      <c r="D1172" s="113">
        <f t="shared" si="242"/>
        <v>4962.16</v>
      </c>
      <c r="E1172" s="114">
        <f t="shared" si="235"/>
        <v>550.79</v>
      </c>
      <c r="F1172" s="115">
        <f t="shared" si="237"/>
        <v>148.86000000000001</v>
      </c>
      <c r="G1172" s="116">
        <f t="shared" si="238"/>
        <v>49.62</v>
      </c>
      <c r="H1172" s="115">
        <f t="shared" si="240"/>
        <v>2.29</v>
      </c>
      <c r="I1172" s="115">
        <f t="shared" si="243"/>
        <v>117.29</v>
      </c>
      <c r="J1172" s="112">
        <f t="shared" si="244"/>
        <v>299.57</v>
      </c>
      <c r="K1172" s="114">
        <f t="shared" si="245"/>
        <v>217.82</v>
      </c>
      <c r="L1172" s="117">
        <v>1262</v>
      </c>
      <c r="M1172" s="118">
        <f t="shared" si="236"/>
        <v>1008</v>
      </c>
      <c r="N1172" s="119">
        <v>1262</v>
      </c>
      <c r="O1172" s="120">
        <f t="shared" si="239"/>
        <v>1008</v>
      </c>
      <c r="U1172" s="125"/>
    </row>
    <row r="1173" spans="1:21" x14ac:dyDescent="0.3">
      <c r="A1173" s="126">
        <v>1009</v>
      </c>
      <c r="B1173" s="127">
        <v>1263</v>
      </c>
      <c r="C1173" s="128">
        <f t="shared" si="241"/>
        <v>59605.06</v>
      </c>
      <c r="D1173" s="129">
        <f t="shared" si="242"/>
        <v>4967.08</v>
      </c>
      <c r="E1173" s="130">
        <f t="shared" si="235"/>
        <v>551.34</v>
      </c>
      <c r="F1173" s="131">
        <f t="shared" si="237"/>
        <v>149.01</v>
      </c>
      <c r="G1173" s="132">
        <f t="shared" si="238"/>
        <v>49.67</v>
      </c>
      <c r="H1173" s="131">
        <f t="shared" si="240"/>
        <v>2.29</v>
      </c>
      <c r="I1173" s="131">
        <f t="shared" si="243"/>
        <v>117.29</v>
      </c>
      <c r="J1173" s="128">
        <f t="shared" si="244"/>
        <v>299.57</v>
      </c>
      <c r="K1173" s="130">
        <f t="shared" si="245"/>
        <v>217.82</v>
      </c>
      <c r="L1173" s="133">
        <v>1263</v>
      </c>
      <c r="M1173" s="134">
        <f t="shared" si="236"/>
        <v>1009</v>
      </c>
      <c r="N1173" s="135">
        <v>1263</v>
      </c>
      <c r="O1173" s="136">
        <f t="shared" si="239"/>
        <v>1009</v>
      </c>
      <c r="U1173" s="125"/>
    </row>
    <row r="1174" spans="1:21" x14ac:dyDescent="0.3">
      <c r="A1174" s="110">
        <v>1009</v>
      </c>
      <c r="B1174" s="111">
        <v>1264</v>
      </c>
      <c r="C1174" s="112">
        <f t="shared" si="241"/>
        <v>59605.06</v>
      </c>
      <c r="D1174" s="113">
        <f t="shared" si="242"/>
        <v>4967.08</v>
      </c>
      <c r="E1174" s="114">
        <f t="shared" si="235"/>
        <v>551.34</v>
      </c>
      <c r="F1174" s="115">
        <f t="shared" si="237"/>
        <v>149.01</v>
      </c>
      <c r="G1174" s="116">
        <f t="shared" si="238"/>
        <v>49.67</v>
      </c>
      <c r="H1174" s="115">
        <f t="shared" si="240"/>
        <v>2.29</v>
      </c>
      <c r="I1174" s="115">
        <f t="shared" si="243"/>
        <v>117.29</v>
      </c>
      <c r="J1174" s="112">
        <f t="shared" si="244"/>
        <v>299.57</v>
      </c>
      <c r="K1174" s="114">
        <f t="shared" si="245"/>
        <v>217.82</v>
      </c>
      <c r="L1174" s="117">
        <v>1264</v>
      </c>
      <c r="M1174" s="118">
        <f t="shared" si="236"/>
        <v>1009</v>
      </c>
      <c r="N1174" s="119">
        <v>1264</v>
      </c>
      <c r="O1174" s="120">
        <f t="shared" si="239"/>
        <v>1009</v>
      </c>
      <c r="U1174" s="125"/>
    </row>
    <row r="1175" spans="1:21" x14ac:dyDescent="0.3">
      <c r="A1175" s="126">
        <v>1010</v>
      </c>
      <c r="B1175" s="127">
        <v>1265</v>
      </c>
      <c r="C1175" s="128">
        <f t="shared" si="241"/>
        <v>59664.13</v>
      </c>
      <c r="D1175" s="129">
        <f t="shared" si="242"/>
        <v>4972.01</v>
      </c>
      <c r="E1175" s="130">
        <f t="shared" si="235"/>
        <v>551.89</v>
      </c>
      <c r="F1175" s="131">
        <f t="shared" si="237"/>
        <v>149.16</v>
      </c>
      <c r="G1175" s="132">
        <f t="shared" si="238"/>
        <v>49.72</v>
      </c>
      <c r="H1175" s="131">
        <f t="shared" si="240"/>
        <v>2.29</v>
      </c>
      <c r="I1175" s="131">
        <f t="shared" si="243"/>
        <v>117.29</v>
      </c>
      <c r="J1175" s="128">
        <f t="shared" si="244"/>
        <v>299.57</v>
      </c>
      <c r="K1175" s="130">
        <f t="shared" si="245"/>
        <v>217.82</v>
      </c>
      <c r="L1175" s="133">
        <v>1265</v>
      </c>
      <c r="M1175" s="134">
        <f t="shared" si="236"/>
        <v>1010</v>
      </c>
      <c r="N1175" s="135">
        <v>1265</v>
      </c>
      <c r="O1175" s="136">
        <f t="shared" si="239"/>
        <v>1010</v>
      </c>
      <c r="U1175" s="125"/>
    </row>
    <row r="1176" spans="1:21" x14ac:dyDescent="0.3">
      <c r="A1176" s="110">
        <v>1011</v>
      </c>
      <c r="B1176" s="111">
        <v>1266</v>
      </c>
      <c r="C1176" s="112">
        <f t="shared" si="241"/>
        <v>59723.21</v>
      </c>
      <c r="D1176" s="113">
        <f t="shared" si="242"/>
        <v>4976.93</v>
      </c>
      <c r="E1176" s="114">
        <f t="shared" si="235"/>
        <v>552.42999999999995</v>
      </c>
      <c r="F1176" s="115">
        <f t="shared" si="237"/>
        <v>149.30000000000001</v>
      </c>
      <c r="G1176" s="116">
        <f t="shared" si="238"/>
        <v>49.76</v>
      </c>
      <c r="H1176" s="115">
        <f t="shared" si="240"/>
        <v>2.29</v>
      </c>
      <c r="I1176" s="115">
        <f t="shared" si="243"/>
        <v>117.29</v>
      </c>
      <c r="J1176" s="112">
        <f t="shared" si="244"/>
        <v>299.57</v>
      </c>
      <c r="K1176" s="114">
        <f t="shared" si="245"/>
        <v>217.82</v>
      </c>
      <c r="L1176" s="117">
        <v>1266</v>
      </c>
      <c r="M1176" s="118">
        <f t="shared" si="236"/>
        <v>1011</v>
      </c>
      <c r="N1176" s="119">
        <v>1266</v>
      </c>
      <c r="O1176" s="120">
        <f t="shared" si="239"/>
        <v>1011</v>
      </c>
      <c r="U1176" s="125"/>
    </row>
    <row r="1177" spans="1:21" x14ac:dyDescent="0.3">
      <c r="A1177" s="126">
        <v>1012</v>
      </c>
      <c r="B1177" s="127">
        <v>1267</v>
      </c>
      <c r="C1177" s="128">
        <f t="shared" si="241"/>
        <v>59782.28</v>
      </c>
      <c r="D1177" s="129">
        <f t="shared" si="242"/>
        <v>4981.8500000000004</v>
      </c>
      <c r="E1177" s="130">
        <f t="shared" si="235"/>
        <v>552.98</v>
      </c>
      <c r="F1177" s="131">
        <f t="shared" si="237"/>
        <v>149.44999999999999</v>
      </c>
      <c r="G1177" s="132">
        <f t="shared" si="238"/>
        <v>49.81</v>
      </c>
      <c r="H1177" s="131">
        <f t="shared" si="240"/>
        <v>2.29</v>
      </c>
      <c r="I1177" s="131">
        <f t="shared" si="243"/>
        <v>117.29</v>
      </c>
      <c r="J1177" s="128">
        <f t="shared" si="244"/>
        <v>299.57</v>
      </c>
      <c r="K1177" s="130">
        <f t="shared" si="245"/>
        <v>217.82</v>
      </c>
      <c r="L1177" s="133">
        <v>1267</v>
      </c>
      <c r="M1177" s="134">
        <f t="shared" si="236"/>
        <v>1012</v>
      </c>
      <c r="N1177" s="135">
        <v>1267</v>
      </c>
      <c r="O1177" s="136">
        <f t="shared" si="239"/>
        <v>1012</v>
      </c>
      <c r="U1177" s="125"/>
    </row>
    <row r="1178" spans="1:21" x14ac:dyDescent="0.3">
      <c r="A1178" s="110">
        <v>1013</v>
      </c>
      <c r="B1178" s="111">
        <v>1268</v>
      </c>
      <c r="C1178" s="112">
        <f t="shared" si="241"/>
        <v>59841.35</v>
      </c>
      <c r="D1178" s="113">
        <f t="shared" si="242"/>
        <v>4986.7700000000004</v>
      </c>
      <c r="E1178" s="114">
        <f t="shared" si="235"/>
        <v>553.53</v>
      </c>
      <c r="F1178" s="115">
        <f t="shared" si="237"/>
        <v>149.6</v>
      </c>
      <c r="G1178" s="116">
        <f t="shared" si="238"/>
        <v>49.86</v>
      </c>
      <c r="H1178" s="115">
        <f t="shared" si="240"/>
        <v>2.29</v>
      </c>
      <c r="I1178" s="115">
        <f t="shared" si="243"/>
        <v>117.29</v>
      </c>
      <c r="J1178" s="112">
        <f t="shared" si="244"/>
        <v>299.57</v>
      </c>
      <c r="K1178" s="114">
        <f t="shared" si="245"/>
        <v>217.82</v>
      </c>
      <c r="L1178" s="117">
        <v>1268</v>
      </c>
      <c r="M1178" s="118">
        <f t="shared" si="236"/>
        <v>1013</v>
      </c>
      <c r="N1178" s="119">
        <v>1268</v>
      </c>
      <c r="O1178" s="120">
        <f t="shared" si="239"/>
        <v>1013</v>
      </c>
      <c r="U1178" s="125"/>
    </row>
    <row r="1179" spans="1:21" x14ac:dyDescent="0.3">
      <c r="A1179" s="126">
        <v>1013</v>
      </c>
      <c r="B1179" s="127">
        <v>1269</v>
      </c>
      <c r="C1179" s="128">
        <f t="shared" si="241"/>
        <v>59841.35</v>
      </c>
      <c r="D1179" s="129">
        <f t="shared" si="242"/>
        <v>4986.7700000000004</v>
      </c>
      <c r="E1179" s="130">
        <f t="shared" si="235"/>
        <v>553.53</v>
      </c>
      <c r="F1179" s="131">
        <f t="shared" si="237"/>
        <v>149.6</v>
      </c>
      <c r="G1179" s="132">
        <f t="shared" si="238"/>
        <v>49.86</v>
      </c>
      <c r="H1179" s="131">
        <f t="shared" si="240"/>
        <v>2.29</v>
      </c>
      <c r="I1179" s="131">
        <f t="shared" si="243"/>
        <v>117.29</v>
      </c>
      <c r="J1179" s="128">
        <f t="shared" si="244"/>
        <v>299.57</v>
      </c>
      <c r="K1179" s="130">
        <f t="shared" si="245"/>
        <v>217.82</v>
      </c>
      <c r="L1179" s="133">
        <v>1269</v>
      </c>
      <c r="M1179" s="134">
        <f t="shared" si="236"/>
        <v>1013</v>
      </c>
      <c r="N1179" s="135">
        <v>1269</v>
      </c>
      <c r="O1179" s="136">
        <f t="shared" si="239"/>
        <v>1013</v>
      </c>
      <c r="U1179" s="125"/>
    </row>
    <row r="1180" spans="1:21" x14ac:dyDescent="0.3">
      <c r="A1180" s="110">
        <v>1014</v>
      </c>
      <c r="B1180" s="111">
        <v>1270</v>
      </c>
      <c r="C1180" s="112">
        <f t="shared" si="241"/>
        <v>59900.43</v>
      </c>
      <c r="D1180" s="113">
        <f t="shared" si="242"/>
        <v>4991.7</v>
      </c>
      <c r="E1180" s="114">
        <f t="shared" si="235"/>
        <v>554.07000000000005</v>
      </c>
      <c r="F1180" s="115">
        <f t="shared" si="237"/>
        <v>149.75</v>
      </c>
      <c r="G1180" s="116">
        <f t="shared" si="238"/>
        <v>49.91</v>
      </c>
      <c r="H1180" s="115">
        <f t="shared" si="240"/>
        <v>2.29</v>
      </c>
      <c r="I1180" s="115">
        <f t="shared" si="243"/>
        <v>117.29</v>
      </c>
      <c r="J1180" s="112">
        <f t="shared" si="244"/>
        <v>299.57</v>
      </c>
      <c r="K1180" s="114">
        <f t="shared" si="245"/>
        <v>217.82</v>
      </c>
      <c r="L1180" s="117">
        <v>1270</v>
      </c>
      <c r="M1180" s="118">
        <f t="shared" si="236"/>
        <v>1014</v>
      </c>
      <c r="N1180" s="119">
        <v>1270</v>
      </c>
      <c r="O1180" s="120">
        <f t="shared" si="239"/>
        <v>1014</v>
      </c>
      <c r="U1180" s="125"/>
    </row>
    <row r="1181" spans="1:21" x14ac:dyDescent="0.3">
      <c r="A1181" s="126">
        <v>1015</v>
      </c>
      <c r="B1181" s="127">
        <v>1271</v>
      </c>
      <c r="C1181" s="128">
        <f t="shared" si="241"/>
        <v>59959.5</v>
      </c>
      <c r="D1181" s="129">
        <f t="shared" si="242"/>
        <v>4996.62</v>
      </c>
      <c r="E1181" s="130">
        <f t="shared" si="235"/>
        <v>554.62</v>
      </c>
      <c r="F1181" s="131">
        <f t="shared" si="237"/>
        <v>149.88999999999999</v>
      </c>
      <c r="G1181" s="132">
        <f t="shared" si="238"/>
        <v>49.96</v>
      </c>
      <c r="H1181" s="131">
        <f t="shared" si="240"/>
        <v>2.29</v>
      </c>
      <c r="I1181" s="131">
        <f t="shared" si="243"/>
        <v>117.29</v>
      </c>
      <c r="J1181" s="128">
        <f t="shared" si="244"/>
        <v>299.57</v>
      </c>
      <c r="K1181" s="130">
        <f t="shared" si="245"/>
        <v>217.82</v>
      </c>
      <c r="L1181" s="133">
        <v>1271</v>
      </c>
      <c r="M1181" s="134">
        <f t="shared" si="236"/>
        <v>1015</v>
      </c>
      <c r="N1181" s="135">
        <v>1271</v>
      </c>
      <c r="O1181" s="136">
        <f t="shared" si="239"/>
        <v>1015</v>
      </c>
      <c r="U1181" s="125"/>
    </row>
    <row r="1182" spans="1:21" x14ac:dyDescent="0.3">
      <c r="A1182" s="110">
        <v>1015</v>
      </c>
      <c r="B1182" s="111">
        <v>1272</v>
      </c>
      <c r="C1182" s="112">
        <f t="shared" si="241"/>
        <v>59959.5</v>
      </c>
      <c r="D1182" s="113">
        <f t="shared" si="242"/>
        <v>4996.62</v>
      </c>
      <c r="E1182" s="114">
        <f t="shared" si="235"/>
        <v>554.62</v>
      </c>
      <c r="F1182" s="115">
        <f t="shared" si="237"/>
        <v>149.88999999999999</v>
      </c>
      <c r="G1182" s="116">
        <f t="shared" si="238"/>
        <v>49.96</v>
      </c>
      <c r="H1182" s="115">
        <f t="shared" si="240"/>
        <v>2.29</v>
      </c>
      <c r="I1182" s="115">
        <f t="shared" si="243"/>
        <v>117.29</v>
      </c>
      <c r="J1182" s="112">
        <f t="shared" si="244"/>
        <v>299.57</v>
      </c>
      <c r="K1182" s="114">
        <f t="shared" si="245"/>
        <v>217.82</v>
      </c>
      <c r="L1182" s="117">
        <v>1272</v>
      </c>
      <c r="M1182" s="118">
        <f t="shared" si="236"/>
        <v>1015</v>
      </c>
      <c r="N1182" s="119">
        <v>1272</v>
      </c>
      <c r="O1182" s="120">
        <f t="shared" si="239"/>
        <v>1015</v>
      </c>
      <c r="U1182" s="125"/>
    </row>
    <row r="1183" spans="1:21" x14ac:dyDescent="0.3">
      <c r="A1183" s="126">
        <v>1016</v>
      </c>
      <c r="B1183" s="127">
        <v>1273</v>
      </c>
      <c r="C1183" s="128">
        <f t="shared" si="241"/>
        <v>60018.57</v>
      </c>
      <c r="D1183" s="129">
        <f t="shared" si="242"/>
        <v>5001.54</v>
      </c>
      <c r="E1183" s="130">
        <f t="shared" si="235"/>
        <v>555.16999999999996</v>
      </c>
      <c r="F1183" s="131">
        <f t="shared" si="237"/>
        <v>150.04</v>
      </c>
      <c r="G1183" s="132">
        <f t="shared" si="238"/>
        <v>50.01</v>
      </c>
      <c r="H1183" s="131">
        <f t="shared" si="240"/>
        <v>2.29</v>
      </c>
      <c r="I1183" s="131">
        <f t="shared" si="243"/>
        <v>117.29</v>
      </c>
      <c r="J1183" s="128">
        <f t="shared" si="244"/>
        <v>299.57</v>
      </c>
      <c r="K1183" s="130">
        <f t="shared" si="245"/>
        <v>217.82</v>
      </c>
      <c r="L1183" s="133">
        <v>1273</v>
      </c>
      <c r="M1183" s="134">
        <f t="shared" si="236"/>
        <v>1016</v>
      </c>
      <c r="N1183" s="135">
        <v>1273</v>
      </c>
      <c r="O1183" s="136">
        <f t="shared" si="239"/>
        <v>1016</v>
      </c>
      <c r="U1183" s="125"/>
    </row>
    <row r="1184" spans="1:21" x14ac:dyDescent="0.3">
      <c r="A1184" s="110">
        <v>1017</v>
      </c>
      <c r="B1184" s="111">
        <v>1274</v>
      </c>
      <c r="C1184" s="112">
        <f t="shared" si="241"/>
        <v>60077.65</v>
      </c>
      <c r="D1184" s="113">
        <f t="shared" si="242"/>
        <v>5006.47</v>
      </c>
      <c r="E1184" s="114">
        <f t="shared" si="235"/>
        <v>555.71</v>
      </c>
      <c r="F1184" s="115">
        <f t="shared" si="237"/>
        <v>150.19</v>
      </c>
      <c r="G1184" s="116">
        <f t="shared" si="238"/>
        <v>50.06</v>
      </c>
      <c r="H1184" s="115">
        <f t="shared" si="240"/>
        <v>2.29</v>
      </c>
      <c r="I1184" s="115">
        <f t="shared" si="243"/>
        <v>117.29</v>
      </c>
      <c r="J1184" s="112">
        <f t="shared" si="244"/>
        <v>299.57</v>
      </c>
      <c r="K1184" s="114">
        <f t="shared" si="245"/>
        <v>217.82</v>
      </c>
      <c r="L1184" s="117">
        <v>1274</v>
      </c>
      <c r="M1184" s="118">
        <f t="shared" si="236"/>
        <v>1017</v>
      </c>
      <c r="N1184" s="119">
        <v>1274</v>
      </c>
      <c r="O1184" s="120">
        <f t="shared" si="239"/>
        <v>1017</v>
      </c>
      <c r="U1184" s="125"/>
    </row>
    <row r="1185" spans="1:21" x14ac:dyDescent="0.3">
      <c r="A1185" s="126">
        <v>1018</v>
      </c>
      <c r="B1185" s="127">
        <v>1275</v>
      </c>
      <c r="C1185" s="128">
        <f t="shared" si="241"/>
        <v>60136.72</v>
      </c>
      <c r="D1185" s="129">
        <f t="shared" si="242"/>
        <v>5011.3900000000003</v>
      </c>
      <c r="E1185" s="130">
        <f t="shared" si="235"/>
        <v>556.26</v>
      </c>
      <c r="F1185" s="131">
        <f t="shared" si="237"/>
        <v>150.34</v>
      </c>
      <c r="G1185" s="132">
        <f t="shared" si="238"/>
        <v>50.11</v>
      </c>
      <c r="H1185" s="131">
        <f t="shared" si="240"/>
        <v>2.29</v>
      </c>
      <c r="I1185" s="131">
        <f t="shared" si="243"/>
        <v>117.29</v>
      </c>
      <c r="J1185" s="128">
        <f t="shared" si="244"/>
        <v>299.57</v>
      </c>
      <c r="K1185" s="130">
        <f t="shared" si="245"/>
        <v>217.82</v>
      </c>
      <c r="L1185" s="133">
        <v>1275</v>
      </c>
      <c r="M1185" s="118">
        <f t="shared" si="236"/>
        <v>1018</v>
      </c>
      <c r="N1185" s="135">
        <v>1275</v>
      </c>
      <c r="O1185" s="136">
        <f t="shared" si="239"/>
        <v>1018</v>
      </c>
      <c r="U1185" s="125"/>
    </row>
    <row r="1186" spans="1:21" x14ac:dyDescent="0.3">
      <c r="A1186" s="110">
        <v>1019</v>
      </c>
      <c r="B1186" s="111">
        <v>1276</v>
      </c>
      <c r="C1186" s="112">
        <f t="shared" si="241"/>
        <v>60195.79</v>
      </c>
      <c r="D1186" s="113">
        <f t="shared" si="242"/>
        <v>5016.3100000000004</v>
      </c>
      <c r="E1186" s="114">
        <f t="shared" si="235"/>
        <v>556.80999999999995</v>
      </c>
      <c r="F1186" s="115">
        <f t="shared" si="237"/>
        <v>150.47999999999999</v>
      </c>
      <c r="G1186" s="116">
        <f t="shared" si="238"/>
        <v>50.16</v>
      </c>
      <c r="H1186" s="115">
        <f t="shared" si="240"/>
        <v>2.29</v>
      </c>
      <c r="I1186" s="115">
        <f t="shared" si="243"/>
        <v>117.29</v>
      </c>
      <c r="J1186" s="112">
        <f t="shared" si="244"/>
        <v>299.57</v>
      </c>
      <c r="K1186" s="114">
        <f t="shared" si="245"/>
        <v>217.82</v>
      </c>
      <c r="L1186" s="117">
        <v>1276</v>
      </c>
      <c r="M1186" s="134">
        <f t="shared" si="236"/>
        <v>1019</v>
      </c>
      <c r="N1186" s="119">
        <v>1276</v>
      </c>
      <c r="O1186" s="120">
        <f t="shared" si="239"/>
        <v>1019</v>
      </c>
      <c r="U1186" s="125"/>
    </row>
    <row r="1187" spans="1:21" x14ac:dyDescent="0.3">
      <c r="A1187" s="126">
        <v>1019</v>
      </c>
      <c r="B1187" s="127">
        <v>1277</v>
      </c>
      <c r="C1187" s="128">
        <f t="shared" si="241"/>
        <v>60195.79</v>
      </c>
      <c r="D1187" s="129">
        <f t="shared" si="242"/>
        <v>5016.3100000000004</v>
      </c>
      <c r="E1187" s="130">
        <f t="shared" si="235"/>
        <v>556.80999999999995</v>
      </c>
      <c r="F1187" s="131">
        <f t="shared" si="237"/>
        <v>150.47999999999999</v>
      </c>
      <c r="G1187" s="132">
        <f t="shared" si="238"/>
        <v>50.16</v>
      </c>
      <c r="H1187" s="131">
        <f t="shared" si="240"/>
        <v>2.29</v>
      </c>
      <c r="I1187" s="131">
        <f t="shared" si="243"/>
        <v>117.29</v>
      </c>
      <c r="J1187" s="128">
        <f t="shared" si="244"/>
        <v>299.57</v>
      </c>
      <c r="K1187" s="130">
        <f t="shared" si="245"/>
        <v>217.82</v>
      </c>
      <c r="L1187" s="133">
        <v>1277</v>
      </c>
      <c r="M1187" s="118">
        <f t="shared" si="236"/>
        <v>1019</v>
      </c>
      <c r="N1187" s="135">
        <v>1277</v>
      </c>
      <c r="O1187" s="136">
        <f t="shared" si="239"/>
        <v>1019</v>
      </c>
      <c r="U1187" s="125"/>
    </row>
    <row r="1188" spans="1:21" x14ac:dyDescent="0.3">
      <c r="A1188" s="110">
        <v>1020</v>
      </c>
      <c r="B1188" s="111">
        <v>1278</v>
      </c>
      <c r="C1188" s="112">
        <f t="shared" si="241"/>
        <v>60254.87</v>
      </c>
      <c r="D1188" s="113">
        <f t="shared" si="242"/>
        <v>5021.2299999999996</v>
      </c>
      <c r="E1188" s="114">
        <f t="shared" si="235"/>
        <v>557.35</v>
      </c>
      <c r="F1188" s="115">
        <f t="shared" si="237"/>
        <v>150.63</v>
      </c>
      <c r="G1188" s="116">
        <f t="shared" si="238"/>
        <v>50.21</v>
      </c>
      <c r="H1188" s="115">
        <f t="shared" si="240"/>
        <v>2.29</v>
      </c>
      <c r="I1188" s="115">
        <f t="shared" si="243"/>
        <v>117.29</v>
      </c>
      <c r="J1188" s="112">
        <f t="shared" si="244"/>
        <v>299.57</v>
      </c>
      <c r="K1188" s="114">
        <f t="shared" si="245"/>
        <v>217.82</v>
      </c>
      <c r="L1188" s="117">
        <v>1278</v>
      </c>
      <c r="M1188" s="134">
        <f t="shared" si="236"/>
        <v>1020</v>
      </c>
      <c r="N1188" s="119">
        <v>1278</v>
      </c>
      <c r="O1188" s="120">
        <f t="shared" si="239"/>
        <v>1020</v>
      </c>
      <c r="U1188" s="125"/>
    </row>
    <row r="1189" spans="1:21" x14ac:dyDescent="0.3">
      <c r="A1189" s="126">
        <v>1020</v>
      </c>
      <c r="B1189" s="127">
        <v>1279</v>
      </c>
      <c r="C1189" s="128">
        <f t="shared" si="241"/>
        <v>60254.87</v>
      </c>
      <c r="D1189" s="129">
        <f t="shared" si="242"/>
        <v>5021.2299999999996</v>
      </c>
      <c r="E1189" s="130">
        <f t="shared" si="235"/>
        <v>557.35</v>
      </c>
      <c r="F1189" s="131">
        <f t="shared" si="237"/>
        <v>150.63</v>
      </c>
      <c r="G1189" s="132">
        <f t="shared" si="238"/>
        <v>50.21</v>
      </c>
      <c r="H1189" s="131">
        <f t="shared" si="240"/>
        <v>2.29</v>
      </c>
      <c r="I1189" s="131">
        <f t="shared" si="243"/>
        <v>117.29</v>
      </c>
      <c r="J1189" s="128">
        <f t="shared" si="244"/>
        <v>299.57</v>
      </c>
      <c r="K1189" s="130">
        <f t="shared" si="245"/>
        <v>217.82</v>
      </c>
      <c r="L1189" s="133">
        <v>1279</v>
      </c>
      <c r="M1189" s="118">
        <f t="shared" si="236"/>
        <v>1020</v>
      </c>
      <c r="N1189" s="135">
        <v>1279</v>
      </c>
      <c r="O1189" s="136">
        <f t="shared" si="239"/>
        <v>1020</v>
      </c>
      <c r="U1189" s="125"/>
    </row>
    <row r="1190" spans="1:21" x14ac:dyDescent="0.3">
      <c r="A1190" s="110">
        <v>1021</v>
      </c>
      <c r="B1190" s="111">
        <v>1280</v>
      </c>
      <c r="C1190" s="112">
        <f t="shared" si="241"/>
        <v>60313.94</v>
      </c>
      <c r="D1190" s="113">
        <f t="shared" si="242"/>
        <v>5026.16</v>
      </c>
      <c r="E1190" s="114">
        <f t="shared" si="235"/>
        <v>557.9</v>
      </c>
      <c r="F1190" s="115">
        <f t="shared" si="237"/>
        <v>150.78</v>
      </c>
      <c r="G1190" s="116">
        <f t="shared" si="238"/>
        <v>50.26</v>
      </c>
      <c r="H1190" s="115">
        <f t="shared" si="240"/>
        <v>2.29</v>
      </c>
      <c r="I1190" s="115">
        <f t="shared" si="243"/>
        <v>117.29</v>
      </c>
      <c r="J1190" s="112">
        <f t="shared" si="244"/>
        <v>299.57</v>
      </c>
      <c r="K1190" s="114">
        <f t="shared" si="245"/>
        <v>217.82</v>
      </c>
      <c r="L1190" s="117">
        <v>1280</v>
      </c>
      <c r="M1190" s="134">
        <f t="shared" si="236"/>
        <v>1021</v>
      </c>
      <c r="N1190" s="119">
        <v>1280</v>
      </c>
      <c r="O1190" s="120">
        <f t="shared" si="239"/>
        <v>1021</v>
      </c>
      <c r="U1190" s="125"/>
    </row>
    <row r="1191" spans="1:21" x14ac:dyDescent="0.3">
      <c r="A1191" s="126">
        <v>1022</v>
      </c>
      <c r="B1191" s="127">
        <v>1281</v>
      </c>
      <c r="C1191" s="128">
        <f t="shared" si="241"/>
        <v>60373.01</v>
      </c>
      <c r="D1191" s="129">
        <f t="shared" si="242"/>
        <v>5031.08</v>
      </c>
      <c r="E1191" s="130">
        <f t="shared" si="235"/>
        <v>558.44000000000005</v>
      </c>
      <c r="F1191" s="131">
        <f t="shared" si="237"/>
        <v>150.93</v>
      </c>
      <c r="G1191" s="132">
        <f t="shared" si="238"/>
        <v>50.31</v>
      </c>
      <c r="H1191" s="131">
        <f t="shared" si="240"/>
        <v>2.29</v>
      </c>
      <c r="I1191" s="131">
        <f t="shared" si="243"/>
        <v>117.29</v>
      </c>
      <c r="J1191" s="128">
        <f t="shared" si="244"/>
        <v>299.57</v>
      </c>
      <c r="K1191" s="130">
        <f t="shared" si="245"/>
        <v>217.82</v>
      </c>
      <c r="L1191" s="133">
        <v>1281</v>
      </c>
      <c r="M1191" s="118">
        <f t="shared" si="236"/>
        <v>1022</v>
      </c>
      <c r="N1191" s="135">
        <v>1281</v>
      </c>
      <c r="O1191" s="136">
        <f t="shared" si="239"/>
        <v>1022</v>
      </c>
      <c r="U1191" s="125"/>
    </row>
    <row r="1192" spans="1:21" x14ac:dyDescent="0.3">
      <c r="A1192" s="110">
        <v>1022</v>
      </c>
      <c r="B1192" s="111">
        <v>1282</v>
      </c>
      <c r="C1192" s="112">
        <f t="shared" si="241"/>
        <v>60373.01</v>
      </c>
      <c r="D1192" s="113">
        <f t="shared" si="242"/>
        <v>5031.08</v>
      </c>
      <c r="E1192" s="114">
        <f t="shared" ref="E1192:E1255" si="246">TRUNC(D1192*$P$3,2)</f>
        <v>558.44000000000005</v>
      </c>
      <c r="F1192" s="115">
        <f t="shared" si="237"/>
        <v>150.93</v>
      </c>
      <c r="G1192" s="116">
        <f t="shared" si="238"/>
        <v>50.31</v>
      </c>
      <c r="H1192" s="115">
        <f t="shared" si="240"/>
        <v>2.29</v>
      </c>
      <c r="I1192" s="115">
        <f t="shared" si="243"/>
        <v>117.29</v>
      </c>
      <c r="J1192" s="112">
        <f t="shared" si="244"/>
        <v>299.57</v>
      </c>
      <c r="K1192" s="114">
        <f t="shared" si="245"/>
        <v>217.82</v>
      </c>
      <c r="L1192" s="117">
        <v>1282</v>
      </c>
      <c r="M1192" s="134">
        <f t="shared" si="236"/>
        <v>1022</v>
      </c>
      <c r="N1192" s="119">
        <v>1282</v>
      </c>
      <c r="O1192" s="120">
        <f t="shared" si="239"/>
        <v>1022</v>
      </c>
      <c r="U1192" s="125"/>
    </row>
    <row r="1193" spans="1:21" x14ac:dyDescent="0.3">
      <c r="A1193" s="126">
        <v>1023</v>
      </c>
      <c r="B1193" s="127">
        <v>1283</v>
      </c>
      <c r="C1193" s="128">
        <f t="shared" si="241"/>
        <v>60432.09</v>
      </c>
      <c r="D1193" s="129">
        <f t="shared" si="242"/>
        <v>5036</v>
      </c>
      <c r="E1193" s="130">
        <f t="shared" si="246"/>
        <v>558.99</v>
      </c>
      <c r="F1193" s="131">
        <f t="shared" si="237"/>
        <v>151.08000000000001</v>
      </c>
      <c r="G1193" s="132">
        <f t="shared" si="238"/>
        <v>50.36</v>
      </c>
      <c r="H1193" s="131">
        <f t="shared" si="240"/>
        <v>2.29</v>
      </c>
      <c r="I1193" s="131">
        <f t="shared" si="243"/>
        <v>117.29</v>
      </c>
      <c r="J1193" s="128">
        <f t="shared" si="244"/>
        <v>299.57</v>
      </c>
      <c r="K1193" s="130">
        <f t="shared" si="245"/>
        <v>217.82</v>
      </c>
      <c r="L1193" s="133">
        <v>1283</v>
      </c>
      <c r="M1193" s="118">
        <f t="shared" si="236"/>
        <v>1023</v>
      </c>
      <c r="N1193" s="135">
        <v>1283</v>
      </c>
      <c r="O1193" s="136">
        <f t="shared" si="239"/>
        <v>1023</v>
      </c>
      <c r="U1193" s="125"/>
    </row>
    <row r="1194" spans="1:21" x14ac:dyDescent="0.3">
      <c r="A1194" s="110">
        <v>1023</v>
      </c>
      <c r="B1194" s="111">
        <v>1284</v>
      </c>
      <c r="C1194" s="112">
        <f t="shared" si="241"/>
        <v>60432.09</v>
      </c>
      <c r="D1194" s="113">
        <f t="shared" si="242"/>
        <v>5036</v>
      </c>
      <c r="E1194" s="114">
        <f t="shared" si="246"/>
        <v>558.99</v>
      </c>
      <c r="F1194" s="115">
        <f t="shared" si="237"/>
        <v>151.08000000000001</v>
      </c>
      <c r="G1194" s="116">
        <f t="shared" si="238"/>
        <v>50.36</v>
      </c>
      <c r="H1194" s="115">
        <f t="shared" si="240"/>
        <v>2.29</v>
      </c>
      <c r="I1194" s="115">
        <f t="shared" si="243"/>
        <v>117.29</v>
      </c>
      <c r="J1194" s="112">
        <f t="shared" si="244"/>
        <v>299.57</v>
      </c>
      <c r="K1194" s="114">
        <f t="shared" si="245"/>
        <v>217.82</v>
      </c>
      <c r="L1194" s="117">
        <v>1284</v>
      </c>
      <c r="M1194" s="134">
        <f t="shared" ref="M1194:M1257" si="247">A1194</f>
        <v>1023</v>
      </c>
      <c r="N1194" s="119">
        <v>1284</v>
      </c>
      <c r="O1194" s="120">
        <f t="shared" si="239"/>
        <v>1023</v>
      </c>
      <c r="U1194" s="125"/>
    </row>
    <row r="1195" spans="1:21" x14ac:dyDescent="0.3">
      <c r="A1195" s="126">
        <v>1024</v>
      </c>
      <c r="B1195" s="127">
        <v>1285</v>
      </c>
      <c r="C1195" s="128">
        <f t="shared" si="241"/>
        <v>60491.16</v>
      </c>
      <c r="D1195" s="129">
        <f t="shared" si="242"/>
        <v>5040.93</v>
      </c>
      <c r="E1195" s="130">
        <f t="shared" si="246"/>
        <v>559.54</v>
      </c>
      <c r="F1195" s="131">
        <f t="shared" si="237"/>
        <v>151.22</v>
      </c>
      <c r="G1195" s="132">
        <f t="shared" si="238"/>
        <v>50.4</v>
      </c>
      <c r="H1195" s="131">
        <f t="shared" si="240"/>
        <v>2.29</v>
      </c>
      <c r="I1195" s="131">
        <f t="shared" si="243"/>
        <v>117.29</v>
      </c>
      <c r="J1195" s="128">
        <f t="shared" si="244"/>
        <v>299.57</v>
      </c>
      <c r="K1195" s="130">
        <f t="shared" si="245"/>
        <v>217.82</v>
      </c>
      <c r="L1195" s="133">
        <v>1285</v>
      </c>
      <c r="M1195" s="118">
        <f t="shared" si="247"/>
        <v>1024</v>
      </c>
      <c r="N1195" s="135">
        <v>1285</v>
      </c>
      <c r="O1195" s="136">
        <f t="shared" si="239"/>
        <v>1024</v>
      </c>
      <c r="U1195" s="125"/>
    </row>
    <row r="1196" spans="1:21" x14ac:dyDescent="0.3">
      <c r="A1196" s="110">
        <v>1025</v>
      </c>
      <c r="B1196" s="111">
        <v>1286</v>
      </c>
      <c r="C1196" s="112">
        <f t="shared" si="241"/>
        <v>60550.239999999998</v>
      </c>
      <c r="D1196" s="113">
        <f t="shared" si="242"/>
        <v>5045.8500000000004</v>
      </c>
      <c r="E1196" s="114">
        <f t="shared" si="246"/>
        <v>560.08000000000004</v>
      </c>
      <c r="F1196" s="115">
        <f t="shared" si="237"/>
        <v>151.37</v>
      </c>
      <c r="G1196" s="116">
        <f t="shared" si="238"/>
        <v>50.45</v>
      </c>
      <c r="H1196" s="115">
        <f t="shared" si="240"/>
        <v>2.29</v>
      </c>
      <c r="I1196" s="115">
        <f t="shared" si="243"/>
        <v>117.29</v>
      </c>
      <c r="J1196" s="112">
        <f t="shared" si="244"/>
        <v>299.57</v>
      </c>
      <c r="K1196" s="114">
        <f t="shared" si="245"/>
        <v>217.82</v>
      </c>
      <c r="L1196" s="117">
        <v>1286</v>
      </c>
      <c r="M1196" s="134">
        <f t="shared" si="247"/>
        <v>1025</v>
      </c>
      <c r="N1196" s="119">
        <v>1286</v>
      </c>
      <c r="O1196" s="120">
        <f t="shared" si="239"/>
        <v>1025</v>
      </c>
      <c r="U1196" s="125"/>
    </row>
    <row r="1197" spans="1:21" x14ac:dyDescent="0.3">
      <c r="A1197" s="126">
        <v>1026</v>
      </c>
      <c r="B1197" s="127">
        <v>1287</v>
      </c>
      <c r="C1197" s="128">
        <f t="shared" si="241"/>
        <v>60609.31</v>
      </c>
      <c r="D1197" s="129">
        <f t="shared" si="242"/>
        <v>5050.7700000000004</v>
      </c>
      <c r="E1197" s="130">
        <f t="shared" si="246"/>
        <v>560.63</v>
      </c>
      <c r="F1197" s="131">
        <f t="shared" ref="F1197:F1260" si="248">TRUNC(IF(A1197&lt;=$A$270,$D$270*$P$5,D1197*$P$5),2)</f>
        <v>151.52000000000001</v>
      </c>
      <c r="G1197" s="132">
        <f t="shared" ref="G1197:G1260" si="249">TRUNC(IF(A1197&lt;=$A$270,$D$270*$P$6,D1197*$P$6),2)</f>
        <v>50.5</v>
      </c>
      <c r="H1197" s="131">
        <f t="shared" si="240"/>
        <v>2.29</v>
      </c>
      <c r="I1197" s="131">
        <f t="shared" si="243"/>
        <v>117.29</v>
      </c>
      <c r="J1197" s="128">
        <f t="shared" si="244"/>
        <v>299.57</v>
      </c>
      <c r="K1197" s="130">
        <f t="shared" si="245"/>
        <v>217.82</v>
      </c>
      <c r="L1197" s="133">
        <v>1287</v>
      </c>
      <c r="M1197" s="118">
        <f t="shared" si="247"/>
        <v>1026</v>
      </c>
      <c r="N1197" s="135">
        <v>1287</v>
      </c>
      <c r="O1197" s="136">
        <f t="shared" ref="O1197:O1260" si="250">A1197</f>
        <v>1026</v>
      </c>
      <c r="U1197" s="125"/>
    </row>
    <row r="1198" spans="1:21" x14ac:dyDescent="0.3">
      <c r="A1198" s="110">
        <v>1026</v>
      </c>
      <c r="B1198" s="111">
        <v>1288</v>
      </c>
      <c r="C1198" s="112">
        <f t="shared" si="241"/>
        <v>60609.31</v>
      </c>
      <c r="D1198" s="113">
        <f t="shared" si="242"/>
        <v>5050.7700000000004</v>
      </c>
      <c r="E1198" s="114">
        <f t="shared" si="246"/>
        <v>560.63</v>
      </c>
      <c r="F1198" s="115">
        <f t="shared" si="248"/>
        <v>151.52000000000001</v>
      </c>
      <c r="G1198" s="116">
        <f t="shared" si="249"/>
        <v>50.5</v>
      </c>
      <c r="H1198" s="115">
        <f t="shared" si="240"/>
        <v>2.29</v>
      </c>
      <c r="I1198" s="115">
        <f t="shared" si="243"/>
        <v>117.29</v>
      </c>
      <c r="J1198" s="112">
        <f t="shared" si="244"/>
        <v>299.57</v>
      </c>
      <c r="K1198" s="114">
        <f t="shared" si="245"/>
        <v>217.82</v>
      </c>
      <c r="L1198" s="117">
        <v>1288</v>
      </c>
      <c r="M1198" s="134">
        <f t="shared" si="247"/>
        <v>1026</v>
      </c>
      <c r="N1198" s="119">
        <v>1288</v>
      </c>
      <c r="O1198" s="120">
        <f t="shared" si="250"/>
        <v>1026</v>
      </c>
      <c r="U1198" s="125"/>
    </row>
    <row r="1199" spans="1:21" x14ac:dyDescent="0.3">
      <c r="A1199" s="126">
        <v>1027</v>
      </c>
      <c r="B1199" s="127">
        <v>1289</v>
      </c>
      <c r="C1199" s="128">
        <f t="shared" si="241"/>
        <v>60668.38</v>
      </c>
      <c r="D1199" s="129">
        <f t="shared" si="242"/>
        <v>5055.6899999999996</v>
      </c>
      <c r="E1199" s="130">
        <f t="shared" si="246"/>
        <v>561.17999999999995</v>
      </c>
      <c r="F1199" s="131">
        <f t="shared" si="248"/>
        <v>151.66999999999999</v>
      </c>
      <c r="G1199" s="132">
        <f t="shared" si="249"/>
        <v>50.55</v>
      </c>
      <c r="H1199" s="131">
        <f t="shared" si="240"/>
        <v>2.29</v>
      </c>
      <c r="I1199" s="131">
        <f t="shared" si="243"/>
        <v>117.29</v>
      </c>
      <c r="J1199" s="128">
        <f t="shared" si="244"/>
        <v>299.57</v>
      </c>
      <c r="K1199" s="130">
        <f t="shared" si="245"/>
        <v>217.82</v>
      </c>
      <c r="L1199" s="133">
        <v>1289</v>
      </c>
      <c r="M1199" s="118">
        <f t="shared" si="247"/>
        <v>1027</v>
      </c>
      <c r="N1199" s="135">
        <v>1289</v>
      </c>
      <c r="O1199" s="136">
        <f t="shared" si="250"/>
        <v>1027</v>
      </c>
      <c r="U1199" s="125"/>
    </row>
    <row r="1200" spans="1:21" x14ac:dyDescent="0.3">
      <c r="A1200" s="110">
        <v>1027</v>
      </c>
      <c r="B1200" s="111">
        <v>1290</v>
      </c>
      <c r="C1200" s="112">
        <f t="shared" si="241"/>
        <v>60668.38</v>
      </c>
      <c r="D1200" s="113">
        <f t="shared" si="242"/>
        <v>5055.6899999999996</v>
      </c>
      <c r="E1200" s="114">
        <f t="shared" si="246"/>
        <v>561.17999999999995</v>
      </c>
      <c r="F1200" s="115">
        <f t="shared" si="248"/>
        <v>151.66999999999999</v>
      </c>
      <c r="G1200" s="116">
        <f t="shared" si="249"/>
        <v>50.55</v>
      </c>
      <c r="H1200" s="115">
        <f t="shared" si="240"/>
        <v>2.29</v>
      </c>
      <c r="I1200" s="115">
        <f t="shared" si="243"/>
        <v>117.29</v>
      </c>
      <c r="J1200" s="112">
        <f t="shared" si="244"/>
        <v>299.57</v>
      </c>
      <c r="K1200" s="114">
        <f t="shared" si="245"/>
        <v>217.82</v>
      </c>
      <c r="L1200" s="117">
        <v>1290</v>
      </c>
      <c r="M1200" s="134">
        <f t="shared" si="247"/>
        <v>1027</v>
      </c>
      <c r="N1200" s="119">
        <v>1290</v>
      </c>
      <c r="O1200" s="120">
        <f t="shared" si="250"/>
        <v>1027</v>
      </c>
      <c r="U1200" s="125"/>
    </row>
    <row r="1201" spans="1:21" x14ac:dyDescent="0.3">
      <c r="A1201" s="126">
        <v>1028</v>
      </c>
      <c r="B1201" s="127">
        <v>1291</v>
      </c>
      <c r="C1201" s="128">
        <f t="shared" si="241"/>
        <v>60727.46</v>
      </c>
      <c r="D1201" s="129">
        <f t="shared" si="242"/>
        <v>5060.62</v>
      </c>
      <c r="E1201" s="130">
        <f t="shared" si="246"/>
        <v>561.72</v>
      </c>
      <c r="F1201" s="131">
        <f t="shared" si="248"/>
        <v>151.81</v>
      </c>
      <c r="G1201" s="132">
        <f t="shared" si="249"/>
        <v>50.6</v>
      </c>
      <c r="H1201" s="131">
        <f t="shared" si="240"/>
        <v>2.29</v>
      </c>
      <c r="I1201" s="131">
        <f t="shared" si="243"/>
        <v>117.29</v>
      </c>
      <c r="J1201" s="128">
        <f t="shared" si="244"/>
        <v>299.57</v>
      </c>
      <c r="K1201" s="130">
        <f t="shared" si="245"/>
        <v>217.82</v>
      </c>
      <c r="L1201" s="133">
        <v>1291</v>
      </c>
      <c r="M1201" s="118">
        <f t="shared" si="247"/>
        <v>1028</v>
      </c>
      <c r="N1201" s="135">
        <v>1291</v>
      </c>
      <c r="O1201" s="136">
        <f t="shared" si="250"/>
        <v>1028</v>
      </c>
      <c r="U1201" s="125"/>
    </row>
    <row r="1202" spans="1:21" x14ac:dyDescent="0.3">
      <c r="A1202" s="110">
        <v>1028</v>
      </c>
      <c r="B1202" s="111">
        <v>1292</v>
      </c>
      <c r="C1202" s="112">
        <f t="shared" si="241"/>
        <v>60727.46</v>
      </c>
      <c r="D1202" s="113">
        <f t="shared" si="242"/>
        <v>5060.62</v>
      </c>
      <c r="E1202" s="114">
        <f t="shared" si="246"/>
        <v>561.72</v>
      </c>
      <c r="F1202" s="115">
        <f t="shared" si="248"/>
        <v>151.81</v>
      </c>
      <c r="G1202" s="116">
        <f t="shared" si="249"/>
        <v>50.6</v>
      </c>
      <c r="H1202" s="115">
        <f t="shared" si="240"/>
        <v>2.29</v>
      </c>
      <c r="I1202" s="115">
        <f t="shared" si="243"/>
        <v>117.29</v>
      </c>
      <c r="J1202" s="112">
        <f t="shared" si="244"/>
        <v>299.57</v>
      </c>
      <c r="K1202" s="114">
        <f t="shared" si="245"/>
        <v>217.82</v>
      </c>
      <c r="L1202" s="117">
        <v>1292</v>
      </c>
      <c r="M1202" s="134">
        <f t="shared" si="247"/>
        <v>1028</v>
      </c>
      <c r="N1202" s="119">
        <v>1292</v>
      </c>
      <c r="O1202" s="120">
        <f t="shared" si="250"/>
        <v>1028</v>
      </c>
      <c r="U1202" s="125"/>
    </row>
    <row r="1203" spans="1:21" x14ac:dyDescent="0.3">
      <c r="A1203" s="126">
        <v>1029</v>
      </c>
      <c r="B1203" s="127">
        <v>1293</v>
      </c>
      <c r="C1203" s="128">
        <f t="shared" si="241"/>
        <v>60786.53</v>
      </c>
      <c r="D1203" s="129">
        <f t="shared" si="242"/>
        <v>5065.54</v>
      </c>
      <c r="E1203" s="130">
        <f t="shared" si="246"/>
        <v>562.27</v>
      </c>
      <c r="F1203" s="131">
        <f t="shared" si="248"/>
        <v>151.96</v>
      </c>
      <c r="G1203" s="132">
        <f t="shared" si="249"/>
        <v>50.65</v>
      </c>
      <c r="H1203" s="131">
        <f t="shared" si="240"/>
        <v>2.29</v>
      </c>
      <c r="I1203" s="131">
        <f t="shared" si="243"/>
        <v>117.29</v>
      </c>
      <c r="J1203" s="128">
        <f t="shared" si="244"/>
        <v>299.57</v>
      </c>
      <c r="K1203" s="130">
        <f t="shared" si="245"/>
        <v>217.82</v>
      </c>
      <c r="L1203" s="133">
        <v>1293</v>
      </c>
      <c r="M1203" s="118">
        <f t="shared" si="247"/>
        <v>1029</v>
      </c>
      <c r="N1203" s="135">
        <v>1293</v>
      </c>
      <c r="O1203" s="136">
        <f t="shared" si="250"/>
        <v>1029</v>
      </c>
      <c r="U1203" s="125"/>
    </row>
    <row r="1204" spans="1:21" x14ac:dyDescent="0.3">
      <c r="A1204" s="110">
        <v>1030</v>
      </c>
      <c r="B1204" s="111">
        <v>1294</v>
      </c>
      <c r="C1204" s="112">
        <f t="shared" si="241"/>
        <v>60845.599999999999</v>
      </c>
      <c r="D1204" s="113">
        <f t="shared" si="242"/>
        <v>5070.46</v>
      </c>
      <c r="E1204" s="114">
        <f t="shared" si="246"/>
        <v>562.82000000000005</v>
      </c>
      <c r="F1204" s="115">
        <f t="shared" si="248"/>
        <v>152.11000000000001</v>
      </c>
      <c r="G1204" s="116">
        <f t="shared" si="249"/>
        <v>50.7</v>
      </c>
      <c r="H1204" s="115">
        <f t="shared" si="240"/>
        <v>2.29</v>
      </c>
      <c r="I1204" s="115">
        <f t="shared" si="243"/>
        <v>117.29</v>
      </c>
      <c r="J1204" s="112">
        <f t="shared" si="244"/>
        <v>299.57</v>
      </c>
      <c r="K1204" s="114">
        <f t="shared" si="245"/>
        <v>217.82</v>
      </c>
      <c r="L1204" s="117">
        <v>1294</v>
      </c>
      <c r="M1204" s="118">
        <f t="shared" si="247"/>
        <v>1030</v>
      </c>
      <c r="N1204" s="119">
        <v>1294</v>
      </c>
      <c r="O1204" s="120">
        <f t="shared" si="250"/>
        <v>1030</v>
      </c>
      <c r="U1204" s="125"/>
    </row>
    <row r="1205" spans="1:21" x14ac:dyDescent="0.3">
      <c r="A1205" s="126">
        <v>1030</v>
      </c>
      <c r="B1205" s="127">
        <v>1295</v>
      </c>
      <c r="C1205" s="128">
        <f t="shared" si="241"/>
        <v>60845.599999999999</v>
      </c>
      <c r="D1205" s="129">
        <f t="shared" si="242"/>
        <v>5070.46</v>
      </c>
      <c r="E1205" s="130">
        <f t="shared" si="246"/>
        <v>562.82000000000005</v>
      </c>
      <c r="F1205" s="131">
        <f t="shared" si="248"/>
        <v>152.11000000000001</v>
      </c>
      <c r="G1205" s="132">
        <f t="shared" si="249"/>
        <v>50.7</v>
      </c>
      <c r="H1205" s="131">
        <f t="shared" si="240"/>
        <v>2.29</v>
      </c>
      <c r="I1205" s="131">
        <f t="shared" si="243"/>
        <v>117.29</v>
      </c>
      <c r="J1205" s="128">
        <f t="shared" si="244"/>
        <v>299.57</v>
      </c>
      <c r="K1205" s="130">
        <f t="shared" si="245"/>
        <v>217.82</v>
      </c>
      <c r="L1205" s="133">
        <v>1295</v>
      </c>
      <c r="M1205" s="134">
        <f t="shared" si="247"/>
        <v>1030</v>
      </c>
      <c r="N1205" s="135">
        <v>1295</v>
      </c>
      <c r="O1205" s="136">
        <f t="shared" si="250"/>
        <v>1030</v>
      </c>
      <c r="U1205" s="125"/>
    </row>
    <row r="1206" spans="1:21" x14ac:dyDescent="0.3">
      <c r="A1206" s="110">
        <v>1031</v>
      </c>
      <c r="B1206" s="111">
        <v>1296</v>
      </c>
      <c r="C1206" s="112">
        <f t="shared" si="241"/>
        <v>60904.68</v>
      </c>
      <c r="D1206" s="113">
        <f t="shared" si="242"/>
        <v>5075.3900000000003</v>
      </c>
      <c r="E1206" s="114">
        <f t="shared" si="246"/>
        <v>563.36</v>
      </c>
      <c r="F1206" s="115">
        <f t="shared" si="248"/>
        <v>152.26</v>
      </c>
      <c r="G1206" s="116">
        <f t="shared" si="249"/>
        <v>50.75</v>
      </c>
      <c r="H1206" s="115">
        <f t="shared" si="240"/>
        <v>2.29</v>
      </c>
      <c r="I1206" s="115">
        <f t="shared" si="243"/>
        <v>117.29</v>
      </c>
      <c r="J1206" s="112">
        <f t="shared" si="244"/>
        <v>299.57</v>
      </c>
      <c r="K1206" s="114">
        <f t="shared" si="245"/>
        <v>217.82</v>
      </c>
      <c r="L1206" s="117">
        <v>1296</v>
      </c>
      <c r="M1206" s="118">
        <f t="shared" si="247"/>
        <v>1031</v>
      </c>
      <c r="N1206" s="119">
        <v>1296</v>
      </c>
      <c r="O1206" s="120">
        <f t="shared" si="250"/>
        <v>1031</v>
      </c>
      <c r="U1206" s="125"/>
    </row>
    <row r="1207" spans="1:21" x14ac:dyDescent="0.3">
      <c r="A1207" s="126">
        <v>1031</v>
      </c>
      <c r="B1207" s="127">
        <v>1297</v>
      </c>
      <c r="C1207" s="128">
        <f t="shared" si="241"/>
        <v>60904.68</v>
      </c>
      <c r="D1207" s="129">
        <f t="shared" si="242"/>
        <v>5075.3900000000003</v>
      </c>
      <c r="E1207" s="130">
        <f t="shared" si="246"/>
        <v>563.36</v>
      </c>
      <c r="F1207" s="131">
        <f t="shared" si="248"/>
        <v>152.26</v>
      </c>
      <c r="G1207" s="132">
        <f t="shared" si="249"/>
        <v>50.75</v>
      </c>
      <c r="H1207" s="131">
        <f t="shared" si="240"/>
        <v>2.29</v>
      </c>
      <c r="I1207" s="131">
        <f t="shared" si="243"/>
        <v>117.29</v>
      </c>
      <c r="J1207" s="128">
        <f t="shared" si="244"/>
        <v>299.57</v>
      </c>
      <c r="K1207" s="130">
        <f t="shared" si="245"/>
        <v>217.82</v>
      </c>
      <c r="L1207" s="133">
        <v>1297</v>
      </c>
      <c r="M1207" s="134">
        <f t="shared" si="247"/>
        <v>1031</v>
      </c>
      <c r="N1207" s="135">
        <v>1297</v>
      </c>
      <c r="O1207" s="136">
        <f t="shared" si="250"/>
        <v>1031</v>
      </c>
      <c r="U1207" s="125"/>
    </row>
    <row r="1208" spans="1:21" x14ac:dyDescent="0.3">
      <c r="A1208" s="110">
        <v>1032</v>
      </c>
      <c r="B1208" s="111">
        <v>1298</v>
      </c>
      <c r="C1208" s="112">
        <f t="shared" si="241"/>
        <v>60963.75</v>
      </c>
      <c r="D1208" s="113">
        <f t="shared" si="242"/>
        <v>5080.3100000000004</v>
      </c>
      <c r="E1208" s="114">
        <f t="shared" si="246"/>
        <v>563.91</v>
      </c>
      <c r="F1208" s="115">
        <f t="shared" si="248"/>
        <v>152.4</v>
      </c>
      <c r="G1208" s="116">
        <f t="shared" si="249"/>
        <v>50.8</v>
      </c>
      <c r="H1208" s="115">
        <f t="shared" si="240"/>
        <v>2.29</v>
      </c>
      <c r="I1208" s="115">
        <f t="shared" si="243"/>
        <v>117.29</v>
      </c>
      <c r="J1208" s="112">
        <f t="shared" si="244"/>
        <v>299.57</v>
      </c>
      <c r="K1208" s="114">
        <f t="shared" si="245"/>
        <v>217.82</v>
      </c>
      <c r="L1208" s="117">
        <v>1298</v>
      </c>
      <c r="M1208" s="118">
        <f t="shared" si="247"/>
        <v>1032</v>
      </c>
      <c r="N1208" s="119">
        <v>1298</v>
      </c>
      <c r="O1208" s="120">
        <f t="shared" si="250"/>
        <v>1032</v>
      </c>
      <c r="U1208" s="125"/>
    </row>
    <row r="1209" spans="1:21" x14ac:dyDescent="0.3">
      <c r="A1209" s="126">
        <v>1033</v>
      </c>
      <c r="B1209" s="127">
        <v>1299</v>
      </c>
      <c r="C1209" s="128">
        <f t="shared" si="241"/>
        <v>61022.82</v>
      </c>
      <c r="D1209" s="129">
        <f t="shared" si="242"/>
        <v>5085.2299999999996</v>
      </c>
      <c r="E1209" s="130">
        <f t="shared" si="246"/>
        <v>564.46</v>
      </c>
      <c r="F1209" s="131">
        <f t="shared" si="248"/>
        <v>152.55000000000001</v>
      </c>
      <c r="G1209" s="132">
        <f t="shared" si="249"/>
        <v>50.85</v>
      </c>
      <c r="H1209" s="131">
        <f t="shared" si="240"/>
        <v>2.29</v>
      </c>
      <c r="I1209" s="131">
        <f t="shared" si="243"/>
        <v>117.29</v>
      </c>
      <c r="J1209" s="128">
        <f t="shared" si="244"/>
        <v>299.57</v>
      </c>
      <c r="K1209" s="130">
        <f t="shared" si="245"/>
        <v>217.82</v>
      </c>
      <c r="L1209" s="133">
        <v>1299</v>
      </c>
      <c r="M1209" s="134">
        <f t="shared" si="247"/>
        <v>1033</v>
      </c>
      <c r="N1209" s="135">
        <v>1299</v>
      </c>
      <c r="O1209" s="136">
        <f t="shared" si="250"/>
        <v>1033</v>
      </c>
      <c r="U1209" s="125"/>
    </row>
    <row r="1210" spans="1:21" x14ac:dyDescent="0.3">
      <c r="A1210" s="110">
        <v>1034</v>
      </c>
      <c r="B1210" s="111">
        <v>1300</v>
      </c>
      <c r="C1210" s="112">
        <f t="shared" si="241"/>
        <v>61081.9</v>
      </c>
      <c r="D1210" s="113">
        <f t="shared" si="242"/>
        <v>5090.1499999999996</v>
      </c>
      <c r="E1210" s="114">
        <f t="shared" si="246"/>
        <v>565</v>
      </c>
      <c r="F1210" s="115">
        <f t="shared" si="248"/>
        <v>152.69999999999999</v>
      </c>
      <c r="G1210" s="116">
        <f t="shared" si="249"/>
        <v>50.9</v>
      </c>
      <c r="H1210" s="115">
        <f t="shared" si="240"/>
        <v>2.29</v>
      </c>
      <c r="I1210" s="115">
        <f t="shared" si="243"/>
        <v>117.29</v>
      </c>
      <c r="J1210" s="112">
        <f t="shared" si="244"/>
        <v>299.57</v>
      </c>
      <c r="K1210" s="114">
        <f t="shared" si="245"/>
        <v>217.82</v>
      </c>
      <c r="L1210" s="117">
        <v>1300</v>
      </c>
      <c r="M1210" s="118">
        <f t="shared" si="247"/>
        <v>1034</v>
      </c>
      <c r="N1210" s="119">
        <v>1300</v>
      </c>
      <c r="O1210" s="120">
        <f t="shared" si="250"/>
        <v>1034</v>
      </c>
      <c r="U1210" s="125"/>
    </row>
    <row r="1211" spans="1:21" x14ac:dyDescent="0.3">
      <c r="A1211" s="126">
        <v>1035</v>
      </c>
      <c r="B1211" s="127">
        <v>1301</v>
      </c>
      <c r="C1211" s="128">
        <f t="shared" si="241"/>
        <v>61140.97</v>
      </c>
      <c r="D1211" s="129">
        <f t="shared" si="242"/>
        <v>5095.08</v>
      </c>
      <c r="E1211" s="130">
        <f t="shared" si="246"/>
        <v>565.54999999999995</v>
      </c>
      <c r="F1211" s="131">
        <f t="shared" si="248"/>
        <v>152.85</v>
      </c>
      <c r="G1211" s="132">
        <f t="shared" si="249"/>
        <v>50.95</v>
      </c>
      <c r="H1211" s="131">
        <f t="shared" si="240"/>
        <v>2.29</v>
      </c>
      <c r="I1211" s="131">
        <f t="shared" si="243"/>
        <v>117.29</v>
      </c>
      <c r="J1211" s="128">
        <f t="shared" si="244"/>
        <v>299.57</v>
      </c>
      <c r="K1211" s="130">
        <f t="shared" si="245"/>
        <v>217.82</v>
      </c>
      <c r="L1211" s="133">
        <v>1301</v>
      </c>
      <c r="M1211" s="134">
        <f t="shared" si="247"/>
        <v>1035</v>
      </c>
      <c r="N1211" s="135">
        <v>1301</v>
      </c>
      <c r="O1211" s="136">
        <f t="shared" si="250"/>
        <v>1035</v>
      </c>
      <c r="U1211" s="125"/>
    </row>
    <row r="1212" spans="1:21" x14ac:dyDescent="0.3">
      <c r="A1212" s="110">
        <v>1035</v>
      </c>
      <c r="B1212" s="111">
        <v>1302</v>
      </c>
      <c r="C1212" s="112">
        <f t="shared" si="241"/>
        <v>61140.97</v>
      </c>
      <c r="D1212" s="113">
        <f t="shared" si="242"/>
        <v>5095.08</v>
      </c>
      <c r="E1212" s="114">
        <f t="shared" si="246"/>
        <v>565.54999999999995</v>
      </c>
      <c r="F1212" s="115">
        <f t="shared" si="248"/>
        <v>152.85</v>
      </c>
      <c r="G1212" s="116">
        <f t="shared" si="249"/>
        <v>50.95</v>
      </c>
      <c r="H1212" s="115">
        <f t="shared" si="240"/>
        <v>2.29</v>
      </c>
      <c r="I1212" s="115">
        <f t="shared" si="243"/>
        <v>117.29</v>
      </c>
      <c r="J1212" s="112">
        <f t="shared" si="244"/>
        <v>299.57</v>
      </c>
      <c r="K1212" s="114">
        <f t="shared" si="245"/>
        <v>217.82</v>
      </c>
      <c r="L1212" s="117">
        <v>1302</v>
      </c>
      <c r="M1212" s="118">
        <f t="shared" si="247"/>
        <v>1035</v>
      </c>
      <c r="N1212" s="119">
        <v>1302</v>
      </c>
      <c r="O1212" s="120">
        <f t="shared" si="250"/>
        <v>1035</v>
      </c>
      <c r="U1212" s="125"/>
    </row>
    <row r="1213" spans="1:21" x14ac:dyDescent="0.3">
      <c r="A1213" s="126">
        <v>1036</v>
      </c>
      <c r="B1213" s="127">
        <v>1303</v>
      </c>
      <c r="C1213" s="128">
        <f t="shared" si="241"/>
        <v>61200.04</v>
      </c>
      <c r="D1213" s="129">
        <f t="shared" si="242"/>
        <v>5100</v>
      </c>
      <c r="E1213" s="130">
        <f t="shared" si="246"/>
        <v>566.1</v>
      </c>
      <c r="F1213" s="131">
        <f t="shared" si="248"/>
        <v>153</v>
      </c>
      <c r="G1213" s="132">
        <f t="shared" si="249"/>
        <v>51</v>
      </c>
      <c r="H1213" s="131">
        <f t="shared" si="240"/>
        <v>2.29</v>
      </c>
      <c r="I1213" s="131">
        <f t="shared" si="243"/>
        <v>117.29</v>
      </c>
      <c r="J1213" s="128">
        <f t="shared" si="244"/>
        <v>299.57</v>
      </c>
      <c r="K1213" s="130">
        <f t="shared" si="245"/>
        <v>217.82</v>
      </c>
      <c r="L1213" s="133">
        <v>1303</v>
      </c>
      <c r="M1213" s="134">
        <f t="shared" si="247"/>
        <v>1036</v>
      </c>
      <c r="N1213" s="135">
        <v>1303</v>
      </c>
      <c r="O1213" s="136">
        <f t="shared" si="250"/>
        <v>1036</v>
      </c>
      <c r="U1213" s="125"/>
    </row>
    <row r="1214" spans="1:21" x14ac:dyDescent="0.3">
      <c r="A1214" s="110">
        <v>1037</v>
      </c>
      <c r="B1214" s="111">
        <v>1304</v>
      </c>
      <c r="C1214" s="112">
        <f t="shared" si="241"/>
        <v>61259.12</v>
      </c>
      <c r="D1214" s="113">
        <f t="shared" si="242"/>
        <v>5104.92</v>
      </c>
      <c r="E1214" s="114">
        <f t="shared" si="246"/>
        <v>566.64</v>
      </c>
      <c r="F1214" s="115">
        <f t="shared" si="248"/>
        <v>153.13999999999999</v>
      </c>
      <c r="G1214" s="116">
        <f t="shared" si="249"/>
        <v>51.04</v>
      </c>
      <c r="H1214" s="115">
        <f t="shared" si="240"/>
        <v>2.29</v>
      </c>
      <c r="I1214" s="115">
        <f t="shared" si="243"/>
        <v>117.29</v>
      </c>
      <c r="J1214" s="112">
        <f t="shared" si="244"/>
        <v>299.57</v>
      </c>
      <c r="K1214" s="114">
        <f t="shared" si="245"/>
        <v>217.82</v>
      </c>
      <c r="L1214" s="117">
        <v>1304</v>
      </c>
      <c r="M1214" s="118">
        <f t="shared" si="247"/>
        <v>1037</v>
      </c>
      <c r="N1214" s="119">
        <v>1304</v>
      </c>
      <c r="O1214" s="120">
        <f t="shared" si="250"/>
        <v>1037</v>
      </c>
      <c r="U1214" s="125"/>
    </row>
    <row r="1215" spans="1:21" x14ac:dyDescent="0.3">
      <c r="A1215" s="126">
        <v>1038</v>
      </c>
      <c r="B1215" s="127">
        <v>1305</v>
      </c>
      <c r="C1215" s="128">
        <f t="shared" si="241"/>
        <v>61318.19</v>
      </c>
      <c r="D1215" s="129">
        <f t="shared" si="242"/>
        <v>5109.84</v>
      </c>
      <c r="E1215" s="130">
        <f t="shared" si="246"/>
        <v>567.19000000000005</v>
      </c>
      <c r="F1215" s="131">
        <f t="shared" si="248"/>
        <v>153.29</v>
      </c>
      <c r="G1215" s="132">
        <f t="shared" si="249"/>
        <v>51.09</v>
      </c>
      <c r="H1215" s="131">
        <f t="shared" si="240"/>
        <v>2.29</v>
      </c>
      <c r="I1215" s="131">
        <f t="shared" si="243"/>
        <v>117.29</v>
      </c>
      <c r="J1215" s="128">
        <f t="shared" si="244"/>
        <v>299.57</v>
      </c>
      <c r="K1215" s="130">
        <f t="shared" si="245"/>
        <v>217.82</v>
      </c>
      <c r="L1215" s="133">
        <v>1305</v>
      </c>
      <c r="M1215" s="134">
        <f t="shared" si="247"/>
        <v>1038</v>
      </c>
      <c r="N1215" s="135">
        <v>1305</v>
      </c>
      <c r="O1215" s="136">
        <f t="shared" si="250"/>
        <v>1038</v>
      </c>
      <c r="U1215" s="125"/>
    </row>
    <row r="1216" spans="1:21" x14ac:dyDescent="0.3">
      <c r="A1216" s="110">
        <v>1038</v>
      </c>
      <c r="B1216" s="111">
        <v>1306</v>
      </c>
      <c r="C1216" s="112">
        <f t="shared" si="241"/>
        <v>61318.19</v>
      </c>
      <c r="D1216" s="113">
        <f t="shared" si="242"/>
        <v>5109.84</v>
      </c>
      <c r="E1216" s="114">
        <f t="shared" si="246"/>
        <v>567.19000000000005</v>
      </c>
      <c r="F1216" s="115">
        <f t="shared" si="248"/>
        <v>153.29</v>
      </c>
      <c r="G1216" s="116">
        <f t="shared" si="249"/>
        <v>51.09</v>
      </c>
      <c r="H1216" s="115">
        <f t="shared" si="240"/>
        <v>2.29</v>
      </c>
      <c r="I1216" s="115">
        <f t="shared" si="243"/>
        <v>117.29</v>
      </c>
      <c r="J1216" s="112">
        <f t="shared" si="244"/>
        <v>299.57</v>
      </c>
      <c r="K1216" s="114">
        <f t="shared" si="245"/>
        <v>217.82</v>
      </c>
      <c r="L1216" s="117">
        <v>1306</v>
      </c>
      <c r="M1216" s="118">
        <f t="shared" si="247"/>
        <v>1038</v>
      </c>
      <c r="N1216" s="119">
        <v>1306</v>
      </c>
      <c r="O1216" s="120">
        <f t="shared" si="250"/>
        <v>1038</v>
      </c>
      <c r="U1216" s="125"/>
    </row>
    <row r="1217" spans="1:21" x14ac:dyDescent="0.3">
      <c r="A1217" s="126">
        <v>1039</v>
      </c>
      <c r="B1217" s="127">
        <v>1307</v>
      </c>
      <c r="C1217" s="128">
        <f t="shared" si="241"/>
        <v>61377.26</v>
      </c>
      <c r="D1217" s="129">
        <f t="shared" si="242"/>
        <v>5114.7700000000004</v>
      </c>
      <c r="E1217" s="130">
        <f t="shared" si="246"/>
        <v>567.73</v>
      </c>
      <c r="F1217" s="131">
        <f t="shared" si="248"/>
        <v>153.44</v>
      </c>
      <c r="G1217" s="132">
        <f t="shared" si="249"/>
        <v>51.14</v>
      </c>
      <c r="H1217" s="131">
        <f t="shared" si="240"/>
        <v>2.29</v>
      </c>
      <c r="I1217" s="131">
        <f t="shared" si="243"/>
        <v>117.29</v>
      </c>
      <c r="J1217" s="128">
        <f t="shared" si="244"/>
        <v>299.57</v>
      </c>
      <c r="K1217" s="130">
        <f t="shared" si="245"/>
        <v>217.82</v>
      </c>
      <c r="L1217" s="133">
        <v>1307</v>
      </c>
      <c r="M1217" s="134">
        <f t="shared" si="247"/>
        <v>1039</v>
      </c>
      <c r="N1217" s="135">
        <v>1307</v>
      </c>
      <c r="O1217" s="136">
        <f t="shared" si="250"/>
        <v>1039</v>
      </c>
      <c r="U1217" s="125"/>
    </row>
    <row r="1218" spans="1:21" x14ac:dyDescent="0.3">
      <c r="A1218" s="110">
        <v>1039</v>
      </c>
      <c r="B1218" s="111">
        <v>1308</v>
      </c>
      <c r="C1218" s="112">
        <f t="shared" si="241"/>
        <v>61377.26</v>
      </c>
      <c r="D1218" s="113">
        <f t="shared" si="242"/>
        <v>5114.7700000000004</v>
      </c>
      <c r="E1218" s="114">
        <f t="shared" si="246"/>
        <v>567.73</v>
      </c>
      <c r="F1218" s="115">
        <f t="shared" si="248"/>
        <v>153.44</v>
      </c>
      <c r="G1218" s="116">
        <f t="shared" si="249"/>
        <v>51.14</v>
      </c>
      <c r="H1218" s="115">
        <f t="shared" si="240"/>
        <v>2.29</v>
      </c>
      <c r="I1218" s="115">
        <f t="shared" si="243"/>
        <v>117.29</v>
      </c>
      <c r="J1218" s="112">
        <f t="shared" si="244"/>
        <v>299.57</v>
      </c>
      <c r="K1218" s="114">
        <f t="shared" si="245"/>
        <v>217.82</v>
      </c>
      <c r="L1218" s="117">
        <v>1308</v>
      </c>
      <c r="M1218" s="118">
        <f t="shared" si="247"/>
        <v>1039</v>
      </c>
      <c r="N1218" s="119">
        <v>1308</v>
      </c>
      <c r="O1218" s="120">
        <f t="shared" si="250"/>
        <v>1039</v>
      </c>
      <c r="U1218" s="125"/>
    </row>
    <row r="1219" spans="1:21" x14ac:dyDescent="0.3">
      <c r="A1219" s="126">
        <v>1040</v>
      </c>
      <c r="B1219" s="127">
        <v>1309</v>
      </c>
      <c r="C1219" s="128">
        <f t="shared" si="241"/>
        <v>61436.34</v>
      </c>
      <c r="D1219" s="129">
        <f t="shared" si="242"/>
        <v>5119.6899999999996</v>
      </c>
      <c r="E1219" s="130">
        <f t="shared" si="246"/>
        <v>568.28</v>
      </c>
      <c r="F1219" s="131">
        <f t="shared" si="248"/>
        <v>153.59</v>
      </c>
      <c r="G1219" s="132">
        <f t="shared" si="249"/>
        <v>51.19</v>
      </c>
      <c r="H1219" s="131">
        <f t="shared" ref="H1219:H1282" si="251">TRUNC($P$9,2)</f>
        <v>2.29</v>
      </c>
      <c r="I1219" s="131">
        <f t="shared" si="243"/>
        <v>117.29</v>
      </c>
      <c r="J1219" s="128">
        <f t="shared" si="244"/>
        <v>299.57</v>
      </c>
      <c r="K1219" s="130">
        <f t="shared" si="245"/>
        <v>217.82</v>
      </c>
      <c r="L1219" s="133">
        <v>1309</v>
      </c>
      <c r="M1219" s="134">
        <f t="shared" si="247"/>
        <v>1040</v>
      </c>
      <c r="N1219" s="135">
        <v>1309</v>
      </c>
      <c r="O1219" s="136">
        <f t="shared" si="250"/>
        <v>1040</v>
      </c>
      <c r="U1219" s="125"/>
    </row>
    <row r="1220" spans="1:21" x14ac:dyDescent="0.3">
      <c r="A1220" s="110">
        <v>1041</v>
      </c>
      <c r="B1220" s="111">
        <v>1310</v>
      </c>
      <c r="C1220" s="112">
        <f t="shared" si="241"/>
        <v>61495.41</v>
      </c>
      <c r="D1220" s="113">
        <f t="shared" si="242"/>
        <v>5124.6099999999997</v>
      </c>
      <c r="E1220" s="114">
        <f t="shared" si="246"/>
        <v>568.83000000000004</v>
      </c>
      <c r="F1220" s="115">
        <f t="shared" si="248"/>
        <v>153.72999999999999</v>
      </c>
      <c r="G1220" s="116">
        <f t="shared" si="249"/>
        <v>51.24</v>
      </c>
      <c r="H1220" s="115">
        <f t="shared" si="251"/>
        <v>2.29</v>
      </c>
      <c r="I1220" s="115">
        <f t="shared" si="243"/>
        <v>117.29</v>
      </c>
      <c r="J1220" s="112">
        <f t="shared" si="244"/>
        <v>299.57</v>
      </c>
      <c r="K1220" s="114">
        <f t="shared" si="245"/>
        <v>217.82</v>
      </c>
      <c r="L1220" s="117">
        <v>1310</v>
      </c>
      <c r="M1220" s="118">
        <f t="shared" si="247"/>
        <v>1041</v>
      </c>
      <c r="N1220" s="119">
        <v>1310</v>
      </c>
      <c r="O1220" s="120">
        <f t="shared" si="250"/>
        <v>1041</v>
      </c>
      <c r="U1220" s="125"/>
    </row>
    <row r="1221" spans="1:21" x14ac:dyDescent="0.3">
      <c r="A1221" s="126">
        <v>1042</v>
      </c>
      <c r="B1221" s="127">
        <v>1311</v>
      </c>
      <c r="C1221" s="128">
        <f t="shared" si="241"/>
        <v>61554.48</v>
      </c>
      <c r="D1221" s="129">
        <f t="shared" si="242"/>
        <v>5129.54</v>
      </c>
      <c r="E1221" s="130">
        <f t="shared" si="246"/>
        <v>569.37</v>
      </c>
      <c r="F1221" s="131">
        <f t="shared" si="248"/>
        <v>153.88</v>
      </c>
      <c r="G1221" s="132">
        <f t="shared" si="249"/>
        <v>51.29</v>
      </c>
      <c r="H1221" s="131">
        <f t="shared" si="251"/>
        <v>2.29</v>
      </c>
      <c r="I1221" s="131">
        <f t="shared" si="243"/>
        <v>117.29</v>
      </c>
      <c r="J1221" s="128">
        <f t="shared" si="244"/>
        <v>299.57</v>
      </c>
      <c r="K1221" s="130">
        <f t="shared" si="245"/>
        <v>217.82</v>
      </c>
      <c r="L1221" s="133">
        <v>1311</v>
      </c>
      <c r="M1221" s="134">
        <f t="shared" si="247"/>
        <v>1042</v>
      </c>
      <c r="N1221" s="135">
        <v>1311</v>
      </c>
      <c r="O1221" s="136">
        <f t="shared" si="250"/>
        <v>1042</v>
      </c>
      <c r="U1221" s="125"/>
    </row>
    <row r="1222" spans="1:21" x14ac:dyDescent="0.3">
      <c r="A1222" s="110">
        <v>1043</v>
      </c>
      <c r="B1222" s="111">
        <v>1312</v>
      </c>
      <c r="C1222" s="112">
        <f t="shared" si="241"/>
        <v>61613.56</v>
      </c>
      <c r="D1222" s="113">
        <f t="shared" si="242"/>
        <v>5134.46</v>
      </c>
      <c r="E1222" s="114">
        <f t="shared" si="246"/>
        <v>569.91999999999996</v>
      </c>
      <c r="F1222" s="115">
        <f t="shared" si="248"/>
        <v>154.03</v>
      </c>
      <c r="G1222" s="116">
        <f t="shared" si="249"/>
        <v>51.34</v>
      </c>
      <c r="H1222" s="115">
        <f t="shared" si="251"/>
        <v>2.29</v>
      </c>
      <c r="I1222" s="115">
        <f t="shared" si="243"/>
        <v>117.29</v>
      </c>
      <c r="J1222" s="112">
        <f t="shared" si="244"/>
        <v>299.57</v>
      </c>
      <c r="K1222" s="114">
        <f t="shared" si="245"/>
        <v>217.82</v>
      </c>
      <c r="L1222" s="117">
        <v>1312</v>
      </c>
      <c r="M1222" s="118">
        <f t="shared" si="247"/>
        <v>1043</v>
      </c>
      <c r="N1222" s="119">
        <v>1312</v>
      </c>
      <c r="O1222" s="120">
        <f t="shared" si="250"/>
        <v>1043</v>
      </c>
      <c r="U1222" s="125"/>
    </row>
    <row r="1223" spans="1:21" x14ac:dyDescent="0.3">
      <c r="A1223" s="126">
        <v>1043</v>
      </c>
      <c r="B1223" s="127">
        <v>1313</v>
      </c>
      <c r="C1223" s="128">
        <f t="shared" si="241"/>
        <v>61613.56</v>
      </c>
      <c r="D1223" s="129">
        <f t="shared" si="242"/>
        <v>5134.46</v>
      </c>
      <c r="E1223" s="130">
        <f t="shared" si="246"/>
        <v>569.91999999999996</v>
      </c>
      <c r="F1223" s="131">
        <f t="shared" si="248"/>
        <v>154.03</v>
      </c>
      <c r="G1223" s="132">
        <f t="shared" si="249"/>
        <v>51.34</v>
      </c>
      <c r="H1223" s="131">
        <f t="shared" si="251"/>
        <v>2.29</v>
      </c>
      <c r="I1223" s="131">
        <f t="shared" si="243"/>
        <v>117.29</v>
      </c>
      <c r="J1223" s="128">
        <f t="shared" si="244"/>
        <v>299.57</v>
      </c>
      <c r="K1223" s="130">
        <f t="shared" si="245"/>
        <v>217.82</v>
      </c>
      <c r="L1223" s="133">
        <v>1313</v>
      </c>
      <c r="M1223" s="118">
        <f t="shared" si="247"/>
        <v>1043</v>
      </c>
      <c r="N1223" s="135">
        <v>1313</v>
      </c>
      <c r="O1223" s="136">
        <f t="shared" si="250"/>
        <v>1043</v>
      </c>
      <c r="U1223" s="125"/>
    </row>
    <row r="1224" spans="1:21" x14ac:dyDescent="0.3">
      <c r="A1224" s="110">
        <v>1044</v>
      </c>
      <c r="B1224" s="111">
        <v>1314</v>
      </c>
      <c r="C1224" s="112">
        <f t="shared" si="241"/>
        <v>61672.63</v>
      </c>
      <c r="D1224" s="113">
        <f t="shared" si="242"/>
        <v>5139.38</v>
      </c>
      <c r="E1224" s="114">
        <f t="shared" si="246"/>
        <v>570.47</v>
      </c>
      <c r="F1224" s="115">
        <f t="shared" si="248"/>
        <v>154.18</v>
      </c>
      <c r="G1224" s="116">
        <f t="shared" si="249"/>
        <v>51.39</v>
      </c>
      <c r="H1224" s="115">
        <f t="shared" si="251"/>
        <v>2.29</v>
      </c>
      <c r="I1224" s="115">
        <f t="shared" si="243"/>
        <v>117.29</v>
      </c>
      <c r="J1224" s="112">
        <f t="shared" si="244"/>
        <v>299.57</v>
      </c>
      <c r="K1224" s="114">
        <f t="shared" si="245"/>
        <v>217.82</v>
      </c>
      <c r="L1224" s="117">
        <v>1314</v>
      </c>
      <c r="M1224" s="134">
        <f t="shared" si="247"/>
        <v>1044</v>
      </c>
      <c r="N1224" s="119">
        <v>1314</v>
      </c>
      <c r="O1224" s="120">
        <f t="shared" si="250"/>
        <v>1044</v>
      </c>
      <c r="U1224" s="125"/>
    </row>
    <row r="1225" spans="1:21" x14ac:dyDescent="0.3">
      <c r="A1225" s="126">
        <v>1045</v>
      </c>
      <c r="B1225" s="127">
        <v>1315</v>
      </c>
      <c r="C1225" s="128">
        <f t="shared" si="241"/>
        <v>61731.7</v>
      </c>
      <c r="D1225" s="129">
        <f t="shared" si="242"/>
        <v>5144.3</v>
      </c>
      <c r="E1225" s="130">
        <f t="shared" si="246"/>
        <v>571.01</v>
      </c>
      <c r="F1225" s="131">
        <f t="shared" si="248"/>
        <v>154.32</v>
      </c>
      <c r="G1225" s="132">
        <f t="shared" si="249"/>
        <v>51.44</v>
      </c>
      <c r="H1225" s="131">
        <f t="shared" si="251"/>
        <v>2.29</v>
      </c>
      <c r="I1225" s="131">
        <f t="shared" si="243"/>
        <v>117.29</v>
      </c>
      <c r="J1225" s="128">
        <f t="shared" si="244"/>
        <v>299.57</v>
      </c>
      <c r="K1225" s="130">
        <f t="shared" si="245"/>
        <v>217.82</v>
      </c>
      <c r="L1225" s="133">
        <v>1315</v>
      </c>
      <c r="M1225" s="118">
        <f t="shared" si="247"/>
        <v>1045</v>
      </c>
      <c r="N1225" s="135">
        <v>1315</v>
      </c>
      <c r="O1225" s="136">
        <f t="shared" si="250"/>
        <v>1045</v>
      </c>
      <c r="U1225" s="125"/>
    </row>
    <row r="1226" spans="1:21" x14ac:dyDescent="0.3">
      <c r="A1226" s="110">
        <v>1046</v>
      </c>
      <c r="B1226" s="111">
        <v>1316</v>
      </c>
      <c r="C1226" s="112">
        <f t="shared" ref="C1226:C1289" si="252">ROUND($P$1*A1226,2)</f>
        <v>61790.78</v>
      </c>
      <c r="D1226" s="113">
        <f t="shared" ref="D1226:D1289" si="253">TRUNC(C1226/12,2)</f>
        <v>5149.2299999999996</v>
      </c>
      <c r="E1226" s="114">
        <f t="shared" si="246"/>
        <v>571.55999999999995</v>
      </c>
      <c r="F1226" s="115">
        <f t="shared" si="248"/>
        <v>154.47</v>
      </c>
      <c r="G1226" s="116">
        <f t="shared" si="249"/>
        <v>51.49</v>
      </c>
      <c r="H1226" s="115">
        <f t="shared" si="251"/>
        <v>2.29</v>
      </c>
      <c r="I1226" s="115">
        <f t="shared" ref="I1226:I1289" si="254">TRUNC(IF(A1226&lt;$A$427,$D$427*$R$10+$P$10,IF(A1226&gt;$A$782,$D$782*$R$10+$P$10,D1226*$R$10+$P$10)),2)</f>
        <v>117.29</v>
      </c>
      <c r="J1226" s="112">
        <f t="shared" ref="J1226:J1289" si="255">TRUNC(IF(A1226&lt;$A$427,($D$427*$R$11)+$P$11,IF(A1226&gt;$A$782,$D$782*$R$11+$P$11,D1226*$R$11+$P$11)),2)</f>
        <v>299.57</v>
      </c>
      <c r="K1226" s="114">
        <f t="shared" ref="K1226:K1289" si="256">TRUNC(IF(A1226&lt;$A$427,$D$427*$R$12+$P$12,IF(A1226&gt;$A$782,$D$782*$R$12+$P$12,D1226*$R$12+$P$12)),2)</f>
        <v>217.82</v>
      </c>
      <c r="L1226" s="117">
        <v>1316</v>
      </c>
      <c r="M1226" s="134">
        <f t="shared" si="247"/>
        <v>1046</v>
      </c>
      <c r="N1226" s="119">
        <v>1316</v>
      </c>
      <c r="O1226" s="120">
        <f t="shared" si="250"/>
        <v>1046</v>
      </c>
      <c r="U1226" s="125"/>
    </row>
    <row r="1227" spans="1:21" x14ac:dyDescent="0.3">
      <c r="A1227" s="126">
        <v>1047</v>
      </c>
      <c r="B1227" s="127">
        <v>1317</v>
      </c>
      <c r="C1227" s="128">
        <f t="shared" si="252"/>
        <v>61849.85</v>
      </c>
      <c r="D1227" s="129">
        <f t="shared" si="253"/>
        <v>5154.1499999999996</v>
      </c>
      <c r="E1227" s="130">
        <f t="shared" si="246"/>
        <v>572.11</v>
      </c>
      <c r="F1227" s="131">
        <f t="shared" si="248"/>
        <v>154.62</v>
      </c>
      <c r="G1227" s="132">
        <f t="shared" si="249"/>
        <v>51.54</v>
      </c>
      <c r="H1227" s="131">
        <f t="shared" si="251"/>
        <v>2.29</v>
      </c>
      <c r="I1227" s="131">
        <f t="shared" si="254"/>
        <v>117.29</v>
      </c>
      <c r="J1227" s="128">
        <f t="shared" si="255"/>
        <v>299.57</v>
      </c>
      <c r="K1227" s="130">
        <f t="shared" si="256"/>
        <v>217.82</v>
      </c>
      <c r="L1227" s="133">
        <v>1317</v>
      </c>
      <c r="M1227" s="118">
        <f t="shared" si="247"/>
        <v>1047</v>
      </c>
      <c r="N1227" s="135">
        <v>1317</v>
      </c>
      <c r="O1227" s="136">
        <f t="shared" si="250"/>
        <v>1047</v>
      </c>
      <c r="U1227" s="125"/>
    </row>
    <row r="1228" spans="1:21" x14ac:dyDescent="0.3">
      <c r="A1228" s="110">
        <v>1047</v>
      </c>
      <c r="B1228" s="111">
        <v>1318</v>
      </c>
      <c r="C1228" s="112">
        <f t="shared" si="252"/>
        <v>61849.85</v>
      </c>
      <c r="D1228" s="113">
        <f t="shared" si="253"/>
        <v>5154.1499999999996</v>
      </c>
      <c r="E1228" s="114">
        <f t="shared" si="246"/>
        <v>572.11</v>
      </c>
      <c r="F1228" s="115">
        <f t="shared" si="248"/>
        <v>154.62</v>
      </c>
      <c r="G1228" s="116">
        <f t="shared" si="249"/>
        <v>51.54</v>
      </c>
      <c r="H1228" s="115">
        <f t="shared" si="251"/>
        <v>2.29</v>
      </c>
      <c r="I1228" s="115">
        <f t="shared" si="254"/>
        <v>117.29</v>
      </c>
      <c r="J1228" s="112">
        <f t="shared" si="255"/>
        <v>299.57</v>
      </c>
      <c r="K1228" s="114">
        <f t="shared" si="256"/>
        <v>217.82</v>
      </c>
      <c r="L1228" s="117">
        <v>1318</v>
      </c>
      <c r="M1228" s="134">
        <f t="shared" si="247"/>
        <v>1047</v>
      </c>
      <c r="N1228" s="119">
        <v>1318</v>
      </c>
      <c r="O1228" s="120">
        <f t="shared" si="250"/>
        <v>1047</v>
      </c>
      <c r="U1228" s="125"/>
    </row>
    <row r="1229" spans="1:21" x14ac:dyDescent="0.3">
      <c r="A1229" s="126">
        <v>1048</v>
      </c>
      <c r="B1229" s="127">
        <v>1319</v>
      </c>
      <c r="C1229" s="128">
        <f t="shared" si="252"/>
        <v>61908.92</v>
      </c>
      <c r="D1229" s="129">
        <f t="shared" si="253"/>
        <v>5159.07</v>
      </c>
      <c r="E1229" s="130">
        <f t="shared" si="246"/>
        <v>572.65</v>
      </c>
      <c r="F1229" s="131">
        <f t="shared" si="248"/>
        <v>154.77000000000001</v>
      </c>
      <c r="G1229" s="132">
        <f t="shared" si="249"/>
        <v>51.59</v>
      </c>
      <c r="H1229" s="131">
        <f t="shared" si="251"/>
        <v>2.29</v>
      </c>
      <c r="I1229" s="131">
        <f t="shared" si="254"/>
        <v>117.29</v>
      </c>
      <c r="J1229" s="128">
        <f t="shared" si="255"/>
        <v>299.57</v>
      </c>
      <c r="K1229" s="130">
        <f t="shared" si="256"/>
        <v>217.82</v>
      </c>
      <c r="L1229" s="133">
        <v>1319</v>
      </c>
      <c r="M1229" s="118">
        <f t="shared" si="247"/>
        <v>1048</v>
      </c>
      <c r="N1229" s="135">
        <v>1319</v>
      </c>
      <c r="O1229" s="136">
        <f t="shared" si="250"/>
        <v>1048</v>
      </c>
      <c r="U1229" s="125"/>
    </row>
    <row r="1230" spans="1:21" x14ac:dyDescent="0.3">
      <c r="A1230" s="110">
        <v>1049</v>
      </c>
      <c r="B1230" s="111">
        <v>1320</v>
      </c>
      <c r="C1230" s="112">
        <f t="shared" si="252"/>
        <v>61968</v>
      </c>
      <c r="D1230" s="113">
        <f t="shared" si="253"/>
        <v>5164</v>
      </c>
      <c r="E1230" s="114">
        <f t="shared" si="246"/>
        <v>573.20000000000005</v>
      </c>
      <c r="F1230" s="115">
        <f t="shared" si="248"/>
        <v>154.91999999999999</v>
      </c>
      <c r="G1230" s="116">
        <f t="shared" si="249"/>
        <v>51.64</v>
      </c>
      <c r="H1230" s="115">
        <f t="shared" si="251"/>
        <v>2.29</v>
      </c>
      <c r="I1230" s="115">
        <f t="shared" si="254"/>
        <v>117.29</v>
      </c>
      <c r="J1230" s="112">
        <f t="shared" si="255"/>
        <v>299.57</v>
      </c>
      <c r="K1230" s="114">
        <f t="shared" si="256"/>
        <v>217.82</v>
      </c>
      <c r="L1230" s="117">
        <v>1320</v>
      </c>
      <c r="M1230" s="134">
        <f t="shared" si="247"/>
        <v>1049</v>
      </c>
      <c r="N1230" s="119">
        <v>1320</v>
      </c>
      <c r="O1230" s="120">
        <f t="shared" si="250"/>
        <v>1049</v>
      </c>
      <c r="U1230" s="125"/>
    </row>
    <row r="1231" spans="1:21" x14ac:dyDescent="0.3">
      <c r="A1231" s="126">
        <v>1050</v>
      </c>
      <c r="B1231" s="127">
        <v>1321</v>
      </c>
      <c r="C1231" s="128">
        <f t="shared" si="252"/>
        <v>62027.07</v>
      </c>
      <c r="D1231" s="129">
        <f t="shared" si="253"/>
        <v>5168.92</v>
      </c>
      <c r="E1231" s="130">
        <f t="shared" si="246"/>
        <v>573.75</v>
      </c>
      <c r="F1231" s="131">
        <f t="shared" si="248"/>
        <v>155.06</v>
      </c>
      <c r="G1231" s="132">
        <f t="shared" si="249"/>
        <v>51.68</v>
      </c>
      <c r="H1231" s="131">
        <f t="shared" si="251"/>
        <v>2.29</v>
      </c>
      <c r="I1231" s="131">
        <f t="shared" si="254"/>
        <v>117.29</v>
      </c>
      <c r="J1231" s="128">
        <f t="shared" si="255"/>
        <v>299.57</v>
      </c>
      <c r="K1231" s="130">
        <f t="shared" si="256"/>
        <v>217.82</v>
      </c>
      <c r="L1231" s="133">
        <v>1321</v>
      </c>
      <c r="M1231" s="118">
        <f t="shared" si="247"/>
        <v>1050</v>
      </c>
      <c r="N1231" s="135">
        <v>1321</v>
      </c>
      <c r="O1231" s="136">
        <f t="shared" si="250"/>
        <v>1050</v>
      </c>
      <c r="U1231" s="125"/>
    </row>
    <row r="1232" spans="1:21" x14ac:dyDescent="0.3">
      <c r="A1232" s="110">
        <v>1051</v>
      </c>
      <c r="B1232" s="111">
        <v>1322</v>
      </c>
      <c r="C1232" s="112">
        <f t="shared" si="252"/>
        <v>62086.14</v>
      </c>
      <c r="D1232" s="113">
        <f t="shared" si="253"/>
        <v>5173.84</v>
      </c>
      <c r="E1232" s="114">
        <f t="shared" si="246"/>
        <v>574.29</v>
      </c>
      <c r="F1232" s="115">
        <f t="shared" si="248"/>
        <v>155.21</v>
      </c>
      <c r="G1232" s="116">
        <f t="shared" si="249"/>
        <v>51.73</v>
      </c>
      <c r="H1232" s="115">
        <f t="shared" si="251"/>
        <v>2.29</v>
      </c>
      <c r="I1232" s="115">
        <f t="shared" si="254"/>
        <v>117.29</v>
      </c>
      <c r="J1232" s="112">
        <f t="shared" si="255"/>
        <v>299.57</v>
      </c>
      <c r="K1232" s="114">
        <f t="shared" si="256"/>
        <v>217.82</v>
      </c>
      <c r="L1232" s="117">
        <v>1322</v>
      </c>
      <c r="M1232" s="134">
        <f t="shared" si="247"/>
        <v>1051</v>
      </c>
      <c r="N1232" s="119">
        <v>1322</v>
      </c>
      <c r="O1232" s="120">
        <f t="shared" si="250"/>
        <v>1051</v>
      </c>
      <c r="U1232" s="125"/>
    </row>
    <row r="1233" spans="1:21" x14ac:dyDescent="0.3">
      <c r="A1233" s="126">
        <v>1052</v>
      </c>
      <c r="B1233" s="127">
        <v>1323</v>
      </c>
      <c r="C1233" s="128">
        <f t="shared" si="252"/>
        <v>62145.22</v>
      </c>
      <c r="D1233" s="129">
        <f t="shared" si="253"/>
        <v>5178.76</v>
      </c>
      <c r="E1233" s="130">
        <f t="shared" si="246"/>
        <v>574.84</v>
      </c>
      <c r="F1233" s="131">
        <f t="shared" si="248"/>
        <v>155.36000000000001</v>
      </c>
      <c r="G1233" s="132">
        <f t="shared" si="249"/>
        <v>51.78</v>
      </c>
      <c r="H1233" s="131">
        <f t="shared" si="251"/>
        <v>2.29</v>
      </c>
      <c r="I1233" s="131">
        <f t="shared" si="254"/>
        <v>117.29</v>
      </c>
      <c r="J1233" s="128">
        <f t="shared" si="255"/>
        <v>299.57</v>
      </c>
      <c r="K1233" s="130">
        <f t="shared" si="256"/>
        <v>217.82</v>
      </c>
      <c r="L1233" s="133">
        <v>1323</v>
      </c>
      <c r="M1233" s="118">
        <f t="shared" si="247"/>
        <v>1052</v>
      </c>
      <c r="N1233" s="135">
        <v>1323</v>
      </c>
      <c r="O1233" s="136">
        <f t="shared" si="250"/>
        <v>1052</v>
      </c>
      <c r="U1233" s="125"/>
    </row>
    <row r="1234" spans="1:21" x14ac:dyDescent="0.3">
      <c r="A1234" s="110">
        <v>1052</v>
      </c>
      <c r="B1234" s="111">
        <v>1324</v>
      </c>
      <c r="C1234" s="112">
        <f t="shared" si="252"/>
        <v>62145.22</v>
      </c>
      <c r="D1234" s="113">
        <f t="shared" si="253"/>
        <v>5178.76</v>
      </c>
      <c r="E1234" s="114">
        <f t="shared" si="246"/>
        <v>574.84</v>
      </c>
      <c r="F1234" s="115">
        <f t="shared" si="248"/>
        <v>155.36000000000001</v>
      </c>
      <c r="G1234" s="116">
        <f t="shared" si="249"/>
        <v>51.78</v>
      </c>
      <c r="H1234" s="115">
        <f t="shared" si="251"/>
        <v>2.29</v>
      </c>
      <c r="I1234" s="115">
        <f t="shared" si="254"/>
        <v>117.29</v>
      </c>
      <c r="J1234" s="112">
        <f t="shared" si="255"/>
        <v>299.57</v>
      </c>
      <c r="K1234" s="114">
        <f t="shared" si="256"/>
        <v>217.82</v>
      </c>
      <c r="L1234" s="117">
        <v>1324</v>
      </c>
      <c r="M1234" s="134">
        <f t="shared" si="247"/>
        <v>1052</v>
      </c>
      <c r="N1234" s="119">
        <v>1324</v>
      </c>
      <c r="O1234" s="120">
        <f t="shared" si="250"/>
        <v>1052</v>
      </c>
      <c r="U1234" s="125"/>
    </row>
    <row r="1235" spans="1:21" x14ac:dyDescent="0.3">
      <c r="A1235" s="126">
        <v>1053</v>
      </c>
      <c r="B1235" s="127">
        <v>1325</v>
      </c>
      <c r="C1235" s="128">
        <f t="shared" si="252"/>
        <v>62204.29</v>
      </c>
      <c r="D1235" s="129">
        <f t="shared" si="253"/>
        <v>5183.6899999999996</v>
      </c>
      <c r="E1235" s="130">
        <f t="shared" si="246"/>
        <v>575.38</v>
      </c>
      <c r="F1235" s="131">
        <f t="shared" si="248"/>
        <v>155.51</v>
      </c>
      <c r="G1235" s="132">
        <f t="shared" si="249"/>
        <v>51.83</v>
      </c>
      <c r="H1235" s="131">
        <f t="shared" si="251"/>
        <v>2.29</v>
      </c>
      <c r="I1235" s="131">
        <f t="shared" si="254"/>
        <v>117.29</v>
      </c>
      <c r="J1235" s="128">
        <f t="shared" si="255"/>
        <v>299.57</v>
      </c>
      <c r="K1235" s="130">
        <f t="shared" si="256"/>
        <v>217.82</v>
      </c>
      <c r="L1235" s="133">
        <v>1325</v>
      </c>
      <c r="M1235" s="118">
        <f t="shared" si="247"/>
        <v>1053</v>
      </c>
      <c r="N1235" s="135">
        <v>1325</v>
      </c>
      <c r="O1235" s="136">
        <f t="shared" si="250"/>
        <v>1053</v>
      </c>
      <c r="U1235" s="125"/>
    </row>
    <row r="1236" spans="1:21" x14ac:dyDescent="0.3">
      <c r="A1236" s="110">
        <v>1054</v>
      </c>
      <c r="B1236" s="111">
        <v>1326</v>
      </c>
      <c r="C1236" s="112">
        <f t="shared" si="252"/>
        <v>62263.360000000001</v>
      </c>
      <c r="D1236" s="113">
        <f t="shared" si="253"/>
        <v>5188.6099999999997</v>
      </c>
      <c r="E1236" s="114">
        <f t="shared" si="246"/>
        <v>575.92999999999995</v>
      </c>
      <c r="F1236" s="115">
        <f t="shared" si="248"/>
        <v>155.65</v>
      </c>
      <c r="G1236" s="116">
        <f t="shared" si="249"/>
        <v>51.88</v>
      </c>
      <c r="H1236" s="115">
        <f t="shared" si="251"/>
        <v>2.29</v>
      </c>
      <c r="I1236" s="115">
        <f t="shared" si="254"/>
        <v>117.29</v>
      </c>
      <c r="J1236" s="112">
        <f t="shared" si="255"/>
        <v>299.57</v>
      </c>
      <c r="K1236" s="114">
        <f t="shared" si="256"/>
        <v>217.82</v>
      </c>
      <c r="L1236" s="117">
        <v>1326</v>
      </c>
      <c r="M1236" s="134">
        <f t="shared" si="247"/>
        <v>1054</v>
      </c>
      <c r="N1236" s="119">
        <v>1326</v>
      </c>
      <c r="O1236" s="120">
        <f t="shared" si="250"/>
        <v>1054</v>
      </c>
      <c r="U1236" s="125"/>
    </row>
    <row r="1237" spans="1:21" x14ac:dyDescent="0.3">
      <c r="A1237" s="126">
        <v>1055</v>
      </c>
      <c r="B1237" s="127">
        <v>1327</v>
      </c>
      <c r="C1237" s="128">
        <f t="shared" si="252"/>
        <v>62322.44</v>
      </c>
      <c r="D1237" s="129">
        <f t="shared" si="253"/>
        <v>5193.53</v>
      </c>
      <c r="E1237" s="130">
        <f t="shared" si="246"/>
        <v>576.48</v>
      </c>
      <c r="F1237" s="131">
        <f t="shared" si="248"/>
        <v>155.80000000000001</v>
      </c>
      <c r="G1237" s="132">
        <f t="shared" si="249"/>
        <v>51.93</v>
      </c>
      <c r="H1237" s="131">
        <f t="shared" si="251"/>
        <v>2.29</v>
      </c>
      <c r="I1237" s="131">
        <f t="shared" si="254"/>
        <v>117.29</v>
      </c>
      <c r="J1237" s="128">
        <f t="shared" si="255"/>
        <v>299.57</v>
      </c>
      <c r="K1237" s="130">
        <f t="shared" si="256"/>
        <v>217.82</v>
      </c>
      <c r="L1237" s="133">
        <v>1327</v>
      </c>
      <c r="M1237" s="118">
        <f t="shared" si="247"/>
        <v>1055</v>
      </c>
      <c r="N1237" s="135">
        <v>1327</v>
      </c>
      <c r="O1237" s="136">
        <f t="shared" si="250"/>
        <v>1055</v>
      </c>
      <c r="U1237" s="125"/>
    </row>
    <row r="1238" spans="1:21" x14ac:dyDescent="0.3">
      <c r="A1238" s="110">
        <v>1056</v>
      </c>
      <c r="B1238" s="111">
        <v>1328</v>
      </c>
      <c r="C1238" s="112">
        <f t="shared" si="252"/>
        <v>62381.51</v>
      </c>
      <c r="D1238" s="113">
        <f t="shared" si="253"/>
        <v>5198.45</v>
      </c>
      <c r="E1238" s="114">
        <f t="shared" si="246"/>
        <v>577.02</v>
      </c>
      <c r="F1238" s="115">
        <f t="shared" si="248"/>
        <v>155.94999999999999</v>
      </c>
      <c r="G1238" s="116">
        <f t="shared" si="249"/>
        <v>51.98</v>
      </c>
      <c r="H1238" s="115">
        <f t="shared" si="251"/>
        <v>2.29</v>
      </c>
      <c r="I1238" s="115">
        <f t="shared" si="254"/>
        <v>117.29</v>
      </c>
      <c r="J1238" s="112">
        <f t="shared" si="255"/>
        <v>299.57</v>
      </c>
      <c r="K1238" s="114">
        <f t="shared" si="256"/>
        <v>217.82</v>
      </c>
      <c r="L1238" s="117">
        <v>1328</v>
      </c>
      <c r="M1238" s="134">
        <f t="shared" si="247"/>
        <v>1056</v>
      </c>
      <c r="N1238" s="119">
        <v>1328</v>
      </c>
      <c r="O1238" s="120">
        <f t="shared" si="250"/>
        <v>1056</v>
      </c>
      <c r="U1238" s="125"/>
    </row>
    <row r="1239" spans="1:21" x14ac:dyDescent="0.3">
      <c r="A1239" s="126">
        <v>1056</v>
      </c>
      <c r="B1239" s="127">
        <v>1329</v>
      </c>
      <c r="C1239" s="128">
        <f t="shared" si="252"/>
        <v>62381.51</v>
      </c>
      <c r="D1239" s="129">
        <f t="shared" si="253"/>
        <v>5198.45</v>
      </c>
      <c r="E1239" s="130">
        <f t="shared" si="246"/>
        <v>577.02</v>
      </c>
      <c r="F1239" s="131">
        <f t="shared" si="248"/>
        <v>155.94999999999999</v>
      </c>
      <c r="G1239" s="132">
        <f t="shared" si="249"/>
        <v>51.98</v>
      </c>
      <c r="H1239" s="131">
        <f t="shared" si="251"/>
        <v>2.29</v>
      </c>
      <c r="I1239" s="131">
        <f t="shared" si="254"/>
        <v>117.29</v>
      </c>
      <c r="J1239" s="128">
        <f t="shared" si="255"/>
        <v>299.57</v>
      </c>
      <c r="K1239" s="130">
        <f t="shared" si="256"/>
        <v>217.82</v>
      </c>
      <c r="L1239" s="133">
        <v>1329</v>
      </c>
      <c r="M1239" s="118">
        <f t="shared" si="247"/>
        <v>1056</v>
      </c>
      <c r="N1239" s="135">
        <v>1329</v>
      </c>
      <c r="O1239" s="136">
        <f t="shared" si="250"/>
        <v>1056</v>
      </c>
      <c r="U1239" s="125"/>
    </row>
    <row r="1240" spans="1:21" x14ac:dyDescent="0.3">
      <c r="A1240" s="110">
        <v>1057</v>
      </c>
      <c r="B1240" s="111">
        <v>1330</v>
      </c>
      <c r="C1240" s="112">
        <f t="shared" si="252"/>
        <v>62440.58</v>
      </c>
      <c r="D1240" s="113">
        <f t="shared" si="253"/>
        <v>5203.38</v>
      </c>
      <c r="E1240" s="114">
        <f t="shared" si="246"/>
        <v>577.57000000000005</v>
      </c>
      <c r="F1240" s="115">
        <f t="shared" si="248"/>
        <v>156.1</v>
      </c>
      <c r="G1240" s="116">
        <f t="shared" si="249"/>
        <v>52.03</v>
      </c>
      <c r="H1240" s="115">
        <f t="shared" si="251"/>
        <v>2.29</v>
      </c>
      <c r="I1240" s="115">
        <f t="shared" si="254"/>
        <v>117.29</v>
      </c>
      <c r="J1240" s="112">
        <f t="shared" si="255"/>
        <v>299.57</v>
      </c>
      <c r="K1240" s="114">
        <f t="shared" si="256"/>
        <v>217.82</v>
      </c>
      <c r="L1240" s="117">
        <v>1330</v>
      </c>
      <c r="M1240" s="134">
        <f t="shared" si="247"/>
        <v>1057</v>
      </c>
      <c r="N1240" s="119">
        <v>1330</v>
      </c>
      <c r="O1240" s="120">
        <f t="shared" si="250"/>
        <v>1057</v>
      </c>
      <c r="U1240" s="125"/>
    </row>
    <row r="1241" spans="1:21" x14ac:dyDescent="0.3">
      <c r="A1241" s="126">
        <v>1058</v>
      </c>
      <c r="B1241" s="127">
        <v>1331</v>
      </c>
      <c r="C1241" s="128">
        <f t="shared" si="252"/>
        <v>62499.66</v>
      </c>
      <c r="D1241" s="129">
        <f t="shared" si="253"/>
        <v>5208.3</v>
      </c>
      <c r="E1241" s="130">
        <f t="shared" si="246"/>
        <v>578.12</v>
      </c>
      <c r="F1241" s="131">
        <f t="shared" si="248"/>
        <v>156.24</v>
      </c>
      <c r="G1241" s="132">
        <f t="shared" si="249"/>
        <v>52.08</v>
      </c>
      <c r="H1241" s="131">
        <f t="shared" si="251"/>
        <v>2.29</v>
      </c>
      <c r="I1241" s="131">
        <f t="shared" si="254"/>
        <v>117.29</v>
      </c>
      <c r="J1241" s="128">
        <f t="shared" si="255"/>
        <v>299.57</v>
      </c>
      <c r="K1241" s="130">
        <f t="shared" si="256"/>
        <v>217.82</v>
      </c>
      <c r="L1241" s="133">
        <v>1331</v>
      </c>
      <c r="M1241" s="118">
        <f t="shared" si="247"/>
        <v>1058</v>
      </c>
      <c r="N1241" s="135">
        <v>1331</v>
      </c>
      <c r="O1241" s="136">
        <f t="shared" si="250"/>
        <v>1058</v>
      </c>
      <c r="U1241" s="125"/>
    </row>
    <row r="1242" spans="1:21" x14ac:dyDescent="0.3">
      <c r="A1242" s="110">
        <v>1059</v>
      </c>
      <c r="B1242" s="111">
        <v>1332</v>
      </c>
      <c r="C1242" s="112">
        <f t="shared" si="252"/>
        <v>62558.73</v>
      </c>
      <c r="D1242" s="113">
        <f t="shared" si="253"/>
        <v>5213.22</v>
      </c>
      <c r="E1242" s="114">
        <f t="shared" si="246"/>
        <v>578.66</v>
      </c>
      <c r="F1242" s="115">
        <f t="shared" si="248"/>
        <v>156.38999999999999</v>
      </c>
      <c r="G1242" s="116">
        <f t="shared" si="249"/>
        <v>52.13</v>
      </c>
      <c r="H1242" s="115">
        <f t="shared" si="251"/>
        <v>2.29</v>
      </c>
      <c r="I1242" s="115">
        <f t="shared" si="254"/>
        <v>117.29</v>
      </c>
      <c r="J1242" s="112">
        <f t="shared" si="255"/>
        <v>299.57</v>
      </c>
      <c r="K1242" s="114">
        <f t="shared" si="256"/>
        <v>217.82</v>
      </c>
      <c r="L1242" s="117">
        <v>1332</v>
      </c>
      <c r="M1242" s="118">
        <f t="shared" si="247"/>
        <v>1059</v>
      </c>
      <c r="N1242" s="119">
        <v>1332</v>
      </c>
      <c r="O1242" s="120">
        <f t="shared" si="250"/>
        <v>1059</v>
      </c>
      <c r="U1242" s="125"/>
    </row>
    <row r="1243" spans="1:21" x14ac:dyDescent="0.3">
      <c r="A1243" s="126">
        <v>1060</v>
      </c>
      <c r="B1243" s="127">
        <v>1333</v>
      </c>
      <c r="C1243" s="128">
        <f t="shared" si="252"/>
        <v>62617.8</v>
      </c>
      <c r="D1243" s="129">
        <f t="shared" si="253"/>
        <v>5218.1499999999996</v>
      </c>
      <c r="E1243" s="130">
        <f t="shared" si="246"/>
        <v>579.21</v>
      </c>
      <c r="F1243" s="131">
        <f t="shared" si="248"/>
        <v>156.54</v>
      </c>
      <c r="G1243" s="132">
        <f t="shared" si="249"/>
        <v>52.18</v>
      </c>
      <c r="H1243" s="131">
        <f t="shared" si="251"/>
        <v>2.29</v>
      </c>
      <c r="I1243" s="131">
        <f t="shared" si="254"/>
        <v>117.29</v>
      </c>
      <c r="J1243" s="128">
        <f t="shared" si="255"/>
        <v>299.57</v>
      </c>
      <c r="K1243" s="130">
        <f t="shared" si="256"/>
        <v>217.82</v>
      </c>
      <c r="L1243" s="133">
        <v>1333</v>
      </c>
      <c r="M1243" s="134">
        <f t="shared" si="247"/>
        <v>1060</v>
      </c>
      <c r="N1243" s="135">
        <v>1333</v>
      </c>
      <c r="O1243" s="136">
        <f t="shared" si="250"/>
        <v>1060</v>
      </c>
      <c r="U1243" s="125"/>
    </row>
    <row r="1244" spans="1:21" x14ac:dyDescent="0.3">
      <c r="A1244" s="110">
        <v>1060</v>
      </c>
      <c r="B1244" s="111">
        <v>1334</v>
      </c>
      <c r="C1244" s="112">
        <f t="shared" si="252"/>
        <v>62617.8</v>
      </c>
      <c r="D1244" s="113">
        <f t="shared" si="253"/>
        <v>5218.1499999999996</v>
      </c>
      <c r="E1244" s="114">
        <f t="shared" si="246"/>
        <v>579.21</v>
      </c>
      <c r="F1244" s="115">
        <f t="shared" si="248"/>
        <v>156.54</v>
      </c>
      <c r="G1244" s="116">
        <f t="shared" si="249"/>
        <v>52.18</v>
      </c>
      <c r="H1244" s="115">
        <f t="shared" si="251"/>
        <v>2.29</v>
      </c>
      <c r="I1244" s="115">
        <f t="shared" si="254"/>
        <v>117.29</v>
      </c>
      <c r="J1244" s="112">
        <f t="shared" si="255"/>
        <v>299.57</v>
      </c>
      <c r="K1244" s="114">
        <f t="shared" si="256"/>
        <v>217.82</v>
      </c>
      <c r="L1244" s="117">
        <v>1334</v>
      </c>
      <c r="M1244" s="118">
        <f t="shared" si="247"/>
        <v>1060</v>
      </c>
      <c r="N1244" s="119">
        <v>1334</v>
      </c>
      <c r="O1244" s="120">
        <f t="shared" si="250"/>
        <v>1060</v>
      </c>
      <c r="U1244" s="125"/>
    </row>
    <row r="1245" spans="1:21" x14ac:dyDescent="0.3">
      <c r="A1245" s="126">
        <v>1061</v>
      </c>
      <c r="B1245" s="127">
        <v>1335</v>
      </c>
      <c r="C1245" s="128">
        <f t="shared" si="252"/>
        <v>62676.88</v>
      </c>
      <c r="D1245" s="129">
        <f t="shared" si="253"/>
        <v>5223.07</v>
      </c>
      <c r="E1245" s="130">
        <f t="shared" si="246"/>
        <v>579.76</v>
      </c>
      <c r="F1245" s="131">
        <f t="shared" si="248"/>
        <v>156.69</v>
      </c>
      <c r="G1245" s="132">
        <f t="shared" si="249"/>
        <v>52.23</v>
      </c>
      <c r="H1245" s="131">
        <f t="shared" si="251"/>
        <v>2.29</v>
      </c>
      <c r="I1245" s="131">
        <f t="shared" si="254"/>
        <v>117.29</v>
      </c>
      <c r="J1245" s="128">
        <f t="shared" si="255"/>
        <v>299.57</v>
      </c>
      <c r="K1245" s="130">
        <f t="shared" si="256"/>
        <v>217.82</v>
      </c>
      <c r="L1245" s="133">
        <v>1335</v>
      </c>
      <c r="M1245" s="134">
        <f t="shared" si="247"/>
        <v>1061</v>
      </c>
      <c r="N1245" s="135">
        <v>1335</v>
      </c>
      <c r="O1245" s="136">
        <f t="shared" si="250"/>
        <v>1061</v>
      </c>
      <c r="U1245" s="125"/>
    </row>
    <row r="1246" spans="1:21" x14ac:dyDescent="0.3">
      <c r="A1246" s="110">
        <v>1062</v>
      </c>
      <c r="B1246" s="111">
        <v>1336</v>
      </c>
      <c r="C1246" s="112">
        <f t="shared" si="252"/>
        <v>62735.95</v>
      </c>
      <c r="D1246" s="113">
        <f t="shared" si="253"/>
        <v>5227.99</v>
      </c>
      <c r="E1246" s="114">
        <f t="shared" si="246"/>
        <v>580.29999999999995</v>
      </c>
      <c r="F1246" s="115">
        <f t="shared" si="248"/>
        <v>156.83000000000001</v>
      </c>
      <c r="G1246" s="116">
        <f t="shared" si="249"/>
        <v>52.27</v>
      </c>
      <c r="H1246" s="115">
        <f t="shared" si="251"/>
        <v>2.29</v>
      </c>
      <c r="I1246" s="115">
        <f t="shared" si="254"/>
        <v>117.29</v>
      </c>
      <c r="J1246" s="112">
        <f t="shared" si="255"/>
        <v>299.57</v>
      </c>
      <c r="K1246" s="114">
        <f t="shared" si="256"/>
        <v>217.82</v>
      </c>
      <c r="L1246" s="117">
        <v>1336</v>
      </c>
      <c r="M1246" s="118">
        <f t="shared" si="247"/>
        <v>1062</v>
      </c>
      <c r="N1246" s="119">
        <v>1336</v>
      </c>
      <c r="O1246" s="120">
        <f t="shared" si="250"/>
        <v>1062</v>
      </c>
      <c r="U1246" s="125"/>
    </row>
    <row r="1247" spans="1:21" x14ac:dyDescent="0.3">
      <c r="A1247" s="126">
        <v>1063</v>
      </c>
      <c r="B1247" s="127">
        <v>1337</v>
      </c>
      <c r="C1247" s="128">
        <f t="shared" si="252"/>
        <v>62795.02</v>
      </c>
      <c r="D1247" s="129">
        <f t="shared" si="253"/>
        <v>5232.91</v>
      </c>
      <c r="E1247" s="130">
        <f t="shared" si="246"/>
        <v>580.85</v>
      </c>
      <c r="F1247" s="131">
        <f t="shared" si="248"/>
        <v>156.97999999999999</v>
      </c>
      <c r="G1247" s="132">
        <f t="shared" si="249"/>
        <v>52.32</v>
      </c>
      <c r="H1247" s="131">
        <f t="shared" si="251"/>
        <v>2.29</v>
      </c>
      <c r="I1247" s="131">
        <f t="shared" si="254"/>
        <v>117.29</v>
      </c>
      <c r="J1247" s="128">
        <f t="shared" si="255"/>
        <v>299.57</v>
      </c>
      <c r="K1247" s="130">
        <f t="shared" si="256"/>
        <v>217.82</v>
      </c>
      <c r="L1247" s="133">
        <v>1337</v>
      </c>
      <c r="M1247" s="134">
        <f t="shared" si="247"/>
        <v>1063</v>
      </c>
      <c r="N1247" s="135">
        <v>1337</v>
      </c>
      <c r="O1247" s="136">
        <f t="shared" si="250"/>
        <v>1063</v>
      </c>
      <c r="U1247" s="125"/>
    </row>
    <row r="1248" spans="1:21" x14ac:dyDescent="0.3">
      <c r="A1248" s="110">
        <v>1064</v>
      </c>
      <c r="B1248" s="111">
        <v>1338</v>
      </c>
      <c r="C1248" s="112">
        <f t="shared" si="252"/>
        <v>62854.1</v>
      </c>
      <c r="D1248" s="113">
        <f t="shared" si="253"/>
        <v>5237.84</v>
      </c>
      <c r="E1248" s="114">
        <f t="shared" si="246"/>
        <v>581.4</v>
      </c>
      <c r="F1248" s="115">
        <f t="shared" si="248"/>
        <v>157.13</v>
      </c>
      <c r="G1248" s="116">
        <f t="shared" si="249"/>
        <v>52.37</v>
      </c>
      <c r="H1248" s="115">
        <f t="shared" si="251"/>
        <v>2.29</v>
      </c>
      <c r="I1248" s="115">
        <f t="shared" si="254"/>
        <v>117.29</v>
      </c>
      <c r="J1248" s="112">
        <f t="shared" si="255"/>
        <v>299.57</v>
      </c>
      <c r="K1248" s="114">
        <f t="shared" si="256"/>
        <v>217.82</v>
      </c>
      <c r="L1248" s="117">
        <v>1338</v>
      </c>
      <c r="M1248" s="118">
        <f t="shared" si="247"/>
        <v>1064</v>
      </c>
      <c r="N1248" s="119">
        <v>1338</v>
      </c>
      <c r="O1248" s="120">
        <f t="shared" si="250"/>
        <v>1064</v>
      </c>
      <c r="U1248" s="125"/>
    </row>
    <row r="1249" spans="1:21" x14ac:dyDescent="0.3">
      <c r="A1249" s="126">
        <v>1064</v>
      </c>
      <c r="B1249" s="127">
        <v>1339</v>
      </c>
      <c r="C1249" s="128">
        <f t="shared" si="252"/>
        <v>62854.1</v>
      </c>
      <c r="D1249" s="129">
        <f t="shared" si="253"/>
        <v>5237.84</v>
      </c>
      <c r="E1249" s="130">
        <f t="shared" si="246"/>
        <v>581.4</v>
      </c>
      <c r="F1249" s="131">
        <f t="shared" si="248"/>
        <v>157.13</v>
      </c>
      <c r="G1249" s="132">
        <f t="shared" si="249"/>
        <v>52.37</v>
      </c>
      <c r="H1249" s="131">
        <f t="shared" si="251"/>
        <v>2.29</v>
      </c>
      <c r="I1249" s="131">
        <f t="shared" si="254"/>
        <v>117.29</v>
      </c>
      <c r="J1249" s="128">
        <f t="shared" si="255"/>
        <v>299.57</v>
      </c>
      <c r="K1249" s="130">
        <f t="shared" si="256"/>
        <v>217.82</v>
      </c>
      <c r="L1249" s="133">
        <v>1339</v>
      </c>
      <c r="M1249" s="134">
        <f t="shared" si="247"/>
        <v>1064</v>
      </c>
      <c r="N1249" s="135">
        <v>1339</v>
      </c>
      <c r="O1249" s="136">
        <f t="shared" si="250"/>
        <v>1064</v>
      </c>
      <c r="U1249" s="125"/>
    </row>
    <row r="1250" spans="1:21" x14ac:dyDescent="0.3">
      <c r="A1250" s="110">
        <v>1065</v>
      </c>
      <c r="B1250" s="111">
        <v>1340</v>
      </c>
      <c r="C1250" s="112">
        <f t="shared" si="252"/>
        <v>62913.17</v>
      </c>
      <c r="D1250" s="113">
        <f t="shared" si="253"/>
        <v>5242.76</v>
      </c>
      <c r="E1250" s="114">
        <f t="shared" si="246"/>
        <v>581.94000000000005</v>
      </c>
      <c r="F1250" s="115">
        <f t="shared" si="248"/>
        <v>157.28</v>
      </c>
      <c r="G1250" s="116">
        <f t="shared" si="249"/>
        <v>52.42</v>
      </c>
      <c r="H1250" s="115">
        <f t="shared" si="251"/>
        <v>2.29</v>
      </c>
      <c r="I1250" s="115">
        <f t="shared" si="254"/>
        <v>117.29</v>
      </c>
      <c r="J1250" s="112">
        <f t="shared" si="255"/>
        <v>299.57</v>
      </c>
      <c r="K1250" s="114">
        <f t="shared" si="256"/>
        <v>217.82</v>
      </c>
      <c r="L1250" s="117">
        <v>1340</v>
      </c>
      <c r="M1250" s="118">
        <f t="shared" si="247"/>
        <v>1065</v>
      </c>
      <c r="N1250" s="119">
        <v>1340</v>
      </c>
      <c r="O1250" s="120">
        <f t="shared" si="250"/>
        <v>1065</v>
      </c>
      <c r="U1250" s="125"/>
    </row>
    <row r="1251" spans="1:21" x14ac:dyDescent="0.3">
      <c r="A1251" s="126">
        <v>1065</v>
      </c>
      <c r="B1251" s="127">
        <v>1341</v>
      </c>
      <c r="C1251" s="128">
        <f t="shared" si="252"/>
        <v>62913.17</v>
      </c>
      <c r="D1251" s="129">
        <f t="shared" si="253"/>
        <v>5242.76</v>
      </c>
      <c r="E1251" s="130">
        <f t="shared" si="246"/>
        <v>581.94000000000005</v>
      </c>
      <c r="F1251" s="131">
        <f t="shared" si="248"/>
        <v>157.28</v>
      </c>
      <c r="G1251" s="132">
        <f t="shared" si="249"/>
        <v>52.42</v>
      </c>
      <c r="H1251" s="131">
        <f t="shared" si="251"/>
        <v>2.29</v>
      </c>
      <c r="I1251" s="131">
        <f t="shared" si="254"/>
        <v>117.29</v>
      </c>
      <c r="J1251" s="128">
        <f t="shared" si="255"/>
        <v>299.57</v>
      </c>
      <c r="K1251" s="130">
        <f t="shared" si="256"/>
        <v>217.82</v>
      </c>
      <c r="L1251" s="133">
        <v>1341</v>
      </c>
      <c r="M1251" s="134">
        <f t="shared" si="247"/>
        <v>1065</v>
      </c>
      <c r="N1251" s="135">
        <v>1341</v>
      </c>
      <c r="O1251" s="136">
        <f t="shared" si="250"/>
        <v>1065</v>
      </c>
      <c r="U1251" s="125"/>
    </row>
    <row r="1252" spans="1:21" x14ac:dyDescent="0.3">
      <c r="A1252" s="110">
        <v>1066</v>
      </c>
      <c r="B1252" s="111">
        <v>1342</v>
      </c>
      <c r="C1252" s="112">
        <f t="shared" si="252"/>
        <v>62972.24</v>
      </c>
      <c r="D1252" s="113">
        <f t="shared" si="253"/>
        <v>5247.68</v>
      </c>
      <c r="E1252" s="114">
        <f t="shared" si="246"/>
        <v>582.49</v>
      </c>
      <c r="F1252" s="115">
        <f t="shared" si="248"/>
        <v>157.43</v>
      </c>
      <c r="G1252" s="116">
        <f t="shared" si="249"/>
        <v>52.47</v>
      </c>
      <c r="H1252" s="115">
        <f t="shared" si="251"/>
        <v>2.29</v>
      </c>
      <c r="I1252" s="115">
        <f t="shared" si="254"/>
        <v>117.29</v>
      </c>
      <c r="J1252" s="112">
        <f t="shared" si="255"/>
        <v>299.57</v>
      </c>
      <c r="K1252" s="114">
        <f t="shared" si="256"/>
        <v>217.82</v>
      </c>
      <c r="L1252" s="117">
        <v>1342</v>
      </c>
      <c r="M1252" s="118">
        <f t="shared" si="247"/>
        <v>1066</v>
      </c>
      <c r="N1252" s="119">
        <v>1342</v>
      </c>
      <c r="O1252" s="120">
        <f t="shared" si="250"/>
        <v>1066</v>
      </c>
      <c r="U1252" s="125"/>
    </row>
    <row r="1253" spans="1:21" x14ac:dyDescent="0.3">
      <c r="A1253" s="126">
        <v>1067</v>
      </c>
      <c r="B1253" s="127">
        <v>1343</v>
      </c>
      <c r="C1253" s="128">
        <f t="shared" si="252"/>
        <v>63031.32</v>
      </c>
      <c r="D1253" s="129">
        <f t="shared" si="253"/>
        <v>5252.61</v>
      </c>
      <c r="E1253" s="130">
        <f t="shared" si="246"/>
        <v>583.03</v>
      </c>
      <c r="F1253" s="131">
        <f t="shared" si="248"/>
        <v>157.57</v>
      </c>
      <c r="G1253" s="132">
        <f t="shared" si="249"/>
        <v>52.52</v>
      </c>
      <c r="H1253" s="131">
        <f t="shared" si="251"/>
        <v>2.29</v>
      </c>
      <c r="I1253" s="131">
        <f t="shared" si="254"/>
        <v>117.29</v>
      </c>
      <c r="J1253" s="128">
        <f t="shared" si="255"/>
        <v>299.57</v>
      </c>
      <c r="K1253" s="130">
        <f t="shared" si="256"/>
        <v>217.82</v>
      </c>
      <c r="L1253" s="133">
        <v>1343</v>
      </c>
      <c r="M1253" s="134">
        <f t="shared" si="247"/>
        <v>1067</v>
      </c>
      <c r="N1253" s="135">
        <v>1343</v>
      </c>
      <c r="O1253" s="136">
        <f t="shared" si="250"/>
        <v>1067</v>
      </c>
      <c r="U1253" s="125"/>
    </row>
    <row r="1254" spans="1:21" x14ac:dyDescent="0.3">
      <c r="A1254" s="110">
        <v>1068</v>
      </c>
      <c r="B1254" s="111">
        <v>1344</v>
      </c>
      <c r="C1254" s="112">
        <f t="shared" si="252"/>
        <v>63090.39</v>
      </c>
      <c r="D1254" s="113">
        <f t="shared" si="253"/>
        <v>5257.53</v>
      </c>
      <c r="E1254" s="114">
        <f t="shared" si="246"/>
        <v>583.58000000000004</v>
      </c>
      <c r="F1254" s="115">
        <f t="shared" si="248"/>
        <v>157.72</v>
      </c>
      <c r="G1254" s="116">
        <f t="shared" si="249"/>
        <v>52.57</v>
      </c>
      <c r="H1254" s="115">
        <f t="shared" si="251"/>
        <v>2.29</v>
      </c>
      <c r="I1254" s="115">
        <f t="shared" si="254"/>
        <v>117.29</v>
      </c>
      <c r="J1254" s="112">
        <f t="shared" si="255"/>
        <v>299.57</v>
      </c>
      <c r="K1254" s="114">
        <f t="shared" si="256"/>
        <v>217.82</v>
      </c>
      <c r="L1254" s="117">
        <v>1344</v>
      </c>
      <c r="M1254" s="118">
        <f t="shared" si="247"/>
        <v>1068</v>
      </c>
      <c r="N1254" s="119">
        <v>1344</v>
      </c>
      <c r="O1254" s="120">
        <f t="shared" si="250"/>
        <v>1068</v>
      </c>
      <c r="U1254" s="125"/>
    </row>
    <row r="1255" spans="1:21" x14ac:dyDescent="0.3">
      <c r="A1255" s="126">
        <v>1069</v>
      </c>
      <c r="B1255" s="127">
        <v>1345</v>
      </c>
      <c r="C1255" s="128">
        <f t="shared" si="252"/>
        <v>63149.46</v>
      </c>
      <c r="D1255" s="129">
        <f t="shared" si="253"/>
        <v>5262.45</v>
      </c>
      <c r="E1255" s="130">
        <f t="shared" si="246"/>
        <v>584.13</v>
      </c>
      <c r="F1255" s="131">
        <f t="shared" si="248"/>
        <v>157.87</v>
      </c>
      <c r="G1255" s="132">
        <f t="shared" si="249"/>
        <v>52.62</v>
      </c>
      <c r="H1255" s="131">
        <f t="shared" si="251"/>
        <v>2.29</v>
      </c>
      <c r="I1255" s="131">
        <f t="shared" si="254"/>
        <v>117.29</v>
      </c>
      <c r="J1255" s="128">
        <f t="shared" si="255"/>
        <v>299.57</v>
      </c>
      <c r="K1255" s="130">
        <f t="shared" si="256"/>
        <v>217.82</v>
      </c>
      <c r="L1255" s="133">
        <v>1345</v>
      </c>
      <c r="M1255" s="134">
        <f t="shared" si="247"/>
        <v>1069</v>
      </c>
      <c r="N1255" s="135">
        <v>1345</v>
      </c>
      <c r="O1255" s="136">
        <f t="shared" si="250"/>
        <v>1069</v>
      </c>
      <c r="U1255" s="125"/>
    </row>
    <row r="1256" spans="1:21" x14ac:dyDescent="0.3">
      <c r="A1256" s="110">
        <v>1069</v>
      </c>
      <c r="B1256" s="111">
        <v>1346</v>
      </c>
      <c r="C1256" s="112">
        <f t="shared" si="252"/>
        <v>63149.46</v>
      </c>
      <c r="D1256" s="113">
        <f t="shared" si="253"/>
        <v>5262.45</v>
      </c>
      <c r="E1256" s="114">
        <f t="shared" ref="E1256:E1319" si="257">TRUNC(D1256*$P$3,2)</f>
        <v>584.13</v>
      </c>
      <c r="F1256" s="115">
        <f t="shared" si="248"/>
        <v>157.87</v>
      </c>
      <c r="G1256" s="116">
        <f t="shared" si="249"/>
        <v>52.62</v>
      </c>
      <c r="H1256" s="115">
        <f t="shared" si="251"/>
        <v>2.29</v>
      </c>
      <c r="I1256" s="115">
        <f t="shared" si="254"/>
        <v>117.29</v>
      </c>
      <c r="J1256" s="112">
        <f t="shared" si="255"/>
        <v>299.57</v>
      </c>
      <c r="K1256" s="114">
        <f t="shared" si="256"/>
        <v>217.82</v>
      </c>
      <c r="L1256" s="117">
        <v>1346</v>
      </c>
      <c r="M1256" s="118">
        <f t="shared" si="247"/>
        <v>1069</v>
      </c>
      <c r="N1256" s="119">
        <v>1346</v>
      </c>
      <c r="O1256" s="120">
        <f t="shared" si="250"/>
        <v>1069</v>
      </c>
      <c r="U1256" s="125"/>
    </row>
    <row r="1257" spans="1:21" x14ac:dyDescent="0.3">
      <c r="A1257" s="126">
        <v>1069</v>
      </c>
      <c r="B1257" s="127">
        <v>1347</v>
      </c>
      <c r="C1257" s="128">
        <f t="shared" si="252"/>
        <v>63149.46</v>
      </c>
      <c r="D1257" s="129">
        <f t="shared" si="253"/>
        <v>5262.45</v>
      </c>
      <c r="E1257" s="130">
        <f t="shared" si="257"/>
        <v>584.13</v>
      </c>
      <c r="F1257" s="131">
        <f t="shared" si="248"/>
        <v>157.87</v>
      </c>
      <c r="G1257" s="132">
        <f t="shared" si="249"/>
        <v>52.62</v>
      </c>
      <c r="H1257" s="131">
        <f t="shared" si="251"/>
        <v>2.29</v>
      </c>
      <c r="I1257" s="131">
        <f t="shared" si="254"/>
        <v>117.29</v>
      </c>
      <c r="J1257" s="128">
        <f t="shared" si="255"/>
        <v>299.57</v>
      </c>
      <c r="K1257" s="130">
        <f t="shared" si="256"/>
        <v>217.82</v>
      </c>
      <c r="L1257" s="133">
        <v>1347</v>
      </c>
      <c r="M1257" s="134">
        <f t="shared" si="247"/>
        <v>1069</v>
      </c>
      <c r="N1257" s="135">
        <v>1347</v>
      </c>
      <c r="O1257" s="136">
        <f t="shared" si="250"/>
        <v>1069</v>
      </c>
      <c r="U1257" s="125"/>
    </row>
    <row r="1258" spans="1:21" x14ac:dyDescent="0.3">
      <c r="A1258" s="110">
        <v>1070</v>
      </c>
      <c r="B1258" s="111">
        <v>1348</v>
      </c>
      <c r="C1258" s="112">
        <f t="shared" si="252"/>
        <v>63208.54</v>
      </c>
      <c r="D1258" s="113">
        <f t="shared" si="253"/>
        <v>5267.37</v>
      </c>
      <c r="E1258" s="114">
        <f t="shared" si="257"/>
        <v>584.66999999999996</v>
      </c>
      <c r="F1258" s="115">
        <f t="shared" si="248"/>
        <v>158.02000000000001</v>
      </c>
      <c r="G1258" s="116">
        <f t="shared" si="249"/>
        <v>52.67</v>
      </c>
      <c r="H1258" s="115">
        <f t="shared" si="251"/>
        <v>2.29</v>
      </c>
      <c r="I1258" s="115">
        <f t="shared" si="254"/>
        <v>117.29</v>
      </c>
      <c r="J1258" s="112">
        <f t="shared" si="255"/>
        <v>299.57</v>
      </c>
      <c r="K1258" s="114">
        <f t="shared" si="256"/>
        <v>217.82</v>
      </c>
      <c r="L1258" s="117">
        <v>1348</v>
      </c>
      <c r="M1258" s="118">
        <f t="shared" ref="M1258:M1321" si="258">A1258</f>
        <v>1070</v>
      </c>
      <c r="N1258" s="119">
        <v>1348</v>
      </c>
      <c r="O1258" s="120">
        <f t="shared" si="250"/>
        <v>1070</v>
      </c>
      <c r="U1258" s="125"/>
    </row>
    <row r="1259" spans="1:21" x14ac:dyDescent="0.3">
      <c r="A1259" s="126">
        <v>1071</v>
      </c>
      <c r="B1259" s="127">
        <v>1349</v>
      </c>
      <c r="C1259" s="128">
        <f t="shared" si="252"/>
        <v>63267.61</v>
      </c>
      <c r="D1259" s="129">
        <f t="shared" si="253"/>
        <v>5272.3</v>
      </c>
      <c r="E1259" s="130">
        <f t="shared" si="257"/>
        <v>585.22</v>
      </c>
      <c r="F1259" s="131">
        <f t="shared" si="248"/>
        <v>158.16</v>
      </c>
      <c r="G1259" s="132">
        <f t="shared" si="249"/>
        <v>52.72</v>
      </c>
      <c r="H1259" s="131">
        <f t="shared" si="251"/>
        <v>2.29</v>
      </c>
      <c r="I1259" s="131">
        <f t="shared" si="254"/>
        <v>117.29</v>
      </c>
      <c r="J1259" s="128">
        <f t="shared" si="255"/>
        <v>299.57</v>
      </c>
      <c r="K1259" s="130">
        <f t="shared" si="256"/>
        <v>217.82</v>
      </c>
      <c r="L1259" s="133">
        <v>1349</v>
      </c>
      <c r="M1259" s="134">
        <f t="shared" si="258"/>
        <v>1071</v>
      </c>
      <c r="N1259" s="135">
        <v>1349</v>
      </c>
      <c r="O1259" s="136">
        <f t="shared" si="250"/>
        <v>1071</v>
      </c>
      <c r="U1259" s="125"/>
    </row>
    <row r="1260" spans="1:21" x14ac:dyDescent="0.3">
      <c r="A1260" s="110">
        <v>1072</v>
      </c>
      <c r="B1260" s="111">
        <v>1350</v>
      </c>
      <c r="C1260" s="112">
        <f t="shared" si="252"/>
        <v>63326.68</v>
      </c>
      <c r="D1260" s="113">
        <f t="shared" si="253"/>
        <v>5277.22</v>
      </c>
      <c r="E1260" s="114">
        <f t="shared" si="257"/>
        <v>585.77</v>
      </c>
      <c r="F1260" s="115">
        <f t="shared" si="248"/>
        <v>158.31</v>
      </c>
      <c r="G1260" s="116">
        <f t="shared" si="249"/>
        <v>52.77</v>
      </c>
      <c r="H1260" s="115">
        <f t="shared" si="251"/>
        <v>2.29</v>
      </c>
      <c r="I1260" s="115">
        <f t="shared" si="254"/>
        <v>117.29</v>
      </c>
      <c r="J1260" s="112">
        <f t="shared" si="255"/>
        <v>299.57</v>
      </c>
      <c r="K1260" s="114">
        <f t="shared" si="256"/>
        <v>217.82</v>
      </c>
      <c r="L1260" s="117">
        <v>1350</v>
      </c>
      <c r="M1260" s="118">
        <f t="shared" si="258"/>
        <v>1072</v>
      </c>
      <c r="N1260" s="119">
        <v>1350</v>
      </c>
      <c r="O1260" s="120">
        <f t="shared" si="250"/>
        <v>1072</v>
      </c>
      <c r="U1260" s="125"/>
    </row>
    <row r="1261" spans="1:21" x14ac:dyDescent="0.3">
      <c r="A1261" s="126">
        <v>1073</v>
      </c>
      <c r="B1261" s="127">
        <v>1351</v>
      </c>
      <c r="C1261" s="128">
        <f t="shared" si="252"/>
        <v>63385.760000000002</v>
      </c>
      <c r="D1261" s="129">
        <f t="shared" si="253"/>
        <v>5282.14</v>
      </c>
      <c r="E1261" s="130">
        <f t="shared" si="257"/>
        <v>586.30999999999995</v>
      </c>
      <c r="F1261" s="131">
        <f t="shared" ref="F1261:F1324" si="259">TRUNC(IF(A1261&lt;=$A$270,$D$270*$P$5,D1261*$P$5),2)</f>
        <v>158.46</v>
      </c>
      <c r="G1261" s="132">
        <f t="shared" ref="G1261:G1324" si="260">TRUNC(IF(A1261&lt;=$A$270,$D$270*$P$6,D1261*$P$6),2)</f>
        <v>52.82</v>
      </c>
      <c r="H1261" s="131">
        <f t="shared" si="251"/>
        <v>2.29</v>
      </c>
      <c r="I1261" s="131">
        <f t="shared" si="254"/>
        <v>117.29</v>
      </c>
      <c r="J1261" s="128">
        <f t="shared" si="255"/>
        <v>299.57</v>
      </c>
      <c r="K1261" s="130">
        <f t="shared" si="256"/>
        <v>217.82</v>
      </c>
      <c r="L1261" s="133">
        <v>1351</v>
      </c>
      <c r="M1261" s="118">
        <f t="shared" si="258"/>
        <v>1073</v>
      </c>
      <c r="N1261" s="135">
        <v>1351</v>
      </c>
      <c r="O1261" s="136">
        <f t="shared" ref="O1261:O1324" si="261">A1261</f>
        <v>1073</v>
      </c>
      <c r="U1261" s="125"/>
    </row>
    <row r="1262" spans="1:21" x14ac:dyDescent="0.3">
      <c r="A1262" s="110">
        <v>1073</v>
      </c>
      <c r="B1262" s="111">
        <v>1352</v>
      </c>
      <c r="C1262" s="112">
        <f t="shared" si="252"/>
        <v>63385.760000000002</v>
      </c>
      <c r="D1262" s="113">
        <f t="shared" si="253"/>
        <v>5282.14</v>
      </c>
      <c r="E1262" s="114">
        <f t="shared" si="257"/>
        <v>586.30999999999995</v>
      </c>
      <c r="F1262" s="115">
        <f t="shared" si="259"/>
        <v>158.46</v>
      </c>
      <c r="G1262" s="116">
        <f t="shared" si="260"/>
        <v>52.82</v>
      </c>
      <c r="H1262" s="115">
        <f t="shared" si="251"/>
        <v>2.29</v>
      </c>
      <c r="I1262" s="115">
        <f t="shared" si="254"/>
        <v>117.29</v>
      </c>
      <c r="J1262" s="112">
        <f t="shared" si="255"/>
        <v>299.57</v>
      </c>
      <c r="K1262" s="114">
        <f t="shared" si="256"/>
        <v>217.82</v>
      </c>
      <c r="L1262" s="117">
        <v>1352</v>
      </c>
      <c r="M1262" s="134">
        <f t="shared" si="258"/>
        <v>1073</v>
      </c>
      <c r="N1262" s="119">
        <v>1352</v>
      </c>
      <c r="O1262" s="120">
        <f t="shared" si="261"/>
        <v>1073</v>
      </c>
      <c r="U1262" s="125"/>
    </row>
    <row r="1263" spans="1:21" x14ac:dyDescent="0.3">
      <c r="A1263" s="126">
        <v>1074</v>
      </c>
      <c r="B1263" s="127">
        <v>1353</v>
      </c>
      <c r="C1263" s="128">
        <f t="shared" si="252"/>
        <v>63444.83</v>
      </c>
      <c r="D1263" s="129">
        <f t="shared" si="253"/>
        <v>5287.06</v>
      </c>
      <c r="E1263" s="130">
        <f t="shared" si="257"/>
        <v>586.86</v>
      </c>
      <c r="F1263" s="131">
        <f t="shared" si="259"/>
        <v>158.61000000000001</v>
      </c>
      <c r="G1263" s="132">
        <f t="shared" si="260"/>
        <v>52.87</v>
      </c>
      <c r="H1263" s="131">
        <f t="shared" si="251"/>
        <v>2.29</v>
      </c>
      <c r="I1263" s="131">
        <f t="shared" si="254"/>
        <v>117.29</v>
      </c>
      <c r="J1263" s="128">
        <f t="shared" si="255"/>
        <v>299.57</v>
      </c>
      <c r="K1263" s="130">
        <f t="shared" si="256"/>
        <v>217.82</v>
      </c>
      <c r="L1263" s="133">
        <v>1353</v>
      </c>
      <c r="M1263" s="118">
        <f t="shared" si="258"/>
        <v>1074</v>
      </c>
      <c r="N1263" s="135">
        <v>1353</v>
      </c>
      <c r="O1263" s="136">
        <f t="shared" si="261"/>
        <v>1074</v>
      </c>
      <c r="U1263" s="125"/>
    </row>
    <row r="1264" spans="1:21" x14ac:dyDescent="0.3">
      <c r="A1264" s="110">
        <v>1075</v>
      </c>
      <c r="B1264" s="111">
        <v>1354</v>
      </c>
      <c r="C1264" s="112">
        <f t="shared" si="252"/>
        <v>63503.91</v>
      </c>
      <c r="D1264" s="113">
        <f t="shared" si="253"/>
        <v>5291.99</v>
      </c>
      <c r="E1264" s="114">
        <f t="shared" si="257"/>
        <v>587.41</v>
      </c>
      <c r="F1264" s="115">
        <f t="shared" si="259"/>
        <v>158.75</v>
      </c>
      <c r="G1264" s="116">
        <f t="shared" si="260"/>
        <v>52.91</v>
      </c>
      <c r="H1264" s="115">
        <f t="shared" si="251"/>
        <v>2.29</v>
      </c>
      <c r="I1264" s="115">
        <f t="shared" si="254"/>
        <v>117.29</v>
      </c>
      <c r="J1264" s="112">
        <f t="shared" si="255"/>
        <v>299.57</v>
      </c>
      <c r="K1264" s="114">
        <f t="shared" si="256"/>
        <v>217.82</v>
      </c>
      <c r="L1264" s="117">
        <v>1354</v>
      </c>
      <c r="M1264" s="134">
        <f t="shared" si="258"/>
        <v>1075</v>
      </c>
      <c r="N1264" s="119">
        <v>1354</v>
      </c>
      <c r="O1264" s="120">
        <f t="shared" si="261"/>
        <v>1075</v>
      </c>
      <c r="U1264" s="125"/>
    </row>
    <row r="1265" spans="1:21" x14ac:dyDescent="0.3">
      <c r="A1265" s="126">
        <v>1076</v>
      </c>
      <c r="B1265" s="127">
        <v>1355</v>
      </c>
      <c r="C1265" s="128">
        <f t="shared" si="252"/>
        <v>63562.98</v>
      </c>
      <c r="D1265" s="129">
        <f t="shared" si="253"/>
        <v>5296.91</v>
      </c>
      <c r="E1265" s="130">
        <f t="shared" si="257"/>
        <v>587.95000000000005</v>
      </c>
      <c r="F1265" s="131">
        <f t="shared" si="259"/>
        <v>158.9</v>
      </c>
      <c r="G1265" s="132">
        <f t="shared" si="260"/>
        <v>52.96</v>
      </c>
      <c r="H1265" s="131">
        <f t="shared" si="251"/>
        <v>2.29</v>
      </c>
      <c r="I1265" s="131">
        <f t="shared" si="254"/>
        <v>117.29</v>
      </c>
      <c r="J1265" s="128">
        <f t="shared" si="255"/>
        <v>299.57</v>
      </c>
      <c r="K1265" s="130">
        <f t="shared" si="256"/>
        <v>217.82</v>
      </c>
      <c r="L1265" s="133">
        <v>1355</v>
      </c>
      <c r="M1265" s="118">
        <f t="shared" si="258"/>
        <v>1076</v>
      </c>
      <c r="N1265" s="135">
        <v>1355</v>
      </c>
      <c r="O1265" s="136">
        <f t="shared" si="261"/>
        <v>1076</v>
      </c>
      <c r="U1265" s="125"/>
    </row>
    <row r="1266" spans="1:21" x14ac:dyDescent="0.3">
      <c r="A1266" s="110">
        <v>1077</v>
      </c>
      <c r="B1266" s="111">
        <v>1356</v>
      </c>
      <c r="C1266" s="112">
        <f t="shared" si="252"/>
        <v>63622.05</v>
      </c>
      <c r="D1266" s="113">
        <f t="shared" si="253"/>
        <v>5301.83</v>
      </c>
      <c r="E1266" s="114">
        <f t="shared" si="257"/>
        <v>588.5</v>
      </c>
      <c r="F1266" s="115">
        <f t="shared" si="259"/>
        <v>159.05000000000001</v>
      </c>
      <c r="G1266" s="116">
        <f t="shared" si="260"/>
        <v>53.01</v>
      </c>
      <c r="H1266" s="115">
        <f t="shared" si="251"/>
        <v>2.29</v>
      </c>
      <c r="I1266" s="115">
        <f t="shared" si="254"/>
        <v>117.29</v>
      </c>
      <c r="J1266" s="112">
        <f t="shared" si="255"/>
        <v>299.57</v>
      </c>
      <c r="K1266" s="114">
        <f t="shared" si="256"/>
        <v>217.82</v>
      </c>
      <c r="L1266" s="117">
        <v>1356</v>
      </c>
      <c r="M1266" s="134">
        <f t="shared" si="258"/>
        <v>1077</v>
      </c>
      <c r="N1266" s="119">
        <v>1356</v>
      </c>
      <c r="O1266" s="120">
        <f t="shared" si="261"/>
        <v>1077</v>
      </c>
      <c r="U1266" s="125"/>
    </row>
    <row r="1267" spans="1:21" x14ac:dyDescent="0.3">
      <c r="A1267" s="126">
        <v>1077</v>
      </c>
      <c r="B1267" s="127">
        <v>1357</v>
      </c>
      <c r="C1267" s="128">
        <f t="shared" si="252"/>
        <v>63622.05</v>
      </c>
      <c r="D1267" s="129">
        <f t="shared" si="253"/>
        <v>5301.83</v>
      </c>
      <c r="E1267" s="130">
        <f t="shared" si="257"/>
        <v>588.5</v>
      </c>
      <c r="F1267" s="131">
        <f t="shared" si="259"/>
        <v>159.05000000000001</v>
      </c>
      <c r="G1267" s="132">
        <f t="shared" si="260"/>
        <v>53.01</v>
      </c>
      <c r="H1267" s="131">
        <f t="shared" si="251"/>
        <v>2.29</v>
      </c>
      <c r="I1267" s="131">
        <f t="shared" si="254"/>
        <v>117.29</v>
      </c>
      <c r="J1267" s="128">
        <f t="shared" si="255"/>
        <v>299.57</v>
      </c>
      <c r="K1267" s="130">
        <f t="shared" si="256"/>
        <v>217.82</v>
      </c>
      <c r="L1267" s="133">
        <v>1357</v>
      </c>
      <c r="M1267" s="118">
        <f t="shared" si="258"/>
        <v>1077</v>
      </c>
      <c r="N1267" s="135">
        <v>1357</v>
      </c>
      <c r="O1267" s="136">
        <f t="shared" si="261"/>
        <v>1077</v>
      </c>
      <c r="U1267" s="125"/>
    </row>
    <row r="1268" spans="1:21" x14ac:dyDescent="0.3">
      <c r="A1268" s="110">
        <v>1078</v>
      </c>
      <c r="B1268" s="111">
        <v>1358</v>
      </c>
      <c r="C1268" s="112">
        <f t="shared" si="252"/>
        <v>63681.13</v>
      </c>
      <c r="D1268" s="113">
        <f t="shared" si="253"/>
        <v>5306.76</v>
      </c>
      <c r="E1268" s="114">
        <f t="shared" si="257"/>
        <v>589.04999999999995</v>
      </c>
      <c r="F1268" s="115">
        <f t="shared" si="259"/>
        <v>159.19999999999999</v>
      </c>
      <c r="G1268" s="116">
        <f t="shared" si="260"/>
        <v>53.06</v>
      </c>
      <c r="H1268" s="115">
        <f t="shared" si="251"/>
        <v>2.29</v>
      </c>
      <c r="I1268" s="115">
        <f t="shared" si="254"/>
        <v>117.29</v>
      </c>
      <c r="J1268" s="112">
        <f t="shared" si="255"/>
        <v>299.57</v>
      </c>
      <c r="K1268" s="114">
        <f t="shared" si="256"/>
        <v>217.82</v>
      </c>
      <c r="L1268" s="117">
        <v>1358</v>
      </c>
      <c r="M1268" s="134">
        <f t="shared" si="258"/>
        <v>1078</v>
      </c>
      <c r="N1268" s="119">
        <v>1358</v>
      </c>
      <c r="O1268" s="120">
        <f t="shared" si="261"/>
        <v>1078</v>
      </c>
      <c r="U1268" s="125"/>
    </row>
    <row r="1269" spans="1:21" x14ac:dyDescent="0.3">
      <c r="A1269" s="126">
        <v>1079</v>
      </c>
      <c r="B1269" s="127">
        <v>1359</v>
      </c>
      <c r="C1269" s="128">
        <f t="shared" si="252"/>
        <v>63740.2</v>
      </c>
      <c r="D1269" s="129">
        <f t="shared" si="253"/>
        <v>5311.68</v>
      </c>
      <c r="E1269" s="130">
        <f t="shared" si="257"/>
        <v>589.59</v>
      </c>
      <c r="F1269" s="131">
        <f t="shared" si="259"/>
        <v>159.35</v>
      </c>
      <c r="G1269" s="132">
        <f t="shared" si="260"/>
        <v>53.11</v>
      </c>
      <c r="H1269" s="131">
        <f t="shared" si="251"/>
        <v>2.29</v>
      </c>
      <c r="I1269" s="131">
        <f t="shared" si="254"/>
        <v>117.29</v>
      </c>
      <c r="J1269" s="128">
        <f t="shared" si="255"/>
        <v>299.57</v>
      </c>
      <c r="K1269" s="130">
        <f t="shared" si="256"/>
        <v>217.82</v>
      </c>
      <c r="L1269" s="133">
        <v>1359</v>
      </c>
      <c r="M1269" s="118">
        <f t="shared" si="258"/>
        <v>1079</v>
      </c>
      <c r="N1269" s="135">
        <v>1359</v>
      </c>
      <c r="O1269" s="136">
        <f t="shared" si="261"/>
        <v>1079</v>
      </c>
      <c r="U1269" s="125"/>
    </row>
    <row r="1270" spans="1:21" x14ac:dyDescent="0.3">
      <c r="A1270" s="110">
        <v>1079</v>
      </c>
      <c r="B1270" s="111">
        <v>1360</v>
      </c>
      <c r="C1270" s="112">
        <f t="shared" si="252"/>
        <v>63740.2</v>
      </c>
      <c r="D1270" s="113">
        <f t="shared" si="253"/>
        <v>5311.68</v>
      </c>
      <c r="E1270" s="114">
        <f t="shared" si="257"/>
        <v>589.59</v>
      </c>
      <c r="F1270" s="115">
        <f t="shared" si="259"/>
        <v>159.35</v>
      </c>
      <c r="G1270" s="116">
        <f t="shared" si="260"/>
        <v>53.11</v>
      </c>
      <c r="H1270" s="115">
        <f t="shared" si="251"/>
        <v>2.29</v>
      </c>
      <c r="I1270" s="115">
        <f t="shared" si="254"/>
        <v>117.29</v>
      </c>
      <c r="J1270" s="112">
        <f t="shared" si="255"/>
        <v>299.57</v>
      </c>
      <c r="K1270" s="114">
        <f t="shared" si="256"/>
        <v>217.82</v>
      </c>
      <c r="L1270" s="117">
        <v>1360</v>
      </c>
      <c r="M1270" s="134">
        <f t="shared" si="258"/>
        <v>1079</v>
      </c>
      <c r="N1270" s="119">
        <v>1360</v>
      </c>
      <c r="O1270" s="120">
        <f t="shared" si="261"/>
        <v>1079</v>
      </c>
      <c r="U1270" s="125"/>
    </row>
    <row r="1271" spans="1:21" x14ac:dyDescent="0.3">
      <c r="A1271" s="126">
        <v>1080</v>
      </c>
      <c r="B1271" s="127">
        <v>1361</v>
      </c>
      <c r="C1271" s="128">
        <f t="shared" si="252"/>
        <v>63799.27</v>
      </c>
      <c r="D1271" s="129">
        <f t="shared" si="253"/>
        <v>5316.6</v>
      </c>
      <c r="E1271" s="130">
        <f t="shared" si="257"/>
        <v>590.14</v>
      </c>
      <c r="F1271" s="131">
        <f t="shared" si="259"/>
        <v>159.49</v>
      </c>
      <c r="G1271" s="132">
        <f t="shared" si="260"/>
        <v>53.16</v>
      </c>
      <c r="H1271" s="131">
        <f t="shared" si="251"/>
        <v>2.29</v>
      </c>
      <c r="I1271" s="131">
        <f t="shared" si="254"/>
        <v>117.29</v>
      </c>
      <c r="J1271" s="128">
        <f t="shared" si="255"/>
        <v>299.57</v>
      </c>
      <c r="K1271" s="130">
        <f t="shared" si="256"/>
        <v>217.82</v>
      </c>
      <c r="L1271" s="133">
        <v>1361</v>
      </c>
      <c r="M1271" s="118">
        <f t="shared" si="258"/>
        <v>1080</v>
      </c>
      <c r="N1271" s="135">
        <v>1361</v>
      </c>
      <c r="O1271" s="136">
        <f t="shared" si="261"/>
        <v>1080</v>
      </c>
      <c r="U1271" s="125"/>
    </row>
    <row r="1272" spans="1:21" x14ac:dyDescent="0.3">
      <c r="A1272" s="110">
        <v>1081</v>
      </c>
      <c r="B1272" s="111">
        <v>1362</v>
      </c>
      <c r="C1272" s="112">
        <f t="shared" si="252"/>
        <v>63858.35</v>
      </c>
      <c r="D1272" s="113">
        <f t="shared" si="253"/>
        <v>5321.52</v>
      </c>
      <c r="E1272" s="114">
        <f t="shared" si="257"/>
        <v>590.67999999999995</v>
      </c>
      <c r="F1272" s="115">
        <f t="shared" si="259"/>
        <v>159.63999999999999</v>
      </c>
      <c r="G1272" s="116">
        <f t="shared" si="260"/>
        <v>53.21</v>
      </c>
      <c r="H1272" s="115">
        <f t="shared" si="251"/>
        <v>2.29</v>
      </c>
      <c r="I1272" s="115">
        <f t="shared" si="254"/>
        <v>117.29</v>
      </c>
      <c r="J1272" s="112">
        <f t="shared" si="255"/>
        <v>299.57</v>
      </c>
      <c r="K1272" s="114">
        <f t="shared" si="256"/>
        <v>217.82</v>
      </c>
      <c r="L1272" s="117">
        <v>1362</v>
      </c>
      <c r="M1272" s="134">
        <f t="shared" si="258"/>
        <v>1081</v>
      </c>
      <c r="N1272" s="119">
        <v>1362</v>
      </c>
      <c r="O1272" s="120">
        <f t="shared" si="261"/>
        <v>1081</v>
      </c>
      <c r="U1272" s="125"/>
    </row>
    <row r="1273" spans="1:21" x14ac:dyDescent="0.3">
      <c r="A1273" s="126">
        <v>1081</v>
      </c>
      <c r="B1273" s="127">
        <v>1363</v>
      </c>
      <c r="C1273" s="128">
        <f t="shared" si="252"/>
        <v>63858.35</v>
      </c>
      <c r="D1273" s="129">
        <f t="shared" si="253"/>
        <v>5321.52</v>
      </c>
      <c r="E1273" s="130">
        <f t="shared" si="257"/>
        <v>590.67999999999995</v>
      </c>
      <c r="F1273" s="131">
        <f t="shared" si="259"/>
        <v>159.63999999999999</v>
      </c>
      <c r="G1273" s="132">
        <f t="shared" si="260"/>
        <v>53.21</v>
      </c>
      <c r="H1273" s="131">
        <f t="shared" si="251"/>
        <v>2.29</v>
      </c>
      <c r="I1273" s="131">
        <f t="shared" si="254"/>
        <v>117.29</v>
      </c>
      <c r="J1273" s="128">
        <f t="shared" si="255"/>
        <v>299.57</v>
      </c>
      <c r="K1273" s="130">
        <f t="shared" si="256"/>
        <v>217.82</v>
      </c>
      <c r="L1273" s="133">
        <v>1363</v>
      </c>
      <c r="M1273" s="118">
        <f t="shared" si="258"/>
        <v>1081</v>
      </c>
      <c r="N1273" s="135">
        <v>1363</v>
      </c>
      <c r="O1273" s="136">
        <f t="shared" si="261"/>
        <v>1081</v>
      </c>
      <c r="U1273" s="125"/>
    </row>
    <row r="1274" spans="1:21" x14ac:dyDescent="0.3">
      <c r="A1274" s="110">
        <v>1082</v>
      </c>
      <c r="B1274" s="111">
        <v>1364</v>
      </c>
      <c r="C1274" s="112">
        <f t="shared" si="252"/>
        <v>63917.42</v>
      </c>
      <c r="D1274" s="113">
        <f t="shared" si="253"/>
        <v>5326.45</v>
      </c>
      <c r="E1274" s="114">
        <f t="shared" si="257"/>
        <v>591.23</v>
      </c>
      <c r="F1274" s="115">
        <f t="shared" si="259"/>
        <v>159.79</v>
      </c>
      <c r="G1274" s="116">
        <f t="shared" si="260"/>
        <v>53.26</v>
      </c>
      <c r="H1274" s="115">
        <f t="shared" si="251"/>
        <v>2.29</v>
      </c>
      <c r="I1274" s="115">
        <f t="shared" si="254"/>
        <v>117.29</v>
      </c>
      <c r="J1274" s="112">
        <f t="shared" si="255"/>
        <v>299.57</v>
      </c>
      <c r="K1274" s="114">
        <f t="shared" si="256"/>
        <v>217.82</v>
      </c>
      <c r="L1274" s="117">
        <v>1364</v>
      </c>
      <c r="M1274" s="134">
        <f t="shared" si="258"/>
        <v>1082</v>
      </c>
      <c r="N1274" s="119">
        <v>1364</v>
      </c>
      <c r="O1274" s="120">
        <f t="shared" si="261"/>
        <v>1082</v>
      </c>
      <c r="U1274" s="125"/>
    </row>
    <row r="1275" spans="1:21" x14ac:dyDescent="0.3">
      <c r="A1275" s="126">
        <v>1083</v>
      </c>
      <c r="B1275" s="127">
        <v>1365</v>
      </c>
      <c r="C1275" s="128">
        <f t="shared" si="252"/>
        <v>63976.49</v>
      </c>
      <c r="D1275" s="129">
        <f t="shared" si="253"/>
        <v>5331.37</v>
      </c>
      <c r="E1275" s="130">
        <f t="shared" si="257"/>
        <v>591.78</v>
      </c>
      <c r="F1275" s="131">
        <f t="shared" si="259"/>
        <v>159.94</v>
      </c>
      <c r="G1275" s="132">
        <f t="shared" si="260"/>
        <v>53.31</v>
      </c>
      <c r="H1275" s="131">
        <f t="shared" si="251"/>
        <v>2.29</v>
      </c>
      <c r="I1275" s="131">
        <f t="shared" si="254"/>
        <v>117.29</v>
      </c>
      <c r="J1275" s="128">
        <f t="shared" si="255"/>
        <v>299.57</v>
      </c>
      <c r="K1275" s="130">
        <f t="shared" si="256"/>
        <v>217.82</v>
      </c>
      <c r="L1275" s="133">
        <v>1365</v>
      </c>
      <c r="M1275" s="118">
        <f t="shared" si="258"/>
        <v>1083</v>
      </c>
      <c r="N1275" s="135">
        <v>1365</v>
      </c>
      <c r="O1275" s="136">
        <f t="shared" si="261"/>
        <v>1083</v>
      </c>
      <c r="U1275" s="125"/>
    </row>
    <row r="1276" spans="1:21" x14ac:dyDescent="0.3">
      <c r="A1276" s="110">
        <v>1083</v>
      </c>
      <c r="B1276" s="111">
        <v>1366</v>
      </c>
      <c r="C1276" s="112">
        <f t="shared" si="252"/>
        <v>63976.49</v>
      </c>
      <c r="D1276" s="113">
        <f t="shared" si="253"/>
        <v>5331.37</v>
      </c>
      <c r="E1276" s="114">
        <f t="shared" si="257"/>
        <v>591.78</v>
      </c>
      <c r="F1276" s="115">
        <f t="shared" si="259"/>
        <v>159.94</v>
      </c>
      <c r="G1276" s="116">
        <f t="shared" si="260"/>
        <v>53.31</v>
      </c>
      <c r="H1276" s="115">
        <f t="shared" si="251"/>
        <v>2.29</v>
      </c>
      <c r="I1276" s="115">
        <f t="shared" si="254"/>
        <v>117.29</v>
      </c>
      <c r="J1276" s="112">
        <f t="shared" si="255"/>
        <v>299.57</v>
      </c>
      <c r="K1276" s="114">
        <f t="shared" si="256"/>
        <v>217.82</v>
      </c>
      <c r="L1276" s="117">
        <v>1366</v>
      </c>
      <c r="M1276" s="134">
        <f t="shared" si="258"/>
        <v>1083</v>
      </c>
      <c r="N1276" s="119">
        <v>1366</v>
      </c>
      <c r="O1276" s="120">
        <f t="shared" si="261"/>
        <v>1083</v>
      </c>
      <c r="U1276" s="125"/>
    </row>
    <row r="1277" spans="1:21" x14ac:dyDescent="0.3">
      <c r="A1277" s="126">
        <v>1084</v>
      </c>
      <c r="B1277" s="127">
        <v>1367</v>
      </c>
      <c r="C1277" s="128">
        <f t="shared" si="252"/>
        <v>64035.57</v>
      </c>
      <c r="D1277" s="129">
        <f t="shared" si="253"/>
        <v>5336.29</v>
      </c>
      <c r="E1277" s="130">
        <f t="shared" si="257"/>
        <v>592.32000000000005</v>
      </c>
      <c r="F1277" s="131">
        <f t="shared" si="259"/>
        <v>160.08000000000001</v>
      </c>
      <c r="G1277" s="132">
        <f t="shared" si="260"/>
        <v>53.36</v>
      </c>
      <c r="H1277" s="131">
        <f t="shared" si="251"/>
        <v>2.29</v>
      </c>
      <c r="I1277" s="131">
        <f t="shared" si="254"/>
        <v>117.29</v>
      </c>
      <c r="J1277" s="128">
        <f t="shared" si="255"/>
        <v>299.57</v>
      </c>
      <c r="K1277" s="130">
        <f t="shared" si="256"/>
        <v>217.82</v>
      </c>
      <c r="L1277" s="133">
        <v>1367</v>
      </c>
      <c r="M1277" s="118">
        <f t="shared" si="258"/>
        <v>1084</v>
      </c>
      <c r="N1277" s="135">
        <v>1367</v>
      </c>
      <c r="O1277" s="136">
        <f t="shared" si="261"/>
        <v>1084</v>
      </c>
      <c r="U1277" s="125"/>
    </row>
    <row r="1278" spans="1:21" x14ac:dyDescent="0.3">
      <c r="A1278" s="110">
        <v>1085</v>
      </c>
      <c r="B1278" s="111">
        <v>1368</v>
      </c>
      <c r="C1278" s="112">
        <f t="shared" si="252"/>
        <v>64094.64</v>
      </c>
      <c r="D1278" s="113">
        <f t="shared" si="253"/>
        <v>5341.22</v>
      </c>
      <c r="E1278" s="114">
        <f t="shared" si="257"/>
        <v>592.87</v>
      </c>
      <c r="F1278" s="115">
        <f t="shared" si="259"/>
        <v>160.22999999999999</v>
      </c>
      <c r="G1278" s="116">
        <f t="shared" si="260"/>
        <v>53.41</v>
      </c>
      <c r="H1278" s="115">
        <f t="shared" si="251"/>
        <v>2.29</v>
      </c>
      <c r="I1278" s="115">
        <f t="shared" si="254"/>
        <v>117.29</v>
      </c>
      <c r="J1278" s="112">
        <f t="shared" si="255"/>
        <v>299.57</v>
      </c>
      <c r="K1278" s="114">
        <f t="shared" si="256"/>
        <v>217.82</v>
      </c>
      <c r="L1278" s="117">
        <v>1368</v>
      </c>
      <c r="M1278" s="134">
        <f t="shared" si="258"/>
        <v>1085</v>
      </c>
      <c r="N1278" s="119">
        <v>1368</v>
      </c>
      <c r="O1278" s="120">
        <f t="shared" si="261"/>
        <v>1085</v>
      </c>
      <c r="U1278" s="125"/>
    </row>
    <row r="1279" spans="1:21" x14ac:dyDescent="0.3">
      <c r="A1279" s="126">
        <v>1086</v>
      </c>
      <c r="B1279" s="127">
        <v>1369</v>
      </c>
      <c r="C1279" s="128">
        <f t="shared" si="252"/>
        <v>64153.71</v>
      </c>
      <c r="D1279" s="129">
        <f t="shared" si="253"/>
        <v>5346.14</v>
      </c>
      <c r="E1279" s="130">
        <f t="shared" si="257"/>
        <v>593.41999999999996</v>
      </c>
      <c r="F1279" s="131">
        <f t="shared" si="259"/>
        <v>160.38</v>
      </c>
      <c r="G1279" s="132">
        <f t="shared" si="260"/>
        <v>53.46</v>
      </c>
      <c r="H1279" s="131">
        <f t="shared" si="251"/>
        <v>2.29</v>
      </c>
      <c r="I1279" s="131">
        <f t="shared" si="254"/>
        <v>117.29</v>
      </c>
      <c r="J1279" s="128">
        <f t="shared" si="255"/>
        <v>299.57</v>
      </c>
      <c r="K1279" s="130">
        <f t="shared" si="256"/>
        <v>217.82</v>
      </c>
      <c r="L1279" s="133">
        <v>1369</v>
      </c>
      <c r="M1279" s="118">
        <f t="shared" si="258"/>
        <v>1086</v>
      </c>
      <c r="N1279" s="135">
        <v>1369</v>
      </c>
      <c r="O1279" s="136">
        <f t="shared" si="261"/>
        <v>1086</v>
      </c>
      <c r="U1279" s="125"/>
    </row>
    <row r="1280" spans="1:21" x14ac:dyDescent="0.3">
      <c r="A1280" s="110">
        <v>1086</v>
      </c>
      <c r="B1280" s="111">
        <v>1370</v>
      </c>
      <c r="C1280" s="112">
        <f t="shared" si="252"/>
        <v>64153.71</v>
      </c>
      <c r="D1280" s="113">
        <f t="shared" si="253"/>
        <v>5346.14</v>
      </c>
      <c r="E1280" s="114">
        <f t="shared" si="257"/>
        <v>593.41999999999996</v>
      </c>
      <c r="F1280" s="115">
        <f t="shared" si="259"/>
        <v>160.38</v>
      </c>
      <c r="G1280" s="116">
        <f t="shared" si="260"/>
        <v>53.46</v>
      </c>
      <c r="H1280" s="115">
        <f t="shared" si="251"/>
        <v>2.29</v>
      </c>
      <c r="I1280" s="115">
        <f t="shared" si="254"/>
        <v>117.29</v>
      </c>
      <c r="J1280" s="112">
        <f t="shared" si="255"/>
        <v>299.57</v>
      </c>
      <c r="K1280" s="114">
        <f t="shared" si="256"/>
        <v>217.82</v>
      </c>
      <c r="L1280" s="117">
        <v>1370</v>
      </c>
      <c r="M1280" s="118">
        <f t="shared" si="258"/>
        <v>1086</v>
      </c>
      <c r="N1280" s="119">
        <v>1370</v>
      </c>
      <c r="O1280" s="120">
        <f t="shared" si="261"/>
        <v>1086</v>
      </c>
      <c r="U1280" s="125"/>
    </row>
    <row r="1281" spans="1:21" x14ac:dyDescent="0.3">
      <c r="A1281" s="126">
        <v>1087</v>
      </c>
      <c r="B1281" s="127">
        <v>1371</v>
      </c>
      <c r="C1281" s="128">
        <f t="shared" si="252"/>
        <v>64212.79</v>
      </c>
      <c r="D1281" s="129">
        <f t="shared" si="253"/>
        <v>5351.06</v>
      </c>
      <c r="E1281" s="130">
        <f t="shared" si="257"/>
        <v>593.96</v>
      </c>
      <c r="F1281" s="131">
        <f t="shared" si="259"/>
        <v>160.53</v>
      </c>
      <c r="G1281" s="132">
        <f t="shared" si="260"/>
        <v>53.51</v>
      </c>
      <c r="H1281" s="131">
        <f t="shared" si="251"/>
        <v>2.29</v>
      </c>
      <c r="I1281" s="131">
        <f t="shared" si="254"/>
        <v>117.29</v>
      </c>
      <c r="J1281" s="128">
        <f t="shared" si="255"/>
        <v>299.57</v>
      </c>
      <c r="K1281" s="130">
        <f t="shared" si="256"/>
        <v>217.82</v>
      </c>
      <c r="L1281" s="133">
        <v>1371</v>
      </c>
      <c r="M1281" s="134">
        <f t="shared" si="258"/>
        <v>1087</v>
      </c>
      <c r="N1281" s="135">
        <v>1371</v>
      </c>
      <c r="O1281" s="136">
        <f t="shared" si="261"/>
        <v>1087</v>
      </c>
      <c r="U1281" s="125"/>
    </row>
    <row r="1282" spans="1:21" x14ac:dyDescent="0.3">
      <c r="A1282" s="110">
        <v>1087</v>
      </c>
      <c r="B1282" s="111">
        <v>1372</v>
      </c>
      <c r="C1282" s="112">
        <f t="shared" si="252"/>
        <v>64212.79</v>
      </c>
      <c r="D1282" s="113">
        <f t="shared" si="253"/>
        <v>5351.06</v>
      </c>
      <c r="E1282" s="114">
        <f t="shared" si="257"/>
        <v>593.96</v>
      </c>
      <c r="F1282" s="115">
        <f t="shared" si="259"/>
        <v>160.53</v>
      </c>
      <c r="G1282" s="116">
        <f t="shared" si="260"/>
        <v>53.51</v>
      </c>
      <c r="H1282" s="115">
        <f t="shared" si="251"/>
        <v>2.29</v>
      </c>
      <c r="I1282" s="115">
        <f t="shared" si="254"/>
        <v>117.29</v>
      </c>
      <c r="J1282" s="112">
        <f t="shared" si="255"/>
        <v>299.57</v>
      </c>
      <c r="K1282" s="114">
        <f t="shared" si="256"/>
        <v>217.82</v>
      </c>
      <c r="L1282" s="117">
        <v>1372</v>
      </c>
      <c r="M1282" s="118">
        <f t="shared" si="258"/>
        <v>1087</v>
      </c>
      <c r="N1282" s="119">
        <v>1372</v>
      </c>
      <c r="O1282" s="120">
        <f t="shared" si="261"/>
        <v>1087</v>
      </c>
      <c r="U1282" s="125"/>
    </row>
    <row r="1283" spans="1:21" x14ac:dyDescent="0.3">
      <c r="A1283" s="126">
        <v>1088</v>
      </c>
      <c r="B1283" s="127">
        <v>1373</v>
      </c>
      <c r="C1283" s="128">
        <f t="shared" si="252"/>
        <v>64271.86</v>
      </c>
      <c r="D1283" s="129">
        <f t="shared" si="253"/>
        <v>5355.98</v>
      </c>
      <c r="E1283" s="130">
        <f t="shared" si="257"/>
        <v>594.51</v>
      </c>
      <c r="F1283" s="131">
        <f t="shared" si="259"/>
        <v>160.66999999999999</v>
      </c>
      <c r="G1283" s="132">
        <f t="shared" si="260"/>
        <v>53.55</v>
      </c>
      <c r="H1283" s="131">
        <f t="shared" ref="H1283:H1346" si="262">TRUNC($P$9,2)</f>
        <v>2.29</v>
      </c>
      <c r="I1283" s="131">
        <f t="shared" si="254"/>
        <v>117.29</v>
      </c>
      <c r="J1283" s="128">
        <f t="shared" si="255"/>
        <v>299.57</v>
      </c>
      <c r="K1283" s="130">
        <f t="shared" si="256"/>
        <v>217.82</v>
      </c>
      <c r="L1283" s="133">
        <v>1373</v>
      </c>
      <c r="M1283" s="134">
        <f t="shared" si="258"/>
        <v>1088</v>
      </c>
      <c r="N1283" s="135">
        <v>1373</v>
      </c>
      <c r="O1283" s="136">
        <f t="shared" si="261"/>
        <v>1088</v>
      </c>
      <c r="U1283" s="125"/>
    </row>
    <row r="1284" spans="1:21" x14ac:dyDescent="0.3">
      <c r="A1284" s="110">
        <v>1089</v>
      </c>
      <c r="B1284" s="111">
        <v>1374</v>
      </c>
      <c r="C1284" s="112">
        <f t="shared" si="252"/>
        <v>64330.93</v>
      </c>
      <c r="D1284" s="113">
        <f t="shared" si="253"/>
        <v>5360.91</v>
      </c>
      <c r="E1284" s="114">
        <f t="shared" si="257"/>
        <v>595.05999999999995</v>
      </c>
      <c r="F1284" s="115">
        <f t="shared" si="259"/>
        <v>160.82</v>
      </c>
      <c r="G1284" s="116">
        <f t="shared" si="260"/>
        <v>53.6</v>
      </c>
      <c r="H1284" s="115">
        <f t="shared" si="262"/>
        <v>2.29</v>
      </c>
      <c r="I1284" s="115">
        <f t="shared" si="254"/>
        <v>117.29</v>
      </c>
      <c r="J1284" s="112">
        <f t="shared" si="255"/>
        <v>299.57</v>
      </c>
      <c r="K1284" s="114">
        <f t="shared" si="256"/>
        <v>217.82</v>
      </c>
      <c r="L1284" s="117">
        <v>1374</v>
      </c>
      <c r="M1284" s="118">
        <f t="shared" si="258"/>
        <v>1089</v>
      </c>
      <c r="N1284" s="119">
        <v>1374</v>
      </c>
      <c r="O1284" s="120">
        <f t="shared" si="261"/>
        <v>1089</v>
      </c>
      <c r="U1284" s="125"/>
    </row>
    <row r="1285" spans="1:21" x14ac:dyDescent="0.3">
      <c r="A1285" s="126">
        <v>1090</v>
      </c>
      <c r="B1285" s="127">
        <v>1375</v>
      </c>
      <c r="C1285" s="128">
        <f t="shared" si="252"/>
        <v>64390.01</v>
      </c>
      <c r="D1285" s="129">
        <f t="shared" si="253"/>
        <v>5365.83</v>
      </c>
      <c r="E1285" s="130">
        <f t="shared" si="257"/>
        <v>595.6</v>
      </c>
      <c r="F1285" s="131">
        <f t="shared" si="259"/>
        <v>160.97</v>
      </c>
      <c r="G1285" s="132">
        <f t="shared" si="260"/>
        <v>53.65</v>
      </c>
      <c r="H1285" s="131">
        <f t="shared" si="262"/>
        <v>2.29</v>
      </c>
      <c r="I1285" s="131">
        <f t="shared" si="254"/>
        <v>117.29</v>
      </c>
      <c r="J1285" s="128">
        <f t="shared" si="255"/>
        <v>299.57</v>
      </c>
      <c r="K1285" s="130">
        <f t="shared" si="256"/>
        <v>217.82</v>
      </c>
      <c r="L1285" s="133">
        <v>1375</v>
      </c>
      <c r="M1285" s="134">
        <f t="shared" si="258"/>
        <v>1090</v>
      </c>
      <c r="N1285" s="135">
        <v>1375</v>
      </c>
      <c r="O1285" s="136">
        <f t="shared" si="261"/>
        <v>1090</v>
      </c>
      <c r="U1285" s="125"/>
    </row>
    <row r="1286" spans="1:21" x14ac:dyDescent="0.3">
      <c r="A1286" s="110">
        <v>1090</v>
      </c>
      <c r="B1286" s="111">
        <v>1376</v>
      </c>
      <c r="C1286" s="112">
        <f t="shared" si="252"/>
        <v>64390.01</v>
      </c>
      <c r="D1286" s="113">
        <f t="shared" si="253"/>
        <v>5365.83</v>
      </c>
      <c r="E1286" s="114">
        <f t="shared" si="257"/>
        <v>595.6</v>
      </c>
      <c r="F1286" s="115">
        <f t="shared" si="259"/>
        <v>160.97</v>
      </c>
      <c r="G1286" s="116">
        <f t="shared" si="260"/>
        <v>53.65</v>
      </c>
      <c r="H1286" s="115">
        <f t="shared" si="262"/>
        <v>2.29</v>
      </c>
      <c r="I1286" s="115">
        <f t="shared" si="254"/>
        <v>117.29</v>
      </c>
      <c r="J1286" s="112">
        <f t="shared" si="255"/>
        <v>299.57</v>
      </c>
      <c r="K1286" s="114">
        <f t="shared" si="256"/>
        <v>217.82</v>
      </c>
      <c r="L1286" s="117">
        <v>1376</v>
      </c>
      <c r="M1286" s="118">
        <f t="shared" si="258"/>
        <v>1090</v>
      </c>
      <c r="N1286" s="119">
        <v>1376</v>
      </c>
      <c r="O1286" s="120">
        <f t="shared" si="261"/>
        <v>1090</v>
      </c>
      <c r="U1286" s="125"/>
    </row>
    <row r="1287" spans="1:21" x14ac:dyDescent="0.3">
      <c r="A1287" s="126">
        <v>1091</v>
      </c>
      <c r="B1287" s="127">
        <v>1377</v>
      </c>
      <c r="C1287" s="128">
        <f t="shared" si="252"/>
        <v>64449.08</v>
      </c>
      <c r="D1287" s="129">
        <f t="shared" si="253"/>
        <v>5370.75</v>
      </c>
      <c r="E1287" s="130">
        <f t="shared" si="257"/>
        <v>596.15</v>
      </c>
      <c r="F1287" s="131">
        <f t="shared" si="259"/>
        <v>161.12</v>
      </c>
      <c r="G1287" s="132">
        <f t="shared" si="260"/>
        <v>53.7</v>
      </c>
      <c r="H1287" s="131">
        <f t="shared" si="262"/>
        <v>2.29</v>
      </c>
      <c r="I1287" s="131">
        <f t="shared" si="254"/>
        <v>117.29</v>
      </c>
      <c r="J1287" s="128">
        <f t="shared" si="255"/>
        <v>299.57</v>
      </c>
      <c r="K1287" s="130">
        <f t="shared" si="256"/>
        <v>217.82</v>
      </c>
      <c r="L1287" s="133">
        <v>1377</v>
      </c>
      <c r="M1287" s="134">
        <f t="shared" si="258"/>
        <v>1091</v>
      </c>
      <c r="N1287" s="135">
        <v>1377</v>
      </c>
      <c r="O1287" s="136">
        <f t="shared" si="261"/>
        <v>1091</v>
      </c>
      <c r="U1287" s="125"/>
    </row>
    <row r="1288" spans="1:21" x14ac:dyDescent="0.3">
      <c r="A1288" s="110">
        <v>1092</v>
      </c>
      <c r="B1288" s="111">
        <v>1378</v>
      </c>
      <c r="C1288" s="112">
        <f t="shared" si="252"/>
        <v>64508.15</v>
      </c>
      <c r="D1288" s="113">
        <f t="shared" si="253"/>
        <v>5375.67</v>
      </c>
      <c r="E1288" s="114">
        <f t="shared" si="257"/>
        <v>596.69000000000005</v>
      </c>
      <c r="F1288" s="115">
        <f t="shared" si="259"/>
        <v>161.27000000000001</v>
      </c>
      <c r="G1288" s="116">
        <f t="shared" si="260"/>
        <v>53.75</v>
      </c>
      <c r="H1288" s="115">
        <f t="shared" si="262"/>
        <v>2.29</v>
      </c>
      <c r="I1288" s="115">
        <f t="shared" si="254"/>
        <v>117.29</v>
      </c>
      <c r="J1288" s="112">
        <f t="shared" si="255"/>
        <v>299.57</v>
      </c>
      <c r="K1288" s="114">
        <f t="shared" si="256"/>
        <v>217.82</v>
      </c>
      <c r="L1288" s="117">
        <v>1378</v>
      </c>
      <c r="M1288" s="118">
        <f t="shared" si="258"/>
        <v>1092</v>
      </c>
      <c r="N1288" s="119">
        <v>1378</v>
      </c>
      <c r="O1288" s="120">
        <f t="shared" si="261"/>
        <v>1092</v>
      </c>
      <c r="U1288" s="125"/>
    </row>
    <row r="1289" spans="1:21" x14ac:dyDescent="0.3">
      <c r="A1289" s="126">
        <v>1093</v>
      </c>
      <c r="B1289" s="127">
        <v>1379</v>
      </c>
      <c r="C1289" s="128">
        <f t="shared" si="252"/>
        <v>64567.23</v>
      </c>
      <c r="D1289" s="129">
        <f t="shared" si="253"/>
        <v>5380.6</v>
      </c>
      <c r="E1289" s="130">
        <f t="shared" si="257"/>
        <v>597.24</v>
      </c>
      <c r="F1289" s="131">
        <f t="shared" si="259"/>
        <v>161.41</v>
      </c>
      <c r="G1289" s="132">
        <f t="shared" si="260"/>
        <v>53.8</v>
      </c>
      <c r="H1289" s="131">
        <f t="shared" si="262"/>
        <v>2.29</v>
      </c>
      <c r="I1289" s="131">
        <f t="shared" si="254"/>
        <v>117.29</v>
      </c>
      <c r="J1289" s="128">
        <f t="shared" si="255"/>
        <v>299.57</v>
      </c>
      <c r="K1289" s="130">
        <f t="shared" si="256"/>
        <v>217.82</v>
      </c>
      <c r="L1289" s="133">
        <v>1379</v>
      </c>
      <c r="M1289" s="134">
        <f t="shared" si="258"/>
        <v>1093</v>
      </c>
      <c r="N1289" s="135">
        <v>1379</v>
      </c>
      <c r="O1289" s="136">
        <f t="shared" si="261"/>
        <v>1093</v>
      </c>
      <c r="U1289" s="125"/>
    </row>
    <row r="1290" spans="1:21" x14ac:dyDescent="0.3">
      <c r="A1290" s="110">
        <v>1093</v>
      </c>
      <c r="B1290" s="111">
        <v>1380</v>
      </c>
      <c r="C1290" s="112">
        <f t="shared" ref="C1290:C1353" si="263">ROUND($P$1*A1290,2)</f>
        <v>64567.23</v>
      </c>
      <c r="D1290" s="113">
        <f t="shared" ref="D1290:D1353" si="264">TRUNC(C1290/12,2)</f>
        <v>5380.6</v>
      </c>
      <c r="E1290" s="114">
        <f t="shared" si="257"/>
        <v>597.24</v>
      </c>
      <c r="F1290" s="115">
        <f t="shared" si="259"/>
        <v>161.41</v>
      </c>
      <c r="G1290" s="116">
        <f t="shared" si="260"/>
        <v>53.8</v>
      </c>
      <c r="H1290" s="115">
        <f t="shared" si="262"/>
        <v>2.29</v>
      </c>
      <c r="I1290" s="115">
        <f t="shared" ref="I1290:I1353" si="265">TRUNC(IF(A1290&lt;$A$427,$D$427*$R$10+$P$10,IF(A1290&gt;$A$782,$D$782*$R$10+$P$10,D1290*$R$10+$P$10)),2)</f>
        <v>117.29</v>
      </c>
      <c r="J1290" s="112">
        <f t="shared" ref="J1290:J1353" si="266">TRUNC(IF(A1290&lt;$A$427,($D$427*$R$11)+$P$11,IF(A1290&gt;$A$782,$D$782*$R$11+$P$11,D1290*$R$11+$P$11)),2)</f>
        <v>299.57</v>
      </c>
      <c r="K1290" s="114">
        <f t="shared" ref="K1290:K1353" si="267">TRUNC(IF(A1290&lt;$A$427,$D$427*$R$12+$P$12,IF(A1290&gt;$A$782,$D$782*$R$12+$P$12,D1290*$R$12+$P$12)),2)</f>
        <v>217.82</v>
      </c>
      <c r="L1290" s="117">
        <v>1380</v>
      </c>
      <c r="M1290" s="118">
        <f t="shared" si="258"/>
        <v>1093</v>
      </c>
      <c r="N1290" s="119">
        <v>1380</v>
      </c>
      <c r="O1290" s="120">
        <f t="shared" si="261"/>
        <v>1093</v>
      </c>
      <c r="U1290" s="125"/>
    </row>
    <row r="1291" spans="1:21" x14ac:dyDescent="0.3">
      <c r="A1291" s="126">
        <v>1094</v>
      </c>
      <c r="B1291" s="127">
        <v>1381</v>
      </c>
      <c r="C1291" s="128">
        <f t="shared" si="263"/>
        <v>64626.3</v>
      </c>
      <c r="D1291" s="129">
        <f t="shared" si="264"/>
        <v>5385.52</v>
      </c>
      <c r="E1291" s="130">
        <f t="shared" si="257"/>
        <v>597.79</v>
      </c>
      <c r="F1291" s="131">
        <f t="shared" si="259"/>
        <v>161.56</v>
      </c>
      <c r="G1291" s="132">
        <f t="shared" si="260"/>
        <v>53.85</v>
      </c>
      <c r="H1291" s="131">
        <f t="shared" si="262"/>
        <v>2.29</v>
      </c>
      <c r="I1291" s="131">
        <f t="shared" si="265"/>
        <v>117.29</v>
      </c>
      <c r="J1291" s="128">
        <f t="shared" si="266"/>
        <v>299.57</v>
      </c>
      <c r="K1291" s="130">
        <f t="shared" si="267"/>
        <v>217.82</v>
      </c>
      <c r="L1291" s="133">
        <v>1381</v>
      </c>
      <c r="M1291" s="134">
        <f t="shared" si="258"/>
        <v>1094</v>
      </c>
      <c r="N1291" s="135">
        <v>1381</v>
      </c>
      <c r="O1291" s="136">
        <f t="shared" si="261"/>
        <v>1094</v>
      </c>
      <c r="U1291" s="125"/>
    </row>
    <row r="1292" spans="1:21" x14ac:dyDescent="0.3">
      <c r="A1292" s="110">
        <v>1094</v>
      </c>
      <c r="B1292" s="111">
        <v>1382</v>
      </c>
      <c r="C1292" s="112">
        <f t="shared" si="263"/>
        <v>64626.3</v>
      </c>
      <c r="D1292" s="113">
        <f t="shared" si="264"/>
        <v>5385.52</v>
      </c>
      <c r="E1292" s="114">
        <f t="shared" si="257"/>
        <v>597.79</v>
      </c>
      <c r="F1292" s="115">
        <f t="shared" si="259"/>
        <v>161.56</v>
      </c>
      <c r="G1292" s="116">
        <f t="shared" si="260"/>
        <v>53.85</v>
      </c>
      <c r="H1292" s="115">
        <f t="shared" si="262"/>
        <v>2.29</v>
      </c>
      <c r="I1292" s="115">
        <f t="shared" si="265"/>
        <v>117.29</v>
      </c>
      <c r="J1292" s="112">
        <f t="shared" si="266"/>
        <v>299.57</v>
      </c>
      <c r="K1292" s="114">
        <f t="shared" si="267"/>
        <v>217.82</v>
      </c>
      <c r="L1292" s="117">
        <v>1382</v>
      </c>
      <c r="M1292" s="118">
        <f t="shared" si="258"/>
        <v>1094</v>
      </c>
      <c r="N1292" s="119">
        <v>1382</v>
      </c>
      <c r="O1292" s="120">
        <f t="shared" si="261"/>
        <v>1094</v>
      </c>
      <c r="U1292" s="125"/>
    </row>
    <row r="1293" spans="1:21" x14ac:dyDescent="0.3">
      <c r="A1293" s="126">
        <v>1095</v>
      </c>
      <c r="B1293" s="127">
        <v>1383</v>
      </c>
      <c r="C1293" s="128">
        <f t="shared" si="263"/>
        <v>64685.37</v>
      </c>
      <c r="D1293" s="129">
        <f t="shared" si="264"/>
        <v>5390.44</v>
      </c>
      <c r="E1293" s="130">
        <f t="shared" si="257"/>
        <v>598.33000000000004</v>
      </c>
      <c r="F1293" s="131">
        <f t="shared" si="259"/>
        <v>161.71</v>
      </c>
      <c r="G1293" s="132">
        <f t="shared" si="260"/>
        <v>53.9</v>
      </c>
      <c r="H1293" s="131">
        <f t="shared" si="262"/>
        <v>2.29</v>
      </c>
      <c r="I1293" s="131">
        <f t="shared" si="265"/>
        <v>117.29</v>
      </c>
      <c r="J1293" s="128">
        <f t="shared" si="266"/>
        <v>299.57</v>
      </c>
      <c r="K1293" s="130">
        <f t="shared" si="267"/>
        <v>217.82</v>
      </c>
      <c r="L1293" s="133">
        <v>1383</v>
      </c>
      <c r="M1293" s="134">
        <f t="shared" si="258"/>
        <v>1095</v>
      </c>
      <c r="N1293" s="135">
        <v>1383</v>
      </c>
      <c r="O1293" s="136">
        <f t="shared" si="261"/>
        <v>1095</v>
      </c>
      <c r="U1293" s="125"/>
    </row>
    <row r="1294" spans="1:21" x14ac:dyDescent="0.3">
      <c r="A1294" s="110">
        <v>1096</v>
      </c>
      <c r="B1294" s="111">
        <v>1384</v>
      </c>
      <c r="C1294" s="112">
        <f t="shared" si="263"/>
        <v>64744.45</v>
      </c>
      <c r="D1294" s="113">
        <f t="shared" si="264"/>
        <v>5395.37</v>
      </c>
      <c r="E1294" s="114">
        <f t="shared" si="257"/>
        <v>598.88</v>
      </c>
      <c r="F1294" s="115">
        <f t="shared" si="259"/>
        <v>161.86000000000001</v>
      </c>
      <c r="G1294" s="116">
        <f t="shared" si="260"/>
        <v>53.95</v>
      </c>
      <c r="H1294" s="115">
        <f t="shared" si="262"/>
        <v>2.29</v>
      </c>
      <c r="I1294" s="115">
        <f t="shared" si="265"/>
        <v>117.29</v>
      </c>
      <c r="J1294" s="112">
        <f t="shared" si="266"/>
        <v>299.57</v>
      </c>
      <c r="K1294" s="114">
        <f t="shared" si="267"/>
        <v>217.82</v>
      </c>
      <c r="L1294" s="117">
        <v>1384</v>
      </c>
      <c r="M1294" s="118">
        <f t="shared" si="258"/>
        <v>1096</v>
      </c>
      <c r="N1294" s="119">
        <v>1384</v>
      </c>
      <c r="O1294" s="120">
        <f t="shared" si="261"/>
        <v>1096</v>
      </c>
      <c r="U1294" s="125"/>
    </row>
    <row r="1295" spans="1:21" x14ac:dyDescent="0.3">
      <c r="A1295" s="126">
        <v>1096</v>
      </c>
      <c r="B1295" s="127">
        <v>1385</v>
      </c>
      <c r="C1295" s="128">
        <f t="shared" si="263"/>
        <v>64744.45</v>
      </c>
      <c r="D1295" s="129">
        <f t="shared" si="264"/>
        <v>5395.37</v>
      </c>
      <c r="E1295" s="130">
        <f t="shared" si="257"/>
        <v>598.88</v>
      </c>
      <c r="F1295" s="131">
        <f t="shared" si="259"/>
        <v>161.86000000000001</v>
      </c>
      <c r="G1295" s="132">
        <f t="shared" si="260"/>
        <v>53.95</v>
      </c>
      <c r="H1295" s="131">
        <f t="shared" si="262"/>
        <v>2.29</v>
      </c>
      <c r="I1295" s="131">
        <f t="shared" si="265"/>
        <v>117.29</v>
      </c>
      <c r="J1295" s="128">
        <f t="shared" si="266"/>
        <v>299.57</v>
      </c>
      <c r="K1295" s="130">
        <f t="shared" si="267"/>
        <v>217.82</v>
      </c>
      <c r="L1295" s="133">
        <v>1385</v>
      </c>
      <c r="M1295" s="134">
        <f t="shared" si="258"/>
        <v>1096</v>
      </c>
      <c r="N1295" s="135">
        <v>1385</v>
      </c>
      <c r="O1295" s="136">
        <f t="shared" si="261"/>
        <v>1096</v>
      </c>
      <c r="U1295" s="125"/>
    </row>
    <row r="1296" spans="1:21" x14ac:dyDescent="0.3">
      <c r="A1296" s="110">
        <v>1097</v>
      </c>
      <c r="B1296" s="111">
        <v>1386</v>
      </c>
      <c r="C1296" s="112">
        <f t="shared" si="263"/>
        <v>64803.519999999997</v>
      </c>
      <c r="D1296" s="113">
        <f t="shared" si="264"/>
        <v>5400.29</v>
      </c>
      <c r="E1296" s="114">
        <f t="shared" si="257"/>
        <v>599.42999999999995</v>
      </c>
      <c r="F1296" s="115">
        <f t="shared" si="259"/>
        <v>162</v>
      </c>
      <c r="G1296" s="116">
        <f t="shared" si="260"/>
        <v>54</v>
      </c>
      <c r="H1296" s="115">
        <f t="shared" si="262"/>
        <v>2.29</v>
      </c>
      <c r="I1296" s="115">
        <f t="shared" si="265"/>
        <v>117.29</v>
      </c>
      <c r="J1296" s="112">
        <f t="shared" si="266"/>
        <v>299.57</v>
      </c>
      <c r="K1296" s="114">
        <f t="shared" si="267"/>
        <v>217.82</v>
      </c>
      <c r="L1296" s="117">
        <v>1386</v>
      </c>
      <c r="M1296" s="118">
        <f t="shared" si="258"/>
        <v>1097</v>
      </c>
      <c r="N1296" s="119">
        <v>1386</v>
      </c>
      <c r="O1296" s="120">
        <f t="shared" si="261"/>
        <v>1097</v>
      </c>
      <c r="U1296" s="125"/>
    </row>
    <row r="1297" spans="1:21" x14ac:dyDescent="0.3">
      <c r="A1297" s="126">
        <v>1098</v>
      </c>
      <c r="B1297" s="127">
        <v>1387</v>
      </c>
      <c r="C1297" s="128">
        <f t="shared" si="263"/>
        <v>64862.59</v>
      </c>
      <c r="D1297" s="129">
        <f t="shared" si="264"/>
        <v>5405.21</v>
      </c>
      <c r="E1297" s="130">
        <f t="shared" si="257"/>
        <v>599.97</v>
      </c>
      <c r="F1297" s="131">
        <f t="shared" si="259"/>
        <v>162.15</v>
      </c>
      <c r="G1297" s="132">
        <f t="shared" si="260"/>
        <v>54.05</v>
      </c>
      <c r="H1297" s="131">
        <f t="shared" si="262"/>
        <v>2.29</v>
      </c>
      <c r="I1297" s="131">
        <f t="shared" si="265"/>
        <v>117.29</v>
      </c>
      <c r="J1297" s="128">
        <f t="shared" si="266"/>
        <v>299.57</v>
      </c>
      <c r="K1297" s="130">
        <f t="shared" si="267"/>
        <v>217.82</v>
      </c>
      <c r="L1297" s="133">
        <v>1387</v>
      </c>
      <c r="M1297" s="134">
        <f t="shared" si="258"/>
        <v>1098</v>
      </c>
      <c r="N1297" s="135">
        <v>1387</v>
      </c>
      <c r="O1297" s="136">
        <f t="shared" si="261"/>
        <v>1098</v>
      </c>
      <c r="U1297" s="125"/>
    </row>
    <row r="1298" spans="1:21" x14ac:dyDescent="0.3">
      <c r="A1298" s="110">
        <v>1099</v>
      </c>
      <c r="B1298" s="111">
        <v>1388</v>
      </c>
      <c r="C1298" s="112">
        <f t="shared" si="263"/>
        <v>64921.67</v>
      </c>
      <c r="D1298" s="113">
        <f t="shared" si="264"/>
        <v>5410.13</v>
      </c>
      <c r="E1298" s="114">
        <f t="shared" si="257"/>
        <v>600.52</v>
      </c>
      <c r="F1298" s="115">
        <f t="shared" si="259"/>
        <v>162.30000000000001</v>
      </c>
      <c r="G1298" s="116">
        <f t="shared" si="260"/>
        <v>54.1</v>
      </c>
      <c r="H1298" s="115">
        <f t="shared" si="262"/>
        <v>2.29</v>
      </c>
      <c r="I1298" s="115">
        <f t="shared" si="265"/>
        <v>117.29</v>
      </c>
      <c r="J1298" s="112">
        <f t="shared" si="266"/>
        <v>299.57</v>
      </c>
      <c r="K1298" s="114">
        <f t="shared" si="267"/>
        <v>217.82</v>
      </c>
      <c r="L1298" s="117">
        <v>1388</v>
      </c>
      <c r="M1298" s="118">
        <f t="shared" si="258"/>
        <v>1099</v>
      </c>
      <c r="N1298" s="119">
        <v>1388</v>
      </c>
      <c r="O1298" s="120">
        <f t="shared" si="261"/>
        <v>1099</v>
      </c>
      <c r="U1298" s="125"/>
    </row>
    <row r="1299" spans="1:21" x14ac:dyDescent="0.3">
      <c r="A1299" s="126">
        <v>1099</v>
      </c>
      <c r="B1299" s="127">
        <v>1389</v>
      </c>
      <c r="C1299" s="128">
        <f t="shared" si="263"/>
        <v>64921.67</v>
      </c>
      <c r="D1299" s="129">
        <f t="shared" si="264"/>
        <v>5410.13</v>
      </c>
      <c r="E1299" s="130">
        <f t="shared" si="257"/>
        <v>600.52</v>
      </c>
      <c r="F1299" s="131">
        <f t="shared" si="259"/>
        <v>162.30000000000001</v>
      </c>
      <c r="G1299" s="132">
        <f t="shared" si="260"/>
        <v>54.1</v>
      </c>
      <c r="H1299" s="131">
        <f t="shared" si="262"/>
        <v>2.29</v>
      </c>
      <c r="I1299" s="131">
        <f t="shared" si="265"/>
        <v>117.29</v>
      </c>
      <c r="J1299" s="128">
        <f t="shared" si="266"/>
        <v>299.57</v>
      </c>
      <c r="K1299" s="130">
        <f t="shared" si="267"/>
        <v>217.82</v>
      </c>
      <c r="L1299" s="133">
        <v>1389</v>
      </c>
      <c r="M1299" s="118">
        <f t="shared" si="258"/>
        <v>1099</v>
      </c>
      <c r="N1299" s="135">
        <v>1389</v>
      </c>
      <c r="O1299" s="136">
        <f t="shared" si="261"/>
        <v>1099</v>
      </c>
      <c r="U1299" s="125"/>
    </row>
    <row r="1300" spans="1:21" x14ac:dyDescent="0.3">
      <c r="A1300" s="110">
        <v>1100</v>
      </c>
      <c r="B1300" s="111">
        <v>1390</v>
      </c>
      <c r="C1300" s="112">
        <f t="shared" si="263"/>
        <v>64980.74</v>
      </c>
      <c r="D1300" s="113">
        <f t="shared" si="264"/>
        <v>5415.06</v>
      </c>
      <c r="E1300" s="114">
        <f t="shared" si="257"/>
        <v>601.07000000000005</v>
      </c>
      <c r="F1300" s="115">
        <f t="shared" si="259"/>
        <v>162.44999999999999</v>
      </c>
      <c r="G1300" s="116">
        <f t="shared" si="260"/>
        <v>54.15</v>
      </c>
      <c r="H1300" s="115">
        <f t="shared" si="262"/>
        <v>2.29</v>
      </c>
      <c r="I1300" s="115">
        <f t="shared" si="265"/>
        <v>117.29</v>
      </c>
      <c r="J1300" s="112">
        <f t="shared" si="266"/>
        <v>299.57</v>
      </c>
      <c r="K1300" s="114">
        <f t="shared" si="267"/>
        <v>217.82</v>
      </c>
      <c r="L1300" s="117">
        <v>1390</v>
      </c>
      <c r="M1300" s="134">
        <f t="shared" si="258"/>
        <v>1100</v>
      </c>
      <c r="N1300" s="119">
        <v>1390</v>
      </c>
      <c r="O1300" s="120">
        <f t="shared" si="261"/>
        <v>1100</v>
      </c>
      <c r="U1300" s="125"/>
    </row>
    <row r="1301" spans="1:21" x14ac:dyDescent="0.3">
      <c r="A1301" s="126">
        <v>1101</v>
      </c>
      <c r="B1301" s="127">
        <v>1391</v>
      </c>
      <c r="C1301" s="128">
        <f t="shared" si="263"/>
        <v>65039.81</v>
      </c>
      <c r="D1301" s="129">
        <f t="shared" si="264"/>
        <v>5419.98</v>
      </c>
      <c r="E1301" s="130">
        <f t="shared" si="257"/>
        <v>601.61</v>
      </c>
      <c r="F1301" s="131">
        <f t="shared" si="259"/>
        <v>162.59</v>
      </c>
      <c r="G1301" s="132">
        <f t="shared" si="260"/>
        <v>54.19</v>
      </c>
      <c r="H1301" s="131">
        <f t="shared" si="262"/>
        <v>2.29</v>
      </c>
      <c r="I1301" s="131">
        <f t="shared" si="265"/>
        <v>117.29</v>
      </c>
      <c r="J1301" s="128">
        <f t="shared" si="266"/>
        <v>299.57</v>
      </c>
      <c r="K1301" s="130">
        <f t="shared" si="267"/>
        <v>217.82</v>
      </c>
      <c r="L1301" s="133">
        <v>1391</v>
      </c>
      <c r="M1301" s="118">
        <f t="shared" si="258"/>
        <v>1101</v>
      </c>
      <c r="N1301" s="135">
        <v>1391</v>
      </c>
      <c r="O1301" s="136">
        <f t="shared" si="261"/>
        <v>1101</v>
      </c>
      <c r="U1301" s="125"/>
    </row>
    <row r="1302" spans="1:21" x14ac:dyDescent="0.3">
      <c r="A1302" s="110">
        <v>1102</v>
      </c>
      <c r="B1302" s="111">
        <v>1392</v>
      </c>
      <c r="C1302" s="112">
        <f t="shared" si="263"/>
        <v>65098.89</v>
      </c>
      <c r="D1302" s="113">
        <f t="shared" si="264"/>
        <v>5424.9</v>
      </c>
      <c r="E1302" s="114">
        <f t="shared" si="257"/>
        <v>602.16</v>
      </c>
      <c r="F1302" s="115">
        <f t="shared" si="259"/>
        <v>162.74</v>
      </c>
      <c r="G1302" s="116">
        <f t="shared" si="260"/>
        <v>54.24</v>
      </c>
      <c r="H1302" s="115">
        <f t="shared" si="262"/>
        <v>2.29</v>
      </c>
      <c r="I1302" s="115">
        <f t="shared" si="265"/>
        <v>117.29</v>
      </c>
      <c r="J1302" s="112">
        <f t="shared" si="266"/>
        <v>299.57</v>
      </c>
      <c r="K1302" s="114">
        <f t="shared" si="267"/>
        <v>217.82</v>
      </c>
      <c r="L1302" s="117">
        <v>1392</v>
      </c>
      <c r="M1302" s="134">
        <f t="shared" si="258"/>
        <v>1102</v>
      </c>
      <c r="N1302" s="119">
        <v>1392</v>
      </c>
      <c r="O1302" s="120">
        <f t="shared" si="261"/>
        <v>1102</v>
      </c>
      <c r="U1302" s="125"/>
    </row>
    <row r="1303" spans="1:21" x14ac:dyDescent="0.3">
      <c r="A1303" s="126">
        <v>1103</v>
      </c>
      <c r="B1303" s="127">
        <v>1393</v>
      </c>
      <c r="C1303" s="128">
        <f t="shared" si="263"/>
        <v>65157.96</v>
      </c>
      <c r="D1303" s="129">
        <f t="shared" si="264"/>
        <v>5429.83</v>
      </c>
      <c r="E1303" s="130">
        <f t="shared" si="257"/>
        <v>602.71</v>
      </c>
      <c r="F1303" s="131">
        <f t="shared" si="259"/>
        <v>162.88999999999999</v>
      </c>
      <c r="G1303" s="132">
        <f t="shared" si="260"/>
        <v>54.29</v>
      </c>
      <c r="H1303" s="131">
        <f t="shared" si="262"/>
        <v>2.29</v>
      </c>
      <c r="I1303" s="131">
        <f t="shared" si="265"/>
        <v>117.29</v>
      </c>
      <c r="J1303" s="128">
        <f t="shared" si="266"/>
        <v>299.57</v>
      </c>
      <c r="K1303" s="130">
        <f t="shared" si="267"/>
        <v>217.82</v>
      </c>
      <c r="L1303" s="133">
        <v>1393</v>
      </c>
      <c r="M1303" s="118">
        <f t="shared" si="258"/>
        <v>1103</v>
      </c>
      <c r="N1303" s="135">
        <v>1393</v>
      </c>
      <c r="O1303" s="136">
        <f t="shared" si="261"/>
        <v>1103</v>
      </c>
      <c r="U1303" s="125"/>
    </row>
    <row r="1304" spans="1:21" x14ac:dyDescent="0.3">
      <c r="A1304" s="110">
        <v>1103</v>
      </c>
      <c r="B1304" s="111">
        <v>1394</v>
      </c>
      <c r="C1304" s="112">
        <f t="shared" si="263"/>
        <v>65157.96</v>
      </c>
      <c r="D1304" s="113">
        <f t="shared" si="264"/>
        <v>5429.83</v>
      </c>
      <c r="E1304" s="114">
        <f t="shared" si="257"/>
        <v>602.71</v>
      </c>
      <c r="F1304" s="115">
        <f t="shared" si="259"/>
        <v>162.88999999999999</v>
      </c>
      <c r="G1304" s="116">
        <f t="shared" si="260"/>
        <v>54.29</v>
      </c>
      <c r="H1304" s="115">
        <f t="shared" si="262"/>
        <v>2.29</v>
      </c>
      <c r="I1304" s="115">
        <f t="shared" si="265"/>
        <v>117.29</v>
      </c>
      <c r="J1304" s="112">
        <f t="shared" si="266"/>
        <v>299.57</v>
      </c>
      <c r="K1304" s="114">
        <f t="shared" si="267"/>
        <v>217.82</v>
      </c>
      <c r="L1304" s="117">
        <v>1394</v>
      </c>
      <c r="M1304" s="134">
        <f t="shared" si="258"/>
        <v>1103</v>
      </c>
      <c r="N1304" s="119">
        <v>1394</v>
      </c>
      <c r="O1304" s="120">
        <f t="shared" si="261"/>
        <v>1103</v>
      </c>
      <c r="U1304" s="125"/>
    </row>
    <row r="1305" spans="1:21" x14ac:dyDescent="0.3">
      <c r="A1305" s="126">
        <v>1104</v>
      </c>
      <c r="B1305" s="127">
        <v>1395</v>
      </c>
      <c r="C1305" s="128">
        <f t="shared" si="263"/>
        <v>65217.03</v>
      </c>
      <c r="D1305" s="129">
        <f t="shared" si="264"/>
        <v>5434.75</v>
      </c>
      <c r="E1305" s="130">
        <f t="shared" si="257"/>
        <v>603.25</v>
      </c>
      <c r="F1305" s="131">
        <f t="shared" si="259"/>
        <v>163.04</v>
      </c>
      <c r="G1305" s="132">
        <f t="shared" si="260"/>
        <v>54.34</v>
      </c>
      <c r="H1305" s="131">
        <f t="shared" si="262"/>
        <v>2.29</v>
      </c>
      <c r="I1305" s="131">
        <f t="shared" si="265"/>
        <v>117.29</v>
      </c>
      <c r="J1305" s="128">
        <f t="shared" si="266"/>
        <v>299.57</v>
      </c>
      <c r="K1305" s="130">
        <f t="shared" si="267"/>
        <v>217.82</v>
      </c>
      <c r="L1305" s="133">
        <v>1395</v>
      </c>
      <c r="M1305" s="118">
        <f t="shared" si="258"/>
        <v>1104</v>
      </c>
      <c r="N1305" s="135">
        <v>1395</v>
      </c>
      <c r="O1305" s="136">
        <f t="shared" si="261"/>
        <v>1104</v>
      </c>
      <c r="U1305" s="125"/>
    </row>
    <row r="1306" spans="1:21" x14ac:dyDescent="0.3">
      <c r="A1306" s="110">
        <v>1104</v>
      </c>
      <c r="B1306" s="111">
        <v>1396</v>
      </c>
      <c r="C1306" s="112">
        <f t="shared" si="263"/>
        <v>65217.03</v>
      </c>
      <c r="D1306" s="113">
        <f t="shared" si="264"/>
        <v>5434.75</v>
      </c>
      <c r="E1306" s="114">
        <f t="shared" si="257"/>
        <v>603.25</v>
      </c>
      <c r="F1306" s="115">
        <f t="shared" si="259"/>
        <v>163.04</v>
      </c>
      <c r="G1306" s="116">
        <f t="shared" si="260"/>
        <v>54.34</v>
      </c>
      <c r="H1306" s="115">
        <f t="shared" si="262"/>
        <v>2.29</v>
      </c>
      <c r="I1306" s="115">
        <f t="shared" si="265"/>
        <v>117.29</v>
      </c>
      <c r="J1306" s="112">
        <f t="shared" si="266"/>
        <v>299.57</v>
      </c>
      <c r="K1306" s="114">
        <f t="shared" si="267"/>
        <v>217.82</v>
      </c>
      <c r="L1306" s="117">
        <v>1396</v>
      </c>
      <c r="M1306" s="134">
        <f t="shared" si="258"/>
        <v>1104</v>
      </c>
      <c r="N1306" s="119">
        <v>1396</v>
      </c>
      <c r="O1306" s="120">
        <f t="shared" si="261"/>
        <v>1104</v>
      </c>
      <c r="U1306" s="125"/>
    </row>
    <row r="1307" spans="1:21" x14ac:dyDescent="0.3">
      <c r="A1307" s="126">
        <v>1105</v>
      </c>
      <c r="B1307" s="127">
        <v>1397</v>
      </c>
      <c r="C1307" s="128">
        <f t="shared" si="263"/>
        <v>65276.11</v>
      </c>
      <c r="D1307" s="129">
        <f t="shared" si="264"/>
        <v>5439.67</v>
      </c>
      <c r="E1307" s="130">
        <f t="shared" si="257"/>
        <v>603.79999999999995</v>
      </c>
      <c r="F1307" s="131">
        <f t="shared" si="259"/>
        <v>163.19</v>
      </c>
      <c r="G1307" s="132">
        <f t="shared" si="260"/>
        <v>54.39</v>
      </c>
      <c r="H1307" s="131">
        <f t="shared" si="262"/>
        <v>2.29</v>
      </c>
      <c r="I1307" s="131">
        <f t="shared" si="265"/>
        <v>117.29</v>
      </c>
      <c r="J1307" s="128">
        <f t="shared" si="266"/>
        <v>299.57</v>
      </c>
      <c r="K1307" s="130">
        <f t="shared" si="267"/>
        <v>217.82</v>
      </c>
      <c r="L1307" s="133">
        <v>1397</v>
      </c>
      <c r="M1307" s="118">
        <f t="shared" si="258"/>
        <v>1105</v>
      </c>
      <c r="N1307" s="135">
        <v>1397</v>
      </c>
      <c r="O1307" s="136">
        <f t="shared" si="261"/>
        <v>1105</v>
      </c>
      <c r="U1307" s="125"/>
    </row>
    <row r="1308" spans="1:21" x14ac:dyDescent="0.3">
      <c r="A1308" s="110">
        <v>1106</v>
      </c>
      <c r="B1308" s="111">
        <v>1398</v>
      </c>
      <c r="C1308" s="112">
        <f t="shared" si="263"/>
        <v>65335.18</v>
      </c>
      <c r="D1308" s="113">
        <f t="shared" si="264"/>
        <v>5444.59</v>
      </c>
      <c r="E1308" s="114">
        <f t="shared" si="257"/>
        <v>604.34</v>
      </c>
      <c r="F1308" s="115">
        <f t="shared" si="259"/>
        <v>163.33000000000001</v>
      </c>
      <c r="G1308" s="116">
        <f t="shared" si="260"/>
        <v>54.44</v>
      </c>
      <c r="H1308" s="115">
        <f t="shared" si="262"/>
        <v>2.29</v>
      </c>
      <c r="I1308" s="115">
        <f t="shared" si="265"/>
        <v>117.29</v>
      </c>
      <c r="J1308" s="112">
        <f t="shared" si="266"/>
        <v>299.57</v>
      </c>
      <c r="K1308" s="114">
        <f t="shared" si="267"/>
        <v>217.82</v>
      </c>
      <c r="L1308" s="117">
        <v>1398</v>
      </c>
      <c r="M1308" s="134">
        <f t="shared" si="258"/>
        <v>1106</v>
      </c>
      <c r="N1308" s="119">
        <v>1398</v>
      </c>
      <c r="O1308" s="120">
        <f t="shared" si="261"/>
        <v>1106</v>
      </c>
      <c r="U1308" s="125"/>
    </row>
    <row r="1309" spans="1:21" x14ac:dyDescent="0.3">
      <c r="A1309" s="126">
        <v>1107</v>
      </c>
      <c r="B1309" s="127">
        <v>1399</v>
      </c>
      <c r="C1309" s="128">
        <f t="shared" si="263"/>
        <v>65394.25</v>
      </c>
      <c r="D1309" s="129">
        <f t="shared" si="264"/>
        <v>5449.52</v>
      </c>
      <c r="E1309" s="130">
        <f t="shared" si="257"/>
        <v>604.89</v>
      </c>
      <c r="F1309" s="131">
        <f t="shared" si="259"/>
        <v>163.47999999999999</v>
      </c>
      <c r="G1309" s="132">
        <f t="shared" si="260"/>
        <v>54.49</v>
      </c>
      <c r="H1309" s="131">
        <f t="shared" si="262"/>
        <v>2.29</v>
      </c>
      <c r="I1309" s="131">
        <f t="shared" si="265"/>
        <v>117.29</v>
      </c>
      <c r="J1309" s="128">
        <f t="shared" si="266"/>
        <v>299.57</v>
      </c>
      <c r="K1309" s="130">
        <f t="shared" si="267"/>
        <v>217.82</v>
      </c>
      <c r="L1309" s="133">
        <v>1399</v>
      </c>
      <c r="M1309" s="118">
        <f t="shared" si="258"/>
        <v>1107</v>
      </c>
      <c r="N1309" s="135">
        <v>1399</v>
      </c>
      <c r="O1309" s="136">
        <f t="shared" si="261"/>
        <v>1107</v>
      </c>
      <c r="U1309" s="125"/>
    </row>
    <row r="1310" spans="1:21" x14ac:dyDescent="0.3">
      <c r="A1310" s="110">
        <v>1107</v>
      </c>
      <c r="B1310" s="111">
        <v>1400</v>
      </c>
      <c r="C1310" s="112">
        <f t="shared" si="263"/>
        <v>65394.25</v>
      </c>
      <c r="D1310" s="113">
        <f t="shared" si="264"/>
        <v>5449.52</v>
      </c>
      <c r="E1310" s="114">
        <f t="shared" si="257"/>
        <v>604.89</v>
      </c>
      <c r="F1310" s="115">
        <f t="shared" si="259"/>
        <v>163.47999999999999</v>
      </c>
      <c r="G1310" s="116">
        <f t="shared" si="260"/>
        <v>54.49</v>
      </c>
      <c r="H1310" s="115">
        <f t="shared" si="262"/>
        <v>2.29</v>
      </c>
      <c r="I1310" s="115">
        <f t="shared" si="265"/>
        <v>117.29</v>
      </c>
      <c r="J1310" s="112">
        <f t="shared" si="266"/>
        <v>299.57</v>
      </c>
      <c r="K1310" s="114">
        <f t="shared" si="267"/>
        <v>217.82</v>
      </c>
      <c r="L1310" s="117">
        <v>1400</v>
      </c>
      <c r="M1310" s="134">
        <f t="shared" si="258"/>
        <v>1107</v>
      </c>
      <c r="N1310" s="119">
        <v>1400</v>
      </c>
      <c r="O1310" s="120">
        <f t="shared" si="261"/>
        <v>1107</v>
      </c>
      <c r="U1310" s="125"/>
    </row>
    <row r="1311" spans="1:21" x14ac:dyDescent="0.3">
      <c r="A1311" s="126">
        <v>1108</v>
      </c>
      <c r="B1311" s="127">
        <v>1401</v>
      </c>
      <c r="C1311" s="128">
        <f t="shared" si="263"/>
        <v>65453.33</v>
      </c>
      <c r="D1311" s="129">
        <f t="shared" si="264"/>
        <v>5454.44</v>
      </c>
      <c r="E1311" s="130">
        <f t="shared" si="257"/>
        <v>605.44000000000005</v>
      </c>
      <c r="F1311" s="131">
        <f t="shared" si="259"/>
        <v>163.63</v>
      </c>
      <c r="G1311" s="132">
        <f t="shared" si="260"/>
        <v>54.54</v>
      </c>
      <c r="H1311" s="131">
        <f t="shared" si="262"/>
        <v>2.29</v>
      </c>
      <c r="I1311" s="131">
        <f t="shared" si="265"/>
        <v>117.29</v>
      </c>
      <c r="J1311" s="128">
        <f t="shared" si="266"/>
        <v>299.57</v>
      </c>
      <c r="K1311" s="130">
        <f t="shared" si="267"/>
        <v>217.82</v>
      </c>
      <c r="L1311" s="133">
        <v>1401</v>
      </c>
      <c r="M1311" s="118">
        <f t="shared" si="258"/>
        <v>1108</v>
      </c>
      <c r="N1311" s="135">
        <v>1401</v>
      </c>
      <c r="O1311" s="136">
        <f t="shared" si="261"/>
        <v>1108</v>
      </c>
      <c r="U1311" s="125"/>
    </row>
    <row r="1312" spans="1:21" x14ac:dyDescent="0.3">
      <c r="A1312" s="110">
        <v>1109</v>
      </c>
      <c r="B1312" s="111">
        <v>1402</v>
      </c>
      <c r="C1312" s="112">
        <f t="shared" si="263"/>
        <v>65512.4</v>
      </c>
      <c r="D1312" s="113">
        <f t="shared" si="264"/>
        <v>5459.36</v>
      </c>
      <c r="E1312" s="114">
        <f t="shared" si="257"/>
        <v>605.98</v>
      </c>
      <c r="F1312" s="115">
        <f t="shared" si="259"/>
        <v>163.78</v>
      </c>
      <c r="G1312" s="116">
        <f t="shared" si="260"/>
        <v>54.59</v>
      </c>
      <c r="H1312" s="115">
        <f t="shared" si="262"/>
        <v>2.29</v>
      </c>
      <c r="I1312" s="115">
        <f t="shared" si="265"/>
        <v>117.29</v>
      </c>
      <c r="J1312" s="112">
        <f t="shared" si="266"/>
        <v>299.57</v>
      </c>
      <c r="K1312" s="114">
        <f t="shared" si="267"/>
        <v>217.82</v>
      </c>
      <c r="L1312" s="117">
        <v>1402</v>
      </c>
      <c r="M1312" s="134">
        <f t="shared" si="258"/>
        <v>1109</v>
      </c>
      <c r="N1312" s="119">
        <v>1402</v>
      </c>
      <c r="O1312" s="120">
        <f t="shared" si="261"/>
        <v>1109</v>
      </c>
      <c r="U1312" s="125"/>
    </row>
    <row r="1313" spans="1:21" x14ac:dyDescent="0.3">
      <c r="A1313" s="126">
        <v>1109</v>
      </c>
      <c r="B1313" s="127">
        <v>1403</v>
      </c>
      <c r="C1313" s="128">
        <f t="shared" si="263"/>
        <v>65512.4</v>
      </c>
      <c r="D1313" s="129">
        <f t="shared" si="264"/>
        <v>5459.36</v>
      </c>
      <c r="E1313" s="130">
        <f t="shared" si="257"/>
        <v>605.98</v>
      </c>
      <c r="F1313" s="131">
        <f t="shared" si="259"/>
        <v>163.78</v>
      </c>
      <c r="G1313" s="132">
        <f t="shared" si="260"/>
        <v>54.59</v>
      </c>
      <c r="H1313" s="131">
        <f t="shared" si="262"/>
        <v>2.29</v>
      </c>
      <c r="I1313" s="131">
        <f t="shared" si="265"/>
        <v>117.29</v>
      </c>
      <c r="J1313" s="128">
        <f t="shared" si="266"/>
        <v>299.57</v>
      </c>
      <c r="K1313" s="130">
        <f t="shared" si="267"/>
        <v>217.82</v>
      </c>
      <c r="L1313" s="133">
        <v>1403</v>
      </c>
      <c r="M1313" s="118">
        <f t="shared" si="258"/>
        <v>1109</v>
      </c>
      <c r="N1313" s="135">
        <v>1403</v>
      </c>
      <c r="O1313" s="136">
        <f t="shared" si="261"/>
        <v>1109</v>
      </c>
      <c r="U1313" s="125"/>
    </row>
    <row r="1314" spans="1:21" x14ac:dyDescent="0.3">
      <c r="A1314" s="110">
        <v>1110</v>
      </c>
      <c r="B1314" s="111">
        <v>1404</v>
      </c>
      <c r="C1314" s="112">
        <f t="shared" si="263"/>
        <v>65571.47</v>
      </c>
      <c r="D1314" s="113">
        <f t="shared" si="264"/>
        <v>5464.28</v>
      </c>
      <c r="E1314" s="114">
        <f t="shared" si="257"/>
        <v>606.53</v>
      </c>
      <c r="F1314" s="115">
        <f t="shared" si="259"/>
        <v>163.92</v>
      </c>
      <c r="G1314" s="116">
        <f t="shared" si="260"/>
        <v>54.64</v>
      </c>
      <c r="H1314" s="115">
        <f t="shared" si="262"/>
        <v>2.29</v>
      </c>
      <c r="I1314" s="115">
        <f t="shared" si="265"/>
        <v>117.29</v>
      </c>
      <c r="J1314" s="112">
        <f t="shared" si="266"/>
        <v>299.57</v>
      </c>
      <c r="K1314" s="114">
        <f t="shared" si="267"/>
        <v>217.82</v>
      </c>
      <c r="L1314" s="117">
        <v>1404</v>
      </c>
      <c r="M1314" s="134">
        <f t="shared" si="258"/>
        <v>1110</v>
      </c>
      <c r="N1314" s="119">
        <v>1404</v>
      </c>
      <c r="O1314" s="120">
        <f t="shared" si="261"/>
        <v>1110</v>
      </c>
      <c r="U1314" s="125"/>
    </row>
    <row r="1315" spans="1:21" x14ac:dyDescent="0.3">
      <c r="A1315" s="126">
        <v>1111</v>
      </c>
      <c r="B1315" s="127">
        <v>1405</v>
      </c>
      <c r="C1315" s="128">
        <f t="shared" si="263"/>
        <v>65630.55</v>
      </c>
      <c r="D1315" s="129">
        <f t="shared" si="264"/>
        <v>5469.21</v>
      </c>
      <c r="E1315" s="130">
        <f t="shared" si="257"/>
        <v>607.08000000000004</v>
      </c>
      <c r="F1315" s="131">
        <f t="shared" si="259"/>
        <v>164.07</v>
      </c>
      <c r="G1315" s="132">
        <f t="shared" si="260"/>
        <v>54.69</v>
      </c>
      <c r="H1315" s="131">
        <f t="shared" si="262"/>
        <v>2.29</v>
      </c>
      <c r="I1315" s="131">
        <f t="shared" si="265"/>
        <v>117.29</v>
      </c>
      <c r="J1315" s="128">
        <f t="shared" si="266"/>
        <v>299.57</v>
      </c>
      <c r="K1315" s="130">
        <f t="shared" si="267"/>
        <v>217.82</v>
      </c>
      <c r="L1315" s="133">
        <v>1405</v>
      </c>
      <c r="M1315" s="118">
        <f t="shared" si="258"/>
        <v>1111</v>
      </c>
      <c r="N1315" s="135">
        <v>1405</v>
      </c>
      <c r="O1315" s="136">
        <f t="shared" si="261"/>
        <v>1111</v>
      </c>
      <c r="U1315" s="125"/>
    </row>
    <row r="1316" spans="1:21" x14ac:dyDescent="0.3">
      <c r="A1316" s="110">
        <v>1111</v>
      </c>
      <c r="B1316" s="111">
        <v>1406</v>
      </c>
      <c r="C1316" s="112">
        <f t="shared" si="263"/>
        <v>65630.55</v>
      </c>
      <c r="D1316" s="113">
        <f t="shared" si="264"/>
        <v>5469.21</v>
      </c>
      <c r="E1316" s="114">
        <f t="shared" si="257"/>
        <v>607.08000000000004</v>
      </c>
      <c r="F1316" s="115">
        <f t="shared" si="259"/>
        <v>164.07</v>
      </c>
      <c r="G1316" s="116">
        <f t="shared" si="260"/>
        <v>54.69</v>
      </c>
      <c r="H1316" s="115">
        <f t="shared" si="262"/>
        <v>2.29</v>
      </c>
      <c r="I1316" s="115">
        <f t="shared" si="265"/>
        <v>117.29</v>
      </c>
      <c r="J1316" s="112">
        <f t="shared" si="266"/>
        <v>299.57</v>
      </c>
      <c r="K1316" s="114">
        <f t="shared" si="267"/>
        <v>217.82</v>
      </c>
      <c r="L1316" s="117">
        <v>1406</v>
      </c>
      <c r="M1316" s="134">
        <f t="shared" si="258"/>
        <v>1111</v>
      </c>
      <c r="N1316" s="119">
        <v>1406</v>
      </c>
      <c r="O1316" s="120">
        <f t="shared" si="261"/>
        <v>1111</v>
      </c>
      <c r="U1316" s="125"/>
    </row>
    <row r="1317" spans="1:21" x14ac:dyDescent="0.3">
      <c r="A1317" s="126">
        <v>1112</v>
      </c>
      <c r="B1317" s="127">
        <v>1407</v>
      </c>
      <c r="C1317" s="128">
        <f t="shared" si="263"/>
        <v>65689.62</v>
      </c>
      <c r="D1317" s="129">
        <f t="shared" si="264"/>
        <v>5474.13</v>
      </c>
      <c r="E1317" s="130">
        <f t="shared" si="257"/>
        <v>607.62</v>
      </c>
      <c r="F1317" s="131">
        <f t="shared" si="259"/>
        <v>164.22</v>
      </c>
      <c r="G1317" s="132">
        <f t="shared" si="260"/>
        <v>54.74</v>
      </c>
      <c r="H1317" s="131">
        <f t="shared" si="262"/>
        <v>2.29</v>
      </c>
      <c r="I1317" s="131">
        <f t="shared" si="265"/>
        <v>117.29</v>
      </c>
      <c r="J1317" s="128">
        <f t="shared" si="266"/>
        <v>299.57</v>
      </c>
      <c r="K1317" s="130">
        <f t="shared" si="267"/>
        <v>217.82</v>
      </c>
      <c r="L1317" s="133">
        <v>1407</v>
      </c>
      <c r="M1317" s="118">
        <f t="shared" si="258"/>
        <v>1112</v>
      </c>
      <c r="N1317" s="135">
        <v>1407</v>
      </c>
      <c r="O1317" s="136">
        <f t="shared" si="261"/>
        <v>1112</v>
      </c>
      <c r="U1317" s="125"/>
    </row>
    <row r="1318" spans="1:21" x14ac:dyDescent="0.3">
      <c r="A1318" s="110">
        <v>1113</v>
      </c>
      <c r="B1318" s="111">
        <v>1408</v>
      </c>
      <c r="C1318" s="112">
        <f t="shared" si="263"/>
        <v>65748.69</v>
      </c>
      <c r="D1318" s="113">
        <f t="shared" si="264"/>
        <v>5479.05</v>
      </c>
      <c r="E1318" s="114">
        <f t="shared" si="257"/>
        <v>608.16999999999996</v>
      </c>
      <c r="F1318" s="115">
        <f t="shared" si="259"/>
        <v>164.37</v>
      </c>
      <c r="G1318" s="116">
        <f t="shared" si="260"/>
        <v>54.79</v>
      </c>
      <c r="H1318" s="115">
        <f t="shared" si="262"/>
        <v>2.29</v>
      </c>
      <c r="I1318" s="115">
        <f t="shared" si="265"/>
        <v>117.29</v>
      </c>
      <c r="J1318" s="112">
        <f t="shared" si="266"/>
        <v>299.57</v>
      </c>
      <c r="K1318" s="114">
        <f t="shared" si="267"/>
        <v>217.82</v>
      </c>
      <c r="L1318" s="117">
        <v>1408</v>
      </c>
      <c r="M1318" s="118">
        <f t="shared" si="258"/>
        <v>1113</v>
      </c>
      <c r="N1318" s="119">
        <v>1408</v>
      </c>
      <c r="O1318" s="120">
        <f t="shared" si="261"/>
        <v>1113</v>
      </c>
      <c r="U1318" s="125"/>
    </row>
    <row r="1319" spans="1:21" x14ac:dyDescent="0.3">
      <c r="A1319" s="126">
        <v>1113</v>
      </c>
      <c r="B1319" s="127">
        <v>1409</v>
      </c>
      <c r="C1319" s="128">
        <f t="shared" si="263"/>
        <v>65748.69</v>
      </c>
      <c r="D1319" s="129">
        <f t="shared" si="264"/>
        <v>5479.05</v>
      </c>
      <c r="E1319" s="130">
        <f t="shared" si="257"/>
        <v>608.16999999999996</v>
      </c>
      <c r="F1319" s="131">
        <f t="shared" si="259"/>
        <v>164.37</v>
      </c>
      <c r="G1319" s="132">
        <f t="shared" si="260"/>
        <v>54.79</v>
      </c>
      <c r="H1319" s="131">
        <f t="shared" si="262"/>
        <v>2.29</v>
      </c>
      <c r="I1319" s="131">
        <f t="shared" si="265"/>
        <v>117.29</v>
      </c>
      <c r="J1319" s="128">
        <f t="shared" si="266"/>
        <v>299.57</v>
      </c>
      <c r="K1319" s="130">
        <f t="shared" si="267"/>
        <v>217.82</v>
      </c>
      <c r="L1319" s="133">
        <v>1409</v>
      </c>
      <c r="M1319" s="134">
        <f t="shared" si="258"/>
        <v>1113</v>
      </c>
      <c r="N1319" s="135">
        <v>1409</v>
      </c>
      <c r="O1319" s="136">
        <f t="shared" si="261"/>
        <v>1113</v>
      </c>
      <c r="U1319" s="125"/>
    </row>
    <row r="1320" spans="1:21" x14ac:dyDescent="0.3">
      <c r="A1320" s="110">
        <v>1114</v>
      </c>
      <c r="B1320" s="111">
        <v>1410</v>
      </c>
      <c r="C1320" s="112">
        <f t="shared" si="263"/>
        <v>65807.77</v>
      </c>
      <c r="D1320" s="113">
        <f t="shared" si="264"/>
        <v>5483.98</v>
      </c>
      <c r="E1320" s="114">
        <f t="shared" ref="E1320:E1383" si="268">TRUNC(D1320*$P$3,2)</f>
        <v>608.72</v>
      </c>
      <c r="F1320" s="115">
        <f t="shared" si="259"/>
        <v>164.51</v>
      </c>
      <c r="G1320" s="116">
        <f t="shared" si="260"/>
        <v>54.83</v>
      </c>
      <c r="H1320" s="115">
        <f t="shared" si="262"/>
        <v>2.29</v>
      </c>
      <c r="I1320" s="115">
        <f t="shared" si="265"/>
        <v>117.29</v>
      </c>
      <c r="J1320" s="112">
        <f t="shared" si="266"/>
        <v>299.57</v>
      </c>
      <c r="K1320" s="114">
        <f t="shared" si="267"/>
        <v>217.82</v>
      </c>
      <c r="L1320" s="117">
        <v>1410</v>
      </c>
      <c r="M1320" s="118">
        <f t="shared" si="258"/>
        <v>1114</v>
      </c>
      <c r="N1320" s="119">
        <v>1410</v>
      </c>
      <c r="O1320" s="120">
        <f t="shared" si="261"/>
        <v>1114</v>
      </c>
      <c r="U1320" s="125"/>
    </row>
    <row r="1321" spans="1:21" x14ac:dyDescent="0.3">
      <c r="A1321" s="126">
        <v>1115</v>
      </c>
      <c r="B1321" s="127">
        <v>1411</v>
      </c>
      <c r="C1321" s="128">
        <f t="shared" si="263"/>
        <v>65866.84</v>
      </c>
      <c r="D1321" s="129">
        <f t="shared" si="264"/>
        <v>5488.9</v>
      </c>
      <c r="E1321" s="130">
        <f t="shared" si="268"/>
        <v>609.26</v>
      </c>
      <c r="F1321" s="131">
        <f t="shared" si="259"/>
        <v>164.66</v>
      </c>
      <c r="G1321" s="132">
        <f t="shared" si="260"/>
        <v>54.88</v>
      </c>
      <c r="H1321" s="131">
        <f t="shared" si="262"/>
        <v>2.29</v>
      </c>
      <c r="I1321" s="131">
        <f t="shared" si="265"/>
        <v>117.29</v>
      </c>
      <c r="J1321" s="128">
        <f t="shared" si="266"/>
        <v>299.57</v>
      </c>
      <c r="K1321" s="130">
        <f t="shared" si="267"/>
        <v>217.82</v>
      </c>
      <c r="L1321" s="133">
        <v>1411</v>
      </c>
      <c r="M1321" s="134">
        <f t="shared" si="258"/>
        <v>1115</v>
      </c>
      <c r="N1321" s="135">
        <v>1411</v>
      </c>
      <c r="O1321" s="136">
        <f t="shared" si="261"/>
        <v>1115</v>
      </c>
      <c r="U1321" s="125"/>
    </row>
    <row r="1322" spans="1:21" x14ac:dyDescent="0.3">
      <c r="A1322" s="110">
        <v>1116</v>
      </c>
      <c r="B1322" s="111">
        <v>1412</v>
      </c>
      <c r="C1322" s="112">
        <f t="shared" si="263"/>
        <v>65925.91</v>
      </c>
      <c r="D1322" s="113">
        <f t="shared" si="264"/>
        <v>5493.82</v>
      </c>
      <c r="E1322" s="114">
        <f t="shared" si="268"/>
        <v>609.80999999999995</v>
      </c>
      <c r="F1322" s="115">
        <f t="shared" si="259"/>
        <v>164.81</v>
      </c>
      <c r="G1322" s="116">
        <f t="shared" si="260"/>
        <v>54.93</v>
      </c>
      <c r="H1322" s="115">
        <f t="shared" si="262"/>
        <v>2.29</v>
      </c>
      <c r="I1322" s="115">
        <f t="shared" si="265"/>
        <v>117.29</v>
      </c>
      <c r="J1322" s="112">
        <f t="shared" si="266"/>
        <v>299.57</v>
      </c>
      <c r="K1322" s="114">
        <f t="shared" si="267"/>
        <v>217.82</v>
      </c>
      <c r="L1322" s="117">
        <v>1412</v>
      </c>
      <c r="M1322" s="118">
        <f t="shared" ref="M1322:M1385" si="269">A1322</f>
        <v>1116</v>
      </c>
      <c r="N1322" s="119">
        <v>1412</v>
      </c>
      <c r="O1322" s="120">
        <f t="shared" si="261"/>
        <v>1116</v>
      </c>
      <c r="U1322" s="125"/>
    </row>
    <row r="1323" spans="1:21" x14ac:dyDescent="0.3">
      <c r="A1323" s="126">
        <v>1116</v>
      </c>
      <c r="B1323" s="127">
        <v>1413</v>
      </c>
      <c r="C1323" s="128">
        <f t="shared" si="263"/>
        <v>65925.91</v>
      </c>
      <c r="D1323" s="129">
        <f t="shared" si="264"/>
        <v>5493.82</v>
      </c>
      <c r="E1323" s="130">
        <f t="shared" si="268"/>
        <v>609.80999999999995</v>
      </c>
      <c r="F1323" s="131">
        <f t="shared" si="259"/>
        <v>164.81</v>
      </c>
      <c r="G1323" s="132">
        <f t="shared" si="260"/>
        <v>54.93</v>
      </c>
      <c r="H1323" s="131">
        <f t="shared" si="262"/>
        <v>2.29</v>
      </c>
      <c r="I1323" s="131">
        <f t="shared" si="265"/>
        <v>117.29</v>
      </c>
      <c r="J1323" s="128">
        <f t="shared" si="266"/>
        <v>299.57</v>
      </c>
      <c r="K1323" s="130">
        <f t="shared" si="267"/>
        <v>217.82</v>
      </c>
      <c r="L1323" s="133">
        <v>1413</v>
      </c>
      <c r="M1323" s="134">
        <f t="shared" si="269"/>
        <v>1116</v>
      </c>
      <c r="N1323" s="135">
        <v>1413</v>
      </c>
      <c r="O1323" s="136">
        <f t="shared" si="261"/>
        <v>1116</v>
      </c>
      <c r="U1323" s="125"/>
    </row>
    <row r="1324" spans="1:21" x14ac:dyDescent="0.3">
      <c r="A1324" s="110">
        <v>1117</v>
      </c>
      <c r="B1324" s="111">
        <v>1414</v>
      </c>
      <c r="C1324" s="112">
        <f t="shared" si="263"/>
        <v>65984.990000000005</v>
      </c>
      <c r="D1324" s="113">
        <f t="shared" si="264"/>
        <v>5498.74</v>
      </c>
      <c r="E1324" s="114">
        <f t="shared" si="268"/>
        <v>610.36</v>
      </c>
      <c r="F1324" s="115">
        <f t="shared" si="259"/>
        <v>164.96</v>
      </c>
      <c r="G1324" s="116">
        <f t="shared" si="260"/>
        <v>54.98</v>
      </c>
      <c r="H1324" s="115">
        <f t="shared" si="262"/>
        <v>2.29</v>
      </c>
      <c r="I1324" s="115">
        <f t="shared" si="265"/>
        <v>117.29</v>
      </c>
      <c r="J1324" s="112">
        <f t="shared" si="266"/>
        <v>299.57</v>
      </c>
      <c r="K1324" s="114">
        <f t="shared" si="267"/>
        <v>217.82</v>
      </c>
      <c r="L1324" s="117">
        <v>1414</v>
      </c>
      <c r="M1324" s="118">
        <f t="shared" si="269"/>
        <v>1117</v>
      </c>
      <c r="N1324" s="119">
        <v>1414</v>
      </c>
      <c r="O1324" s="120">
        <f t="shared" si="261"/>
        <v>1117</v>
      </c>
      <c r="U1324" s="125"/>
    </row>
    <row r="1325" spans="1:21" x14ac:dyDescent="0.3">
      <c r="A1325" s="126">
        <v>1118</v>
      </c>
      <c r="B1325" s="127">
        <v>1415</v>
      </c>
      <c r="C1325" s="128">
        <f t="shared" si="263"/>
        <v>66044.06</v>
      </c>
      <c r="D1325" s="129">
        <f t="shared" si="264"/>
        <v>5503.67</v>
      </c>
      <c r="E1325" s="130">
        <f t="shared" si="268"/>
        <v>610.9</v>
      </c>
      <c r="F1325" s="131">
        <f t="shared" ref="F1325:F1388" si="270">TRUNC(IF(A1325&lt;=$A$270,$D$270*$P$5,D1325*$P$5),2)</f>
        <v>165.11</v>
      </c>
      <c r="G1325" s="132">
        <f t="shared" ref="G1325:G1388" si="271">TRUNC(IF(A1325&lt;=$A$270,$D$270*$P$6,D1325*$P$6),2)</f>
        <v>55.03</v>
      </c>
      <c r="H1325" s="131">
        <f t="shared" si="262"/>
        <v>2.29</v>
      </c>
      <c r="I1325" s="131">
        <f t="shared" si="265"/>
        <v>117.29</v>
      </c>
      <c r="J1325" s="128">
        <f t="shared" si="266"/>
        <v>299.57</v>
      </c>
      <c r="K1325" s="130">
        <f t="shared" si="267"/>
        <v>217.82</v>
      </c>
      <c r="L1325" s="133">
        <v>1415</v>
      </c>
      <c r="M1325" s="134">
        <f t="shared" si="269"/>
        <v>1118</v>
      </c>
      <c r="N1325" s="135">
        <v>1415</v>
      </c>
      <c r="O1325" s="136">
        <f t="shared" ref="O1325:O1388" si="272">A1325</f>
        <v>1118</v>
      </c>
      <c r="U1325" s="125"/>
    </row>
    <row r="1326" spans="1:21" x14ac:dyDescent="0.3">
      <c r="A1326" s="110">
        <v>1119</v>
      </c>
      <c r="B1326" s="111">
        <v>1416</v>
      </c>
      <c r="C1326" s="112">
        <f t="shared" si="263"/>
        <v>66103.13</v>
      </c>
      <c r="D1326" s="113">
        <f t="shared" si="264"/>
        <v>5508.59</v>
      </c>
      <c r="E1326" s="114">
        <f t="shared" si="268"/>
        <v>611.45000000000005</v>
      </c>
      <c r="F1326" s="115">
        <f t="shared" si="270"/>
        <v>165.25</v>
      </c>
      <c r="G1326" s="116">
        <f t="shared" si="271"/>
        <v>55.08</v>
      </c>
      <c r="H1326" s="115">
        <f t="shared" si="262"/>
        <v>2.29</v>
      </c>
      <c r="I1326" s="115">
        <f t="shared" si="265"/>
        <v>117.29</v>
      </c>
      <c r="J1326" s="112">
        <f t="shared" si="266"/>
        <v>299.57</v>
      </c>
      <c r="K1326" s="114">
        <f t="shared" si="267"/>
        <v>217.82</v>
      </c>
      <c r="L1326" s="117">
        <v>1416</v>
      </c>
      <c r="M1326" s="118">
        <f t="shared" si="269"/>
        <v>1119</v>
      </c>
      <c r="N1326" s="119">
        <v>1416</v>
      </c>
      <c r="O1326" s="120">
        <f t="shared" si="272"/>
        <v>1119</v>
      </c>
      <c r="U1326" s="125"/>
    </row>
    <row r="1327" spans="1:21" x14ac:dyDescent="0.3">
      <c r="A1327" s="126">
        <v>1120</v>
      </c>
      <c r="B1327" s="127">
        <v>1417</v>
      </c>
      <c r="C1327" s="128">
        <f t="shared" si="263"/>
        <v>66162.210000000006</v>
      </c>
      <c r="D1327" s="129">
        <f t="shared" si="264"/>
        <v>5513.51</v>
      </c>
      <c r="E1327" s="130">
        <f t="shared" si="268"/>
        <v>611.99</v>
      </c>
      <c r="F1327" s="131">
        <f t="shared" si="270"/>
        <v>165.4</v>
      </c>
      <c r="G1327" s="132">
        <f t="shared" si="271"/>
        <v>55.13</v>
      </c>
      <c r="H1327" s="131">
        <f t="shared" si="262"/>
        <v>2.29</v>
      </c>
      <c r="I1327" s="131">
        <f t="shared" si="265"/>
        <v>117.29</v>
      </c>
      <c r="J1327" s="128">
        <f t="shared" si="266"/>
        <v>299.57</v>
      </c>
      <c r="K1327" s="130">
        <f t="shared" si="267"/>
        <v>217.82</v>
      </c>
      <c r="L1327" s="133">
        <v>1417</v>
      </c>
      <c r="M1327" s="134">
        <f t="shared" si="269"/>
        <v>1120</v>
      </c>
      <c r="N1327" s="135">
        <v>1417</v>
      </c>
      <c r="O1327" s="136">
        <f t="shared" si="272"/>
        <v>1120</v>
      </c>
      <c r="U1327" s="125"/>
    </row>
    <row r="1328" spans="1:21" x14ac:dyDescent="0.3">
      <c r="A1328" s="110">
        <v>1120</v>
      </c>
      <c r="B1328" s="111">
        <v>1418</v>
      </c>
      <c r="C1328" s="112">
        <f t="shared" si="263"/>
        <v>66162.210000000006</v>
      </c>
      <c r="D1328" s="113">
        <f t="shared" si="264"/>
        <v>5513.51</v>
      </c>
      <c r="E1328" s="114">
        <f t="shared" si="268"/>
        <v>611.99</v>
      </c>
      <c r="F1328" s="115">
        <f t="shared" si="270"/>
        <v>165.4</v>
      </c>
      <c r="G1328" s="116">
        <f t="shared" si="271"/>
        <v>55.13</v>
      </c>
      <c r="H1328" s="115">
        <f t="shared" si="262"/>
        <v>2.29</v>
      </c>
      <c r="I1328" s="115">
        <f t="shared" si="265"/>
        <v>117.29</v>
      </c>
      <c r="J1328" s="112">
        <f t="shared" si="266"/>
        <v>299.57</v>
      </c>
      <c r="K1328" s="114">
        <f t="shared" si="267"/>
        <v>217.82</v>
      </c>
      <c r="L1328" s="117">
        <v>1418</v>
      </c>
      <c r="M1328" s="118">
        <f t="shared" si="269"/>
        <v>1120</v>
      </c>
      <c r="N1328" s="119">
        <v>1418</v>
      </c>
      <c r="O1328" s="120">
        <f t="shared" si="272"/>
        <v>1120</v>
      </c>
      <c r="U1328" s="125"/>
    </row>
    <row r="1329" spans="1:21" x14ac:dyDescent="0.3">
      <c r="A1329" s="126">
        <v>1121</v>
      </c>
      <c r="B1329" s="127">
        <v>1419</v>
      </c>
      <c r="C1329" s="128">
        <f t="shared" si="263"/>
        <v>66221.279999999999</v>
      </c>
      <c r="D1329" s="129">
        <f t="shared" si="264"/>
        <v>5518.44</v>
      </c>
      <c r="E1329" s="130">
        <f t="shared" si="268"/>
        <v>612.54</v>
      </c>
      <c r="F1329" s="131">
        <f t="shared" si="270"/>
        <v>165.55</v>
      </c>
      <c r="G1329" s="132">
        <f t="shared" si="271"/>
        <v>55.18</v>
      </c>
      <c r="H1329" s="131">
        <f t="shared" si="262"/>
        <v>2.29</v>
      </c>
      <c r="I1329" s="131">
        <f t="shared" si="265"/>
        <v>117.29</v>
      </c>
      <c r="J1329" s="128">
        <f t="shared" si="266"/>
        <v>299.57</v>
      </c>
      <c r="K1329" s="130">
        <f t="shared" si="267"/>
        <v>217.82</v>
      </c>
      <c r="L1329" s="133">
        <v>1419</v>
      </c>
      <c r="M1329" s="134">
        <f t="shared" si="269"/>
        <v>1121</v>
      </c>
      <c r="N1329" s="135">
        <v>1419</v>
      </c>
      <c r="O1329" s="136">
        <f t="shared" si="272"/>
        <v>1121</v>
      </c>
      <c r="U1329" s="125"/>
    </row>
    <row r="1330" spans="1:21" x14ac:dyDescent="0.3">
      <c r="A1330" s="110">
        <v>1122</v>
      </c>
      <c r="B1330" s="111">
        <v>1420</v>
      </c>
      <c r="C1330" s="112">
        <f t="shared" si="263"/>
        <v>66280.350000000006</v>
      </c>
      <c r="D1330" s="113">
        <f t="shared" si="264"/>
        <v>5523.36</v>
      </c>
      <c r="E1330" s="114">
        <f t="shared" si="268"/>
        <v>613.09</v>
      </c>
      <c r="F1330" s="115">
        <f t="shared" si="270"/>
        <v>165.7</v>
      </c>
      <c r="G1330" s="116">
        <f t="shared" si="271"/>
        <v>55.23</v>
      </c>
      <c r="H1330" s="115">
        <f t="shared" si="262"/>
        <v>2.29</v>
      </c>
      <c r="I1330" s="115">
        <f t="shared" si="265"/>
        <v>117.29</v>
      </c>
      <c r="J1330" s="112">
        <f t="shared" si="266"/>
        <v>299.57</v>
      </c>
      <c r="K1330" s="114">
        <f t="shared" si="267"/>
        <v>217.82</v>
      </c>
      <c r="L1330" s="117">
        <v>1420</v>
      </c>
      <c r="M1330" s="118">
        <f t="shared" si="269"/>
        <v>1122</v>
      </c>
      <c r="N1330" s="119">
        <v>1420</v>
      </c>
      <c r="O1330" s="120">
        <f t="shared" si="272"/>
        <v>1122</v>
      </c>
      <c r="U1330" s="125"/>
    </row>
    <row r="1331" spans="1:21" x14ac:dyDescent="0.3">
      <c r="A1331" s="126">
        <v>1122</v>
      </c>
      <c r="B1331" s="127">
        <v>1421</v>
      </c>
      <c r="C1331" s="128">
        <f t="shared" si="263"/>
        <v>66280.350000000006</v>
      </c>
      <c r="D1331" s="129">
        <f t="shared" si="264"/>
        <v>5523.36</v>
      </c>
      <c r="E1331" s="130">
        <f t="shared" si="268"/>
        <v>613.09</v>
      </c>
      <c r="F1331" s="131">
        <f t="shared" si="270"/>
        <v>165.7</v>
      </c>
      <c r="G1331" s="132">
        <f t="shared" si="271"/>
        <v>55.23</v>
      </c>
      <c r="H1331" s="131">
        <f t="shared" si="262"/>
        <v>2.29</v>
      </c>
      <c r="I1331" s="131">
        <f t="shared" si="265"/>
        <v>117.29</v>
      </c>
      <c r="J1331" s="128">
        <f t="shared" si="266"/>
        <v>299.57</v>
      </c>
      <c r="K1331" s="130">
        <f t="shared" si="267"/>
        <v>217.82</v>
      </c>
      <c r="L1331" s="133">
        <v>1421</v>
      </c>
      <c r="M1331" s="134">
        <f t="shared" si="269"/>
        <v>1122</v>
      </c>
      <c r="N1331" s="135">
        <v>1421</v>
      </c>
      <c r="O1331" s="136">
        <f t="shared" si="272"/>
        <v>1122</v>
      </c>
      <c r="U1331" s="125"/>
    </row>
    <row r="1332" spans="1:21" x14ac:dyDescent="0.3">
      <c r="A1332" s="110">
        <v>1123</v>
      </c>
      <c r="B1332" s="111">
        <v>1422</v>
      </c>
      <c r="C1332" s="112">
        <f t="shared" si="263"/>
        <v>66339.429999999993</v>
      </c>
      <c r="D1332" s="113">
        <f t="shared" si="264"/>
        <v>5528.28</v>
      </c>
      <c r="E1332" s="114">
        <f t="shared" si="268"/>
        <v>613.63</v>
      </c>
      <c r="F1332" s="115">
        <f t="shared" si="270"/>
        <v>165.84</v>
      </c>
      <c r="G1332" s="116">
        <f t="shared" si="271"/>
        <v>55.28</v>
      </c>
      <c r="H1332" s="115">
        <f t="shared" si="262"/>
        <v>2.29</v>
      </c>
      <c r="I1332" s="115">
        <f t="shared" si="265"/>
        <v>117.29</v>
      </c>
      <c r="J1332" s="112">
        <f t="shared" si="266"/>
        <v>299.57</v>
      </c>
      <c r="K1332" s="114">
        <f t="shared" si="267"/>
        <v>217.82</v>
      </c>
      <c r="L1332" s="117">
        <v>1422</v>
      </c>
      <c r="M1332" s="118">
        <f t="shared" si="269"/>
        <v>1123</v>
      </c>
      <c r="N1332" s="119">
        <v>1422</v>
      </c>
      <c r="O1332" s="120">
        <f t="shared" si="272"/>
        <v>1123</v>
      </c>
      <c r="U1332" s="125"/>
    </row>
    <row r="1333" spans="1:21" x14ac:dyDescent="0.3">
      <c r="A1333" s="126">
        <v>1124</v>
      </c>
      <c r="B1333" s="127">
        <v>1423</v>
      </c>
      <c r="C1333" s="128">
        <f t="shared" si="263"/>
        <v>66398.5</v>
      </c>
      <c r="D1333" s="129">
        <f t="shared" si="264"/>
        <v>5533.2</v>
      </c>
      <c r="E1333" s="130">
        <f t="shared" si="268"/>
        <v>614.17999999999995</v>
      </c>
      <c r="F1333" s="131">
        <f t="shared" si="270"/>
        <v>165.99</v>
      </c>
      <c r="G1333" s="132">
        <f t="shared" si="271"/>
        <v>55.33</v>
      </c>
      <c r="H1333" s="131">
        <f t="shared" si="262"/>
        <v>2.29</v>
      </c>
      <c r="I1333" s="131">
        <f t="shared" si="265"/>
        <v>117.29</v>
      </c>
      <c r="J1333" s="128">
        <f t="shared" si="266"/>
        <v>299.57</v>
      </c>
      <c r="K1333" s="130">
        <f t="shared" si="267"/>
        <v>217.82</v>
      </c>
      <c r="L1333" s="133">
        <v>1423</v>
      </c>
      <c r="M1333" s="134">
        <f t="shared" si="269"/>
        <v>1124</v>
      </c>
      <c r="N1333" s="135">
        <v>1423</v>
      </c>
      <c r="O1333" s="136">
        <f t="shared" si="272"/>
        <v>1124</v>
      </c>
      <c r="U1333" s="125"/>
    </row>
    <row r="1334" spans="1:21" x14ac:dyDescent="0.3">
      <c r="A1334" s="110">
        <v>1124</v>
      </c>
      <c r="B1334" s="111">
        <v>1424</v>
      </c>
      <c r="C1334" s="112">
        <f t="shared" si="263"/>
        <v>66398.5</v>
      </c>
      <c r="D1334" s="113">
        <f t="shared" si="264"/>
        <v>5533.2</v>
      </c>
      <c r="E1334" s="114">
        <f t="shared" si="268"/>
        <v>614.17999999999995</v>
      </c>
      <c r="F1334" s="115">
        <f t="shared" si="270"/>
        <v>165.99</v>
      </c>
      <c r="G1334" s="116">
        <f t="shared" si="271"/>
        <v>55.33</v>
      </c>
      <c r="H1334" s="115">
        <f t="shared" si="262"/>
        <v>2.29</v>
      </c>
      <c r="I1334" s="115">
        <f t="shared" si="265"/>
        <v>117.29</v>
      </c>
      <c r="J1334" s="112">
        <f t="shared" si="266"/>
        <v>299.57</v>
      </c>
      <c r="K1334" s="114">
        <f t="shared" si="267"/>
        <v>217.82</v>
      </c>
      <c r="L1334" s="117">
        <v>1424</v>
      </c>
      <c r="M1334" s="118">
        <f t="shared" si="269"/>
        <v>1124</v>
      </c>
      <c r="N1334" s="119">
        <v>1424</v>
      </c>
      <c r="O1334" s="120">
        <f t="shared" si="272"/>
        <v>1124</v>
      </c>
      <c r="U1334" s="125"/>
    </row>
    <row r="1335" spans="1:21" x14ac:dyDescent="0.3">
      <c r="A1335" s="126">
        <v>1125</v>
      </c>
      <c r="B1335" s="127">
        <v>1425</v>
      </c>
      <c r="C1335" s="128">
        <f t="shared" si="263"/>
        <v>66457.58</v>
      </c>
      <c r="D1335" s="129">
        <f t="shared" si="264"/>
        <v>5538.13</v>
      </c>
      <c r="E1335" s="130">
        <f t="shared" si="268"/>
        <v>614.73</v>
      </c>
      <c r="F1335" s="131">
        <f t="shared" si="270"/>
        <v>166.14</v>
      </c>
      <c r="G1335" s="132">
        <f t="shared" si="271"/>
        <v>55.38</v>
      </c>
      <c r="H1335" s="131">
        <f t="shared" si="262"/>
        <v>2.29</v>
      </c>
      <c r="I1335" s="131">
        <f t="shared" si="265"/>
        <v>117.29</v>
      </c>
      <c r="J1335" s="128">
        <f t="shared" si="266"/>
        <v>299.57</v>
      </c>
      <c r="K1335" s="130">
        <f t="shared" si="267"/>
        <v>217.82</v>
      </c>
      <c r="L1335" s="133">
        <v>1425</v>
      </c>
      <c r="M1335" s="134">
        <f t="shared" si="269"/>
        <v>1125</v>
      </c>
      <c r="N1335" s="135">
        <v>1425</v>
      </c>
      <c r="O1335" s="136">
        <f t="shared" si="272"/>
        <v>1125</v>
      </c>
      <c r="U1335" s="125"/>
    </row>
    <row r="1336" spans="1:21" x14ac:dyDescent="0.3">
      <c r="A1336" s="110">
        <v>1126</v>
      </c>
      <c r="B1336" s="111">
        <v>1426</v>
      </c>
      <c r="C1336" s="112">
        <f t="shared" si="263"/>
        <v>66516.649999999994</v>
      </c>
      <c r="D1336" s="113">
        <f t="shared" si="264"/>
        <v>5543.05</v>
      </c>
      <c r="E1336" s="114">
        <f t="shared" si="268"/>
        <v>615.27</v>
      </c>
      <c r="F1336" s="115">
        <f t="shared" si="270"/>
        <v>166.29</v>
      </c>
      <c r="G1336" s="116">
        <f t="shared" si="271"/>
        <v>55.43</v>
      </c>
      <c r="H1336" s="115">
        <f t="shared" si="262"/>
        <v>2.29</v>
      </c>
      <c r="I1336" s="115">
        <f t="shared" si="265"/>
        <v>117.29</v>
      </c>
      <c r="J1336" s="112">
        <f t="shared" si="266"/>
        <v>299.57</v>
      </c>
      <c r="K1336" s="114">
        <f t="shared" si="267"/>
        <v>217.82</v>
      </c>
      <c r="L1336" s="117">
        <v>1426</v>
      </c>
      <c r="M1336" s="118">
        <f t="shared" si="269"/>
        <v>1126</v>
      </c>
      <c r="N1336" s="119">
        <v>1426</v>
      </c>
      <c r="O1336" s="120">
        <f t="shared" si="272"/>
        <v>1126</v>
      </c>
      <c r="U1336" s="125"/>
    </row>
    <row r="1337" spans="1:21" x14ac:dyDescent="0.3">
      <c r="A1337" s="126">
        <v>1127</v>
      </c>
      <c r="B1337" s="127">
        <v>1427</v>
      </c>
      <c r="C1337" s="128">
        <f t="shared" si="263"/>
        <v>66575.72</v>
      </c>
      <c r="D1337" s="129">
        <f t="shared" si="264"/>
        <v>5547.97</v>
      </c>
      <c r="E1337" s="130">
        <f t="shared" si="268"/>
        <v>615.82000000000005</v>
      </c>
      <c r="F1337" s="131">
        <f t="shared" si="270"/>
        <v>166.43</v>
      </c>
      <c r="G1337" s="132">
        <f t="shared" si="271"/>
        <v>55.47</v>
      </c>
      <c r="H1337" s="131">
        <f t="shared" si="262"/>
        <v>2.29</v>
      </c>
      <c r="I1337" s="131">
        <f t="shared" si="265"/>
        <v>117.29</v>
      </c>
      <c r="J1337" s="128">
        <f t="shared" si="266"/>
        <v>299.57</v>
      </c>
      <c r="K1337" s="130">
        <f t="shared" si="267"/>
        <v>217.82</v>
      </c>
      <c r="L1337" s="133">
        <v>1427</v>
      </c>
      <c r="M1337" s="118">
        <f t="shared" si="269"/>
        <v>1127</v>
      </c>
      <c r="N1337" s="135">
        <v>1427</v>
      </c>
      <c r="O1337" s="136">
        <f t="shared" si="272"/>
        <v>1127</v>
      </c>
      <c r="U1337" s="125"/>
    </row>
    <row r="1338" spans="1:21" x14ac:dyDescent="0.3">
      <c r="A1338" s="110">
        <v>1128</v>
      </c>
      <c r="B1338" s="111">
        <v>1428</v>
      </c>
      <c r="C1338" s="112">
        <f t="shared" si="263"/>
        <v>66634.8</v>
      </c>
      <c r="D1338" s="113">
        <f t="shared" si="264"/>
        <v>5552.9</v>
      </c>
      <c r="E1338" s="114">
        <f t="shared" si="268"/>
        <v>616.37</v>
      </c>
      <c r="F1338" s="115">
        <f t="shared" si="270"/>
        <v>166.58</v>
      </c>
      <c r="G1338" s="116">
        <f t="shared" si="271"/>
        <v>55.52</v>
      </c>
      <c r="H1338" s="115">
        <f t="shared" si="262"/>
        <v>2.29</v>
      </c>
      <c r="I1338" s="115">
        <f t="shared" si="265"/>
        <v>117.29</v>
      </c>
      <c r="J1338" s="112">
        <f t="shared" si="266"/>
        <v>299.57</v>
      </c>
      <c r="K1338" s="114">
        <f t="shared" si="267"/>
        <v>217.82</v>
      </c>
      <c r="L1338" s="117">
        <v>1428</v>
      </c>
      <c r="M1338" s="134">
        <f t="shared" si="269"/>
        <v>1128</v>
      </c>
      <c r="N1338" s="119">
        <v>1428</v>
      </c>
      <c r="O1338" s="120">
        <f t="shared" si="272"/>
        <v>1128</v>
      </c>
      <c r="U1338" s="125"/>
    </row>
    <row r="1339" spans="1:21" x14ac:dyDescent="0.3">
      <c r="A1339" s="126">
        <v>1128</v>
      </c>
      <c r="B1339" s="127">
        <v>1429</v>
      </c>
      <c r="C1339" s="128">
        <f t="shared" si="263"/>
        <v>66634.8</v>
      </c>
      <c r="D1339" s="129">
        <f t="shared" si="264"/>
        <v>5552.9</v>
      </c>
      <c r="E1339" s="130">
        <f t="shared" si="268"/>
        <v>616.37</v>
      </c>
      <c r="F1339" s="131">
        <f t="shared" si="270"/>
        <v>166.58</v>
      </c>
      <c r="G1339" s="132">
        <f t="shared" si="271"/>
        <v>55.52</v>
      </c>
      <c r="H1339" s="131">
        <f t="shared" si="262"/>
        <v>2.29</v>
      </c>
      <c r="I1339" s="131">
        <f t="shared" si="265"/>
        <v>117.29</v>
      </c>
      <c r="J1339" s="128">
        <f t="shared" si="266"/>
        <v>299.57</v>
      </c>
      <c r="K1339" s="130">
        <f t="shared" si="267"/>
        <v>217.82</v>
      </c>
      <c r="L1339" s="133">
        <v>1429</v>
      </c>
      <c r="M1339" s="118">
        <f t="shared" si="269"/>
        <v>1128</v>
      </c>
      <c r="N1339" s="135">
        <v>1429</v>
      </c>
      <c r="O1339" s="136">
        <f t="shared" si="272"/>
        <v>1128</v>
      </c>
      <c r="U1339" s="125"/>
    </row>
    <row r="1340" spans="1:21" x14ac:dyDescent="0.3">
      <c r="A1340" s="110">
        <v>1129</v>
      </c>
      <c r="B1340" s="111">
        <v>1430</v>
      </c>
      <c r="C1340" s="112">
        <f t="shared" si="263"/>
        <v>66693.87</v>
      </c>
      <c r="D1340" s="113">
        <f t="shared" si="264"/>
        <v>5557.82</v>
      </c>
      <c r="E1340" s="114">
        <f t="shared" si="268"/>
        <v>616.91</v>
      </c>
      <c r="F1340" s="115">
        <f t="shared" si="270"/>
        <v>166.73</v>
      </c>
      <c r="G1340" s="116">
        <f t="shared" si="271"/>
        <v>55.57</v>
      </c>
      <c r="H1340" s="115">
        <f t="shared" si="262"/>
        <v>2.29</v>
      </c>
      <c r="I1340" s="115">
        <f t="shared" si="265"/>
        <v>117.29</v>
      </c>
      <c r="J1340" s="112">
        <f t="shared" si="266"/>
        <v>299.57</v>
      </c>
      <c r="K1340" s="114">
        <f t="shared" si="267"/>
        <v>217.82</v>
      </c>
      <c r="L1340" s="117">
        <v>1430</v>
      </c>
      <c r="M1340" s="134">
        <f t="shared" si="269"/>
        <v>1129</v>
      </c>
      <c r="N1340" s="119">
        <v>1430</v>
      </c>
      <c r="O1340" s="120">
        <f t="shared" si="272"/>
        <v>1129</v>
      </c>
      <c r="U1340" s="125"/>
    </row>
    <row r="1341" spans="1:21" x14ac:dyDescent="0.3">
      <c r="A1341" s="126">
        <v>1130</v>
      </c>
      <c r="B1341" s="127">
        <v>1431</v>
      </c>
      <c r="C1341" s="128">
        <f t="shared" si="263"/>
        <v>66752.94</v>
      </c>
      <c r="D1341" s="129">
        <f t="shared" si="264"/>
        <v>5562.74</v>
      </c>
      <c r="E1341" s="130">
        <f t="shared" si="268"/>
        <v>617.46</v>
      </c>
      <c r="F1341" s="131">
        <f t="shared" si="270"/>
        <v>166.88</v>
      </c>
      <c r="G1341" s="132">
        <f t="shared" si="271"/>
        <v>55.62</v>
      </c>
      <c r="H1341" s="131">
        <f t="shared" si="262"/>
        <v>2.29</v>
      </c>
      <c r="I1341" s="131">
        <f t="shared" si="265"/>
        <v>117.29</v>
      </c>
      <c r="J1341" s="128">
        <f t="shared" si="266"/>
        <v>299.57</v>
      </c>
      <c r="K1341" s="130">
        <f t="shared" si="267"/>
        <v>217.82</v>
      </c>
      <c r="L1341" s="133">
        <v>1431</v>
      </c>
      <c r="M1341" s="118">
        <f t="shared" si="269"/>
        <v>1130</v>
      </c>
      <c r="N1341" s="135">
        <v>1431</v>
      </c>
      <c r="O1341" s="136">
        <f t="shared" si="272"/>
        <v>1130</v>
      </c>
      <c r="U1341" s="125"/>
    </row>
    <row r="1342" spans="1:21" x14ac:dyDescent="0.3">
      <c r="A1342" s="110">
        <v>1131</v>
      </c>
      <c r="B1342" s="111">
        <v>1432</v>
      </c>
      <c r="C1342" s="112">
        <f t="shared" si="263"/>
        <v>66812.02</v>
      </c>
      <c r="D1342" s="113">
        <f t="shared" si="264"/>
        <v>5567.66</v>
      </c>
      <c r="E1342" s="114">
        <f t="shared" si="268"/>
        <v>618.01</v>
      </c>
      <c r="F1342" s="115">
        <f t="shared" si="270"/>
        <v>167.02</v>
      </c>
      <c r="G1342" s="116">
        <f t="shared" si="271"/>
        <v>55.67</v>
      </c>
      <c r="H1342" s="115">
        <f t="shared" si="262"/>
        <v>2.29</v>
      </c>
      <c r="I1342" s="115">
        <f t="shared" si="265"/>
        <v>117.29</v>
      </c>
      <c r="J1342" s="112">
        <f t="shared" si="266"/>
        <v>299.57</v>
      </c>
      <c r="K1342" s="114">
        <f t="shared" si="267"/>
        <v>217.82</v>
      </c>
      <c r="L1342" s="117">
        <v>1432</v>
      </c>
      <c r="M1342" s="134">
        <f t="shared" si="269"/>
        <v>1131</v>
      </c>
      <c r="N1342" s="119">
        <v>1432</v>
      </c>
      <c r="O1342" s="120">
        <f t="shared" si="272"/>
        <v>1131</v>
      </c>
      <c r="U1342" s="125"/>
    </row>
    <row r="1343" spans="1:21" x14ac:dyDescent="0.3">
      <c r="A1343" s="126">
        <v>1131</v>
      </c>
      <c r="B1343" s="127">
        <v>1433</v>
      </c>
      <c r="C1343" s="128">
        <f t="shared" si="263"/>
        <v>66812.02</v>
      </c>
      <c r="D1343" s="129">
        <f t="shared" si="264"/>
        <v>5567.66</v>
      </c>
      <c r="E1343" s="130">
        <f t="shared" si="268"/>
        <v>618.01</v>
      </c>
      <c r="F1343" s="131">
        <f t="shared" si="270"/>
        <v>167.02</v>
      </c>
      <c r="G1343" s="132">
        <f t="shared" si="271"/>
        <v>55.67</v>
      </c>
      <c r="H1343" s="131">
        <f t="shared" si="262"/>
        <v>2.29</v>
      </c>
      <c r="I1343" s="131">
        <f t="shared" si="265"/>
        <v>117.29</v>
      </c>
      <c r="J1343" s="128">
        <f t="shared" si="266"/>
        <v>299.57</v>
      </c>
      <c r="K1343" s="130">
        <f t="shared" si="267"/>
        <v>217.82</v>
      </c>
      <c r="L1343" s="133">
        <v>1433</v>
      </c>
      <c r="M1343" s="118">
        <f t="shared" si="269"/>
        <v>1131</v>
      </c>
      <c r="N1343" s="135">
        <v>1433</v>
      </c>
      <c r="O1343" s="136">
        <f t="shared" si="272"/>
        <v>1131</v>
      </c>
      <c r="U1343" s="125"/>
    </row>
    <row r="1344" spans="1:21" x14ac:dyDescent="0.3">
      <c r="A1344" s="110">
        <v>1132</v>
      </c>
      <c r="B1344" s="111">
        <v>1434</v>
      </c>
      <c r="C1344" s="112">
        <f t="shared" si="263"/>
        <v>66871.09</v>
      </c>
      <c r="D1344" s="113">
        <f t="shared" si="264"/>
        <v>5572.59</v>
      </c>
      <c r="E1344" s="114">
        <f t="shared" si="268"/>
        <v>618.54999999999995</v>
      </c>
      <c r="F1344" s="115">
        <f t="shared" si="270"/>
        <v>167.17</v>
      </c>
      <c r="G1344" s="116">
        <f t="shared" si="271"/>
        <v>55.72</v>
      </c>
      <c r="H1344" s="115">
        <f t="shared" si="262"/>
        <v>2.29</v>
      </c>
      <c r="I1344" s="115">
        <f t="shared" si="265"/>
        <v>117.29</v>
      </c>
      <c r="J1344" s="112">
        <f t="shared" si="266"/>
        <v>299.57</v>
      </c>
      <c r="K1344" s="114">
        <f t="shared" si="267"/>
        <v>217.82</v>
      </c>
      <c r="L1344" s="117">
        <v>1434</v>
      </c>
      <c r="M1344" s="134">
        <f t="shared" si="269"/>
        <v>1132</v>
      </c>
      <c r="N1344" s="119">
        <v>1434</v>
      </c>
      <c r="O1344" s="120">
        <f t="shared" si="272"/>
        <v>1132</v>
      </c>
      <c r="U1344" s="125"/>
    </row>
    <row r="1345" spans="1:21" x14ac:dyDescent="0.3">
      <c r="A1345" s="126">
        <v>1133</v>
      </c>
      <c r="B1345" s="127">
        <v>1435</v>
      </c>
      <c r="C1345" s="128">
        <f t="shared" si="263"/>
        <v>66930.16</v>
      </c>
      <c r="D1345" s="129">
        <f t="shared" si="264"/>
        <v>5577.51</v>
      </c>
      <c r="E1345" s="130">
        <f t="shared" si="268"/>
        <v>619.1</v>
      </c>
      <c r="F1345" s="131">
        <f t="shared" si="270"/>
        <v>167.32</v>
      </c>
      <c r="G1345" s="132">
        <f t="shared" si="271"/>
        <v>55.77</v>
      </c>
      <c r="H1345" s="131">
        <f t="shared" si="262"/>
        <v>2.29</v>
      </c>
      <c r="I1345" s="131">
        <f t="shared" si="265"/>
        <v>117.29</v>
      </c>
      <c r="J1345" s="128">
        <f t="shared" si="266"/>
        <v>299.57</v>
      </c>
      <c r="K1345" s="130">
        <f t="shared" si="267"/>
        <v>217.82</v>
      </c>
      <c r="L1345" s="133">
        <v>1435</v>
      </c>
      <c r="M1345" s="118">
        <f t="shared" si="269"/>
        <v>1133</v>
      </c>
      <c r="N1345" s="135">
        <v>1435</v>
      </c>
      <c r="O1345" s="136">
        <f t="shared" si="272"/>
        <v>1133</v>
      </c>
      <c r="U1345" s="125"/>
    </row>
    <row r="1346" spans="1:21" x14ac:dyDescent="0.3">
      <c r="A1346" s="110">
        <v>1133</v>
      </c>
      <c r="B1346" s="111">
        <v>1436</v>
      </c>
      <c r="C1346" s="112">
        <f t="shared" si="263"/>
        <v>66930.16</v>
      </c>
      <c r="D1346" s="113">
        <f t="shared" si="264"/>
        <v>5577.51</v>
      </c>
      <c r="E1346" s="114">
        <f t="shared" si="268"/>
        <v>619.1</v>
      </c>
      <c r="F1346" s="115">
        <f t="shared" si="270"/>
        <v>167.32</v>
      </c>
      <c r="G1346" s="116">
        <f t="shared" si="271"/>
        <v>55.77</v>
      </c>
      <c r="H1346" s="115">
        <f t="shared" si="262"/>
        <v>2.29</v>
      </c>
      <c r="I1346" s="115">
        <f t="shared" si="265"/>
        <v>117.29</v>
      </c>
      <c r="J1346" s="112">
        <f t="shared" si="266"/>
        <v>299.57</v>
      </c>
      <c r="K1346" s="114">
        <f t="shared" si="267"/>
        <v>217.82</v>
      </c>
      <c r="L1346" s="117">
        <v>1436</v>
      </c>
      <c r="M1346" s="134">
        <f t="shared" si="269"/>
        <v>1133</v>
      </c>
      <c r="N1346" s="119">
        <v>1436</v>
      </c>
      <c r="O1346" s="120">
        <f t="shared" si="272"/>
        <v>1133</v>
      </c>
      <c r="U1346" s="125"/>
    </row>
    <row r="1347" spans="1:21" x14ac:dyDescent="0.3">
      <c r="A1347" s="126">
        <v>1134</v>
      </c>
      <c r="B1347" s="127">
        <v>1437</v>
      </c>
      <c r="C1347" s="128">
        <f t="shared" si="263"/>
        <v>66989.240000000005</v>
      </c>
      <c r="D1347" s="129">
        <f t="shared" si="264"/>
        <v>5582.43</v>
      </c>
      <c r="E1347" s="130">
        <f t="shared" si="268"/>
        <v>619.64</v>
      </c>
      <c r="F1347" s="131">
        <f t="shared" si="270"/>
        <v>167.47</v>
      </c>
      <c r="G1347" s="132">
        <f t="shared" si="271"/>
        <v>55.82</v>
      </c>
      <c r="H1347" s="131">
        <f t="shared" ref="H1347:H1410" si="273">TRUNC($P$9,2)</f>
        <v>2.29</v>
      </c>
      <c r="I1347" s="131">
        <f t="shared" si="265"/>
        <v>117.29</v>
      </c>
      <c r="J1347" s="128">
        <f t="shared" si="266"/>
        <v>299.57</v>
      </c>
      <c r="K1347" s="130">
        <f t="shared" si="267"/>
        <v>217.82</v>
      </c>
      <c r="L1347" s="133">
        <v>1437</v>
      </c>
      <c r="M1347" s="118">
        <f t="shared" si="269"/>
        <v>1134</v>
      </c>
      <c r="N1347" s="135">
        <v>1437</v>
      </c>
      <c r="O1347" s="136">
        <f t="shared" si="272"/>
        <v>1134</v>
      </c>
      <c r="U1347" s="125"/>
    </row>
    <row r="1348" spans="1:21" x14ac:dyDescent="0.3">
      <c r="A1348" s="110">
        <v>1135</v>
      </c>
      <c r="B1348" s="111">
        <v>1438</v>
      </c>
      <c r="C1348" s="112">
        <f t="shared" si="263"/>
        <v>67048.31</v>
      </c>
      <c r="D1348" s="113">
        <f t="shared" si="264"/>
        <v>5587.35</v>
      </c>
      <c r="E1348" s="114">
        <f t="shared" si="268"/>
        <v>620.19000000000005</v>
      </c>
      <c r="F1348" s="115">
        <f t="shared" si="270"/>
        <v>167.62</v>
      </c>
      <c r="G1348" s="116">
        <f t="shared" si="271"/>
        <v>55.87</v>
      </c>
      <c r="H1348" s="115">
        <f t="shared" si="273"/>
        <v>2.29</v>
      </c>
      <c r="I1348" s="115">
        <f t="shared" si="265"/>
        <v>117.29</v>
      </c>
      <c r="J1348" s="112">
        <f t="shared" si="266"/>
        <v>299.57</v>
      </c>
      <c r="K1348" s="114">
        <f t="shared" si="267"/>
        <v>217.82</v>
      </c>
      <c r="L1348" s="117">
        <v>1438</v>
      </c>
      <c r="M1348" s="134">
        <f t="shared" si="269"/>
        <v>1135</v>
      </c>
      <c r="N1348" s="119">
        <v>1438</v>
      </c>
      <c r="O1348" s="120">
        <f t="shared" si="272"/>
        <v>1135</v>
      </c>
      <c r="U1348" s="125"/>
    </row>
    <row r="1349" spans="1:21" x14ac:dyDescent="0.3">
      <c r="A1349" s="126">
        <v>1135</v>
      </c>
      <c r="B1349" s="127">
        <v>1439</v>
      </c>
      <c r="C1349" s="128">
        <f t="shared" si="263"/>
        <v>67048.31</v>
      </c>
      <c r="D1349" s="129">
        <f t="shared" si="264"/>
        <v>5587.35</v>
      </c>
      <c r="E1349" s="130">
        <f t="shared" si="268"/>
        <v>620.19000000000005</v>
      </c>
      <c r="F1349" s="131">
        <f t="shared" si="270"/>
        <v>167.62</v>
      </c>
      <c r="G1349" s="132">
        <f t="shared" si="271"/>
        <v>55.87</v>
      </c>
      <c r="H1349" s="131">
        <f t="shared" si="273"/>
        <v>2.29</v>
      </c>
      <c r="I1349" s="131">
        <f t="shared" si="265"/>
        <v>117.29</v>
      </c>
      <c r="J1349" s="128">
        <f t="shared" si="266"/>
        <v>299.57</v>
      </c>
      <c r="K1349" s="130">
        <f t="shared" si="267"/>
        <v>217.82</v>
      </c>
      <c r="L1349" s="133">
        <v>1439</v>
      </c>
      <c r="M1349" s="118">
        <f t="shared" si="269"/>
        <v>1135</v>
      </c>
      <c r="N1349" s="135">
        <v>1439</v>
      </c>
      <c r="O1349" s="136">
        <f t="shared" si="272"/>
        <v>1135</v>
      </c>
      <c r="U1349" s="125"/>
    </row>
    <row r="1350" spans="1:21" x14ac:dyDescent="0.3">
      <c r="A1350" s="110">
        <v>1136</v>
      </c>
      <c r="B1350" s="111">
        <v>1440</v>
      </c>
      <c r="C1350" s="112">
        <f t="shared" si="263"/>
        <v>67107.38</v>
      </c>
      <c r="D1350" s="113">
        <f t="shared" si="264"/>
        <v>5592.28</v>
      </c>
      <c r="E1350" s="114">
        <f t="shared" si="268"/>
        <v>620.74</v>
      </c>
      <c r="F1350" s="115">
        <f t="shared" si="270"/>
        <v>167.76</v>
      </c>
      <c r="G1350" s="116">
        <f t="shared" si="271"/>
        <v>55.92</v>
      </c>
      <c r="H1350" s="115">
        <f t="shared" si="273"/>
        <v>2.29</v>
      </c>
      <c r="I1350" s="115">
        <f t="shared" si="265"/>
        <v>117.29</v>
      </c>
      <c r="J1350" s="112">
        <f t="shared" si="266"/>
        <v>299.57</v>
      </c>
      <c r="K1350" s="114">
        <f t="shared" si="267"/>
        <v>217.82</v>
      </c>
      <c r="L1350" s="117">
        <v>1440</v>
      </c>
      <c r="M1350" s="134">
        <f t="shared" si="269"/>
        <v>1136</v>
      </c>
      <c r="N1350" s="119">
        <v>1440</v>
      </c>
      <c r="O1350" s="120">
        <f t="shared" si="272"/>
        <v>1136</v>
      </c>
      <c r="U1350" s="125"/>
    </row>
    <row r="1351" spans="1:21" x14ac:dyDescent="0.3">
      <c r="A1351" s="126">
        <v>1137</v>
      </c>
      <c r="B1351" s="127">
        <v>1441</v>
      </c>
      <c r="C1351" s="128">
        <f t="shared" si="263"/>
        <v>67166.460000000006</v>
      </c>
      <c r="D1351" s="129">
        <f t="shared" si="264"/>
        <v>5597.2</v>
      </c>
      <c r="E1351" s="130">
        <f t="shared" si="268"/>
        <v>621.28</v>
      </c>
      <c r="F1351" s="131">
        <f t="shared" si="270"/>
        <v>167.91</v>
      </c>
      <c r="G1351" s="132">
        <f t="shared" si="271"/>
        <v>55.97</v>
      </c>
      <c r="H1351" s="131">
        <f t="shared" si="273"/>
        <v>2.29</v>
      </c>
      <c r="I1351" s="131">
        <f t="shared" si="265"/>
        <v>117.29</v>
      </c>
      <c r="J1351" s="128">
        <f t="shared" si="266"/>
        <v>299.57</v>
      </c>
      <c r="K1351" s="130">
        <f t="shared" si="267"/>
        <v>217.82</v>
      </c>
      <c r="L1351" s="133">
        <v>1441</v>
      </c>
      <c r="M1351" s="118">
        <f t="shared" si="269"/>
        <v>1137</v>
      </c>
      <c r="N1351" s="135">
        <v>1441</v>
      </c>
      <c r="O1351" s="136">
        <f t="shared" si="272"/>
        <v>1137</v>
      </c>
      <c r="U1351" s="125"/>
    </row>
    <row r="1352" spans="1:21" x14ac:dyDescent="0.3">
      <c r="A1352" s="110">
        <v>1137</v>
      </c>
      <c r="B1352" s="111">
        <v>1442</v>
      </c>
      <c r="C1352" s="112">
        <f t="shared" si="263"/>
        <v>67166.460000000006</v>
      </c>
      <c r="D1352" s="113">
        <f t="shared" si="264"/>
        <v>5597.2</v>
      </c>
      <c r="E1352" s="114">
        <f t="shared" si="268"/>
        <v>621.28</v>
      </c>
      <c r="F1352" s="115">
        <f t="shared" si="270"/>
        <v>167.91</v>
      </c>
      <c r="G1352" s="116">
        <f t="shared" si="271"/>
        <v>55.97</v>
      </c>
      <c r="H1352" s="115">
        <f t="shared" si="273"/>
        <v>2.29</v>
      </c>
      <c r="I1352" s="115">
        <f t="shared" si="265"/>
        <v>117.29</v>
      </c>
      <c r="J1352" s="112">
        <f t="shared" si="266"/>
        <v>299.57</v>
      </c>
      <c r="K1352" s="114">
        <f t="shared" si="267"/>
        <v>217.82</v>
      </c>
      <c r="L1352" s="117">
        <v>1442</v>
      </c>
      <c r="M1352" s="134">
        <f t="shared" si="269"/>
        <v>1137</v>
      </c>
      <c r="N1352" s="119">
        <v>1442</v>
      </c>
      <c r="O1352" s="120">
        <f t="shared" si="272"/>
        <v>1137</v>
      </c>
      <c r="U1352" s="125"/>
    </row>
    <row r="1353" spans="1:21" x14ac:dyDescent="0.3">
      <c r="A1353" s="126">
        <v>1138</v>
      </c>
      <c r="B1353" s="127">
        <v>1443</v>
      </c>
      <c r="C1353" s="128">
        <f t="shared" si="263"/>
        <v>67225.53</v>
      </c>
      <c r="D1353" s="129">
        <f t="shared" si="264"/>
        <v>5602.12</v>
      </c>
      <c r="E1353" s="130">
        <f t="shared" si="268"/>
        <v>621.83000000000004</v>
      </c>
      <c r="F1353" s="131">
        <f t="shared" si="270"/>
        <v>168.06</v>
      </c>
      <c r="G1353" s="132">
        <f t="shared" si="271"/>
        <v>56.02</v>
      </c>
      <c r="H1353" s="131">
        <f t="shared" si="273"/>
        <v>2.29</v>
      </c>
      <c r="I1353" s="131">
        <f t="shared" si="265"/>
        <v>117.29</v>
      </c>
      <c r="J1353" s="128">
        <f t="shared" si="266"/>
        <v>299.57</v>
      </c>
      <c r="K1353" s="130">
        <f t="shared" si="267"/>
        <v>217.82</v>
      </c>
      <c r="L1353" s="133">
        <v>1443</v>
      </c>
      <c r="M1353" s="118">
        <f t="shared" si="269"/>
        <v>1138</v>
      </c>
      <c r="N1353" s="135">
        <v>1443</v>
      </c>
      <c r="O1353" s="136">
        <f t="shared" si="272"/>
        <v>1138</v>
      </c>
      <c r="U1353" s="125"/>
    </row>
    <row r="1354" spans="1:21" x14ac:dyDescent="0.3">
      <c r="A1354" s="110">
        <v>1139</v>
      </c>
      <c r="B1354" s="111">
        <v>1444</v>
      </c>
      <c r="C1354" s="112">
        <f t="shared" ref="C1354:C1417" si="274">ROUND($P$1*A1354,2)</f>
        <v>67284.600000000006</v>
      </c>
      <c r="D1354" s="113">
        <f t="shared" ref="D1354:D1417" si="275">TRUNC(C1354/12,2)</f>
        <v>5607.05</v>
      </c>
      <c r="E1354" s="114">
        <f t="shared" si="268"/>
        <v>622.38</v>
      </c>
      <c r="F1354" s="115">
        <f t="shared" si="270"/>
        <v>168.21</v>
      </c>
      <c r="G1354" s="116">
        <f t="shared" si="271"/>
        <v>56.07</v>
      </c>
      <c r="H1354" s="115">
        <f t="shared" si="273"/>
        <v>2.29</v>
      </c>
      <c r="I1354" s="115">
        <f t="shared" ref="I1354:I1417" si="276">TRUNC(IF(A1354&lt;$A$427,$D$427*$R$10+$P$10,IF(A1354&gt;$A$782,$D$782*$R$10+$P$10,D1354*$R$10+$P$10)),2)</f>
        <v>117.29</v>
      </c>
      <c r="J1354" s="112">
        <f t="shared" ref="J1354:J1417" si="277">TRUNC(IF(A1354&lt;$A$427,($D$427*$R$11)+$P$11,IF(A1354&gt;$A$782,$D$782*$R$11+$P$11,D1354*$R$11+$P$11)),2)</f>
        <v>299.57</v>
      </c>
      <c r="K1354" s="114">
        <f t="shared" ref="K1354:K1417" si="278">TRUNC(IF(A1354&lt;$A$427,$D$427*$R$12+$P$12,IF(A1354&gt;$A$782,$D$782*$R$12+$P$12,D1354*$R$12+$P$12)),2)</f>
        <v>217.82</v>
      </c>
      <c r="L1354" s="117">
        <v>1444</v>
      </c>
      <c r="M1354" s="134">
        <f t="shared" si="269"/>
        <v>1139</v>
      </c>
      <c r="N1354" s="119">
        <v>1444</v>
      </c>
      <c r="O1354" s="120">
        <f t="shared" si="272"/>
        <v>1139</v>
      </c>
      <c r="U1354" s="125"/>
    </row>
    <row r="1355" spans="1:21" x14ac:dyDescent="0.3">
      <c r="A1355" s="126">
        <v>1139</v>
      </c>
      <c r="B1355" s="127">
        <v>1445</v>
      </c>
      <c r="C1355" s="128">
        <f t="shared" si="274"/>
        <v>67284.600000000006</v>
      </c>
      <c r="D1355" s="129">
        <f t="shared" si="275"/>
        <v>5607.05</v>
      </c>
      <c r="E1355" s="130">
        <f t="shared" si="268"/>
        <v>622.38</v>
      </c>
      <c r="F1355" s="131">
        <f t="shared" si="270"/>
        <v>168.21</v>
      </c>
      <c r="G1355" s="132">
        <f t="shared" si="271"/>
        <v>56.07</v>
      </c>
      <c r="H1355" s="131">
        <f t="shared" si="273"/>
        <v>2.29</v>
      </c>
      <c r="I1355" s="131">
        <f t="shared" si="276"/>
        <v>117.29</v>
      </c>
      <c r="J1355" s="128">
        <f t="shared" si="277"/>
        <v>299.57</v>
      </c>
      <c r="K1355" s="130">
        <f t="shared" si="278"/>
        <v>217.82</v>
      </c>
      <c r="L1355" s="133">
        <v>1445</v>
      </c>
      <c r="M1355" s="118">
        <f t="shared" si="269"/>
        <v>1139</v>
      </c>
      <c r="N1355" s="135">
        <v>1445</v>
      </c>
      <c r="O1355" s="136">
        <f t="shared" si="272"/>
        <v>1139</v>
      </c>
      <c r="U1355" s="125"/>
    </row>
    <row r="1356" spans="1:21" x14ac:dyDescent="0.3">
      <c r="A1356" s="110">
        <v>1140</v>
      </c>
      <c r="B1356" s="111">
        <v>1446</v>
      </c>
      <c r="C1356" s="112">
        <f t="shared" si="274"/>
        <v>67343.679999999993</v>
      </c>
      <c r="D1356" s="113">
        <f t="shared" si="275"/>
        <v>5611.97</v>
      </c>
      <c r="E1356" s="114">
        <f t="shared" si="268"/>
        <v>622.91999999999996</v>
      </c>
      <c r="F1356" s="115">
        <f t="shared" si="270"/>
        <v>168.35</v>
      </c>
      <c r="G1356" s="116">
        <f t="shared" si="271"/>
        <v>56.11</v>
      </c>
      <c r="H1356" s="115">
        <f t="shared" si="273"/>
        <v>2.29</v>
      </c>
      <c r="I1356" s="115">
        <f t="shared" si="276"/>
        <v>117.29</v>
      </c>
      <c r="J1356" s="112">
        <f t="shared" si="277"/>
        <v>299.57</v>
      </c>
      <c r="K1356" s="114">
        <f t="shared" si="278"/>
        <v>217.82</v>
      </c>
      <c r="L1356" s="117">
        <v>1446</v>
      </c>
      <c r="M1356" s="118">
        <f t="shared" si="269"/>
        <v>1140</v>
      </c>
      <c r="N1356" s="119">
        <v>1446</v>
      </c>
      <c r="O1356" s="120">
        <f t="shared" si="272"/>
        <v>1140</v>
      </c>
      <c r="U1356" s="125"/>
    </row>
    <row r="1357" spans="1:21" x14ac:dyDescent="0.3">
      <c r="A1357" s="126">
        <v>1141</v>
      </c>
      <c r="B1357" s="127">
        <v>1447</v>
      </c>
      <c r="C1357" s="128">
        <f t="shared" si="274"/>
        <v>67402.75</v>
      </c>
      <c r="D1357" s="129">
        <f t="shared" si="275"/>
        <v>5616.89</v>
      </c>
      <c r="E1357" s="130">
        <f t="shared" si="268"/>
        <v>623.47</v>
      </c>
      <c r="F1357" s="131">
        <f t="shared" si="270"/>
        <v>168.5</v>
      </c>
      <c r="G1357" s="132">
        <f t="shared" si="271"/>
        <v>56.16</v>
      </c>
      <c r="H1357" s="131">
        <f t="shared" si="273"/>
        <v>2.29</v>
      </c>
      <c r="I1357" s="131">
        <f t="shared" si="276"/>
        <v>117.29</v>
      </c>
      <c r="J1357" s="128">
        <f t="shared" si="277"/>
        <v>299.57</v>
      </c>
      <c r="K1357" s="130">
        <f t="shared" si="278"/>
        <v>217.82</v>
      </c>
      <c r="L1357" s="133">
        <v>1447</v>
      </c>
      <c r="M1357" s="134">
        <f t="shared" si="269"/>
        <v>1141</v>
      </c>
      <c r="N1357" s="135">
        <v>1447</v>
      </c>
      <c r="O1357" s="136">
        <f t="shared" si="272"/>
        <v>1141</v>
      </c>
      <c r="U1357" s="125"/>
    </row>
    <row r="1358" spans="1:21" x14ac:dyDescent="0.3">
      <c r="A1358" s="110">
        <v>1141</v>
      </c>
      <c r="B1358" s="111">
        <v>1448</v>
      </c>
      <c r="C1358" s="112">
        <f t="shared" si="274"/>
        <v>67402.75</v>
      </c>
      <c r="D1358" s="113">
        <f t="shared" si="275"/>
        <v>5616.89</v>
      </c>
      <c r="E1358" s="114">
        <f t="shared" si="268"/>
        <v>623.47</v>
      </c>
      <c r="F1358" s="115">
        <f t="shared" si="270"/>
        <v>168.5</v>
      </c>
      <c r="G1358" s="116">
        <f t="shared" si="271"/>
        <v>56.16</v>
      </c>
      <c r="H1358" s="115">
        <f t="shared" si="273"/>
        <v>2.29</v>
      </c>
      <c r="I1358" s="115">
        <f t="shared" si="276"/>
        <v>117.29</v>
      </c>
      <c r="J1358" s="112">
        <f t="shared" si="277"/>
        <v>299.57</v>
      </c>
      <c r="K1358" s="114">
        <f t="shared" si="278"/>
        <v>217.82</v>
      </c>
      <c r="L1358" s="117">
        <v>1448</v>
      </c>
      <c r="M1358" s="118">
        <f t="shared" si="269"/>
        <v>1141</v>
      </c>
      <c r="N1358" s="119">
        <v>1448</v>
      </c>
      <c r="O1358" s="120">
        <f t="shared" si="272"/>
        <v>1141</v>
      </c>
      <c r="U1358" s="125"/>
    </row>
    <row r="1359" spans="1:21" x14ac:dyDescent="0.3">
      <c r="A1359" s="126">
        <v>1142</v>
      </c>
      <c r="B1359" s="127">
        <v>1449</v>
      </c>
      <c r="C1359" s="128">
        <f t="shared" si="274"/>
        <v>67461.820000000007</v>
      </c>
      <c r="D1359" s="129">
        <f t="shared" si="275"/>
        <v>5621.81</v>
      </c>
      <c r="E1359" s="130">
        <f t="shared" si="268"/>
        <v>624.02</v>
      </c>
      <c r="F1359" s="131">
        <f t="shared" si="270"/>
        <v>168.65</v>
      </c>
      <c r="G1359" s="132">
        <f t="shared" si="271"/>
        <v>56.21</v>
      </c>
      <c r="H1359" s="131">
        <f t="shared" si="273"/>
        <v>2.29</v>
      </c>
      <c r="I1359" s="131">
        <f t="shared" si="276"/>
        <v>117.29</v>
      </c>
      <c r="J1359" s="128">
        <f t="shared" si="277"/>
        <v>299.57</v>
      </c>
      <c r="K1359" s="130">
        <f t="shared" si="278"/>
        <v>217.82</v>
      </c>
      <c r="L1359" s="133">
        <v>1449</v>
      </c>
      <c r="M1359" s="134">
        <f t="shared" si="269"/>
        <v>1142</v>
      </c>
      <c r="N1359" s="135">
        <v>1449</v>
      </c>
      <c r="O1359" s="136">
        <f t="shared" si="272"/>
        <v>1142</v>
      </c>
      <c r="U1359" s="125"/>
    </row>
    <row r="1360" spans="1:21" x14ac:dyDescent="0.3">
      <c r="A1360" s="110">
        <v>1143</v>
      </c>
      <c r="B1360" s="111">
        <v>1450</v>
      </c>
      <c r="C1360" s="112">
        <f t="shared" si="274"/>
        <v>67520.899999999994</v>
      </c>
      <c r="D1360" s="113">
        <f t="shared" si="275"/>
        <v>5626.74</v>
      </c>
      <c r="E1360" s="114">
        <f t="shared" si="268"/>
        <v>624.55999999999995</v>
      </c>
      <c r="F1360" s="115">
        <f t="shared" si="270"/>
        <v>168.8</v>
      </c>
      <c r="G1360" s="116">
        <f t="shared" si="271"/>
        <v>56.26</v>
      </c>
      <c r="H1360" s="115">
        <f t="shared" si="273"/>
        <v>2.29</v>
      </c>
      <c r="I1360" s="115">
        <f t="shared" si="276"/>
        <v>117.29</v>
      </c>
      <c r="J1360" s="112">
        <f t="shared" si="277"/>
        <v>299.57</v>
      </c>
      <c r="K1360" s="114">
        <f t="shared" si="278"/>
        <v>217.82</v>
      </c>
      <c r="L1360" s="117">
        <v>1450</v>
      </c>
      <c r="M1360" s="118">
        <f t="shared" si="269"/>
        <v>1143</v>
      </c>
      <c r="N1360" s="119">
        <v>1450</v>
      </c>
      <c r="O1360" s="120">
        <f t="shared" si="272"/>
        <v>1143</v>
      </c>
      <c r="U1360" s="125"/>
    </row>
    <row r="1361" spans="1:21" x14ac:dyDescent="0.3">
      <c r="A1361" s="126">
        <v>1143</v>
      </c>
      <c r="B1361" s="127">
        <v>1451</v>
      </c>
      <c r="C1361" s="128">
        <f t="shared" si="274"/>
        <v>67520.899999999994</v>
      </c>
      <c r="D1361" s="129">
        <f t="shared" si="275"/>
        <v>5626.74</v>
      </c>
      <c r="E1361" s="130">
        <f t="shared" si="268"/>
        <v>624.55999999999995</v>
      </c>
      <c r="F1361" s="131">
        <f t="shared" si="270"/>
        <v>168.8</v>
      </c>
      <c r="G1361" s="132">
        <f t="shared" si="271"/>
        <v>56.26</v>
      </c>
      <c r="H1361" s="131">
        <f t="shared" si="273"/>
        <v>2.29</v>
      </c>
      <c r="I1361" s="131">
        <f t="shared" si="276"/>
        <v>117.29</v>
      </c>
      <c r="J1361" s="128">
        <f t="shared" si="277"/>
        <v>299.57</v>
      </c>
      <c r="K1361" s="130">
        <f t="shared" si="278"/>
        <v>217.82</v>
      </c>
      <c r="L1361" s="133">
        <v>1451</v>
      </c>
      <c r="M1361" s="134">
        <f t="shared" si="269"/>
        <v>1143</v>
      </c>
      <c r="N1361" s="135">
        <v>1451</v>
      </c>
      <c r="O1361" s="136">
        <f t="shared" si="272"/>
        <v>1143</v>
      </c>
      <c r="U1361" s="125"/>
    </row>
    <row r="1362" spans="1:21" x14ac:dyDescent="0.3">
      <c r="A1362" s="110">
        <v>1144</v>
      </c>
      <c r="B1362" s="111">
        <v>1452</v>
      </c>
      <c r="C1362" s="112">
        <f t="shared" si="274"/>
        <v>67579.97</v>
      </c>
      <c r="D1362" s="113">
        <f t="shared" si="275"/>
        <v>5631.66</v>
      </c>
      <c r="E1362" s="114">
        <f t="shared" si="268"/>
        <v>625.11</v>
      </c>
      <c r="F1362" s="115">
        <f t="shared" si="270"/>
        <v>168.94</v>
      </c>
      <c r="G1362" s="116">
        <f t="shared" si="271"/>
        <v>56.31</v>
      </c>
      <c r="H1362" s="115">
        <f t="shared" si="273"/>
        <v>2.29</v>
      </c>
      <c r="I1362" s="115">
        <f t="shared" si="276"/>
        <v>117.29</v>
      </c>
      <c r="J1362" s="112">
        <f t="shared" si="277"/>
        <v>299.57</v>
      </c>
      <c r="K1362" s="114">
        <f t="shared" si="278"/>
        <v>217.82</v>
      </c>
      <c r="L1362" s="117">
        <v>1452</v>
      </c>
      <c r="M1362" s="118">
        <f t="shared" si="269"/>
        <v>1144</v>
      </c>
      <c r="N1362" s="119">
        <v>1452</v>
      </c>
      <c r="O1362" s="120">
        <f t="shared" si="272"/>
        <v>1144</v>
      </c>
      <c r="U1362" s="125"/>
    </row>
    <row r="1363" spans="1:21" x14ac:dyDescent="0.3">
      <c r="A1363" s="126">
        <v>1145</v>
      </c>
      <c r="B1363" s="127">
        <v>1453</v>
      </c>
      <c r="C1363" s="128">
        <f t="shared" si="274"/>
        <v>67639.039999999994</v>
      </c>
      <c r="D1363" s="129">
        <f t="shared" si="275"/>
        <v>5636.58</v>
      </c>
      <c r="E1363" s="130">
        <f t="shared" si="268"/>
        <v>625.66</v>
      </c>
      <c r="F1363" s="131">
        <f t="shared" si="270"/>
        <v>169.09</v>
      </c>
      <c r="G1363" s="132">
        <f t="shared" si="271"/>
        <v>56.36</v>
      </c>
      <c r="H1363" s="131">
        <f t="shared" si="273"/>
        <v>2.29</v>
      </c>
      <c r="I1363" s="131">
        <f t="shared" si="276"/>
        <v>117.29</v>
      </c>
      <c r="J1363" s="128">
        <f t="shared" si="277"/>
        <v>299.57</v>
      </c>
      <c r="K1363" s="130">
        <f t="shared" si="278"/>
        <v>217.82</v>
      </c>
      <c r="L1363" s="133">
        <v>1453</v>
      </c>
      <c r="M1363" s="134">
        <f t="shared" si="269"/>
        <v>1145</v>
      </c>
      <c r="N1363" s="135">
        <v>1453</v>
      </c>
      <c r="O1363" s="136">
        <f t="shared" si="272"/>
        <v>1145</v>
      </c>
      <c r="U1363" s="125"/>
    </row>
    <row r="1364" spans="1:21" x14ac:dyDescent="0.3">
      <c r="A1364" s="110">
        <v>1145</v>
      </c>
      <c r="B1364" s="111">
        <v>1454</v>
      </c>
      <c r="C1364" s="112">
        <f t="shared" si="274"/>
        <v>67639.039999999994</v>
      </c>
      <c r="D1364" s="113">
        <f t="shared" si="275"/>
        <v>5636.58</v>
      </c>
      <c r="E1364" s="114">
        <f t="shared" si="268"/>
        <v>625.66</v>
      </c>
      <c r="F1364" s="115">
        <f t="shared" si="270"/>
        <v>169.09</v>
      </c>
      <c r="G1364" s="116">
        <f t="shared" si="271"/>
        <v>56.36</v>
      </c>
      <c r="H1364" s="115">
        <f t="shared" si="273"/>
        <v>2.29</v>
      </c>
      <c r="I1364" s="115">
        <f t="shared" si="276"/>
        <v>117.29</v>
      </c>
      <c r="J1364" s="112">
        <f t="shared" si="277"/>
        <v>299.57</v>
      </c>
      <c r="K1364" s="114">
        <f t="shared" si="278"/>
        <v>217.82</v>
      </c>
      <c r="L1364" s="117">
        <v>1454</v>
      </c>
      <c r="M1364" s="118">
        <f t="shared" si="269"/>
        <v>1145</v>
      </c>
      <c r="N1364" s="119">
        <v>1454</v>
      </c>
      <c r="O1364" s="120">
        <f t="shared" si="272"/>
        <v>1145</v>
      </c>
      <c r="U1364" s="125"/>
    </row>
    <row r="1365" spans="1:21" x14ac:dyDescent="0.3">
      <c r="A1365" s="126">
        <v>1146</v>
      </c>
      <c r="B1365" s="127">
        <v>1455</v>
      </c>
      <c r="C1365" s="128">
        <f t="shared" si="274"/>
        <v>67698.12</v>
      </c>
      <c r="D1365" s="129">
        <f t="shared" si="275"/>
        <v>5641.51</v>
      </c>
      <c r="E1365" s="130">
        <f t="shared" si="268"/>
        <v>626.20000000000005</v>
      </c>
      <c r="F1365" s="131">
        <f t="shared" si="270"/>
        <v>169.24</v>
      </c>
      <c r="G1365" s="132">
        <f t="shared" si="271"/>
        <v>56.41</v>
      </c>
      <c r="H1365" s="131">
        <f t="shared" si="273"/>
        <v>2.29</v>
      </c>
      <c r="I1365" s="131">
        <f t="shared" si="276"/>
        <v>117.29</v>
      </c>
      <c r="J1365" s="128">
        <f t="shared" si="277"/>
        <v>299.57</v>
      </c>
      <c r="K1365" s="130">
        <f t="shared" si="278"/>
        <v>217.82</v>
      </c>
      <c r="L1365" s="133">
        <v>1455</v>
      </c>
      <c r="M1365" s="134">
        <f t="shared" si="269"/>
        <v>1146</v>
      </c>
      <c r="N1365" s="135">
        <v>1455</v>
      </c>
      <c r="O1365" s="136">
        <f t="shared" si="272"/>
        <v>1146</v>
      </c>
      <c r="U1365" s="125"/>
    </row>
    <row r="1366" spans="1:21" x14ac:dyDescent="0.3">
      <c r="A1366" s="110">
        <v>1146</v>
      </c>
      <c r="B1366" s="111">
        <v>1456</v>
      </c>
      <c r="C1366" s="112">
        <f t="shared" si="274"/>
        <v>67698.12</v>
      </c>
      <c r="D1366" s="113">
        <f t="shared" si="275"/>
        <v>5641.51</v>
      </c>
      <c r="E1366" s="114">
        <f t="shared" si="268"/>
        <v>626.20000000000005</v>
      </c>
      <c r="F1366" s="115">
        <f t="shared" si="270"/>
        <v>169.24</v>
      </c>
      <c r="G1366" s="116">
        <f t="shared" si="271"/>
        <v>56.41</v>
      </c>
      <c r="H1366" s="115">
        <f t="shared" si="273"/>
        <v>2.29</v>
      </c>
      <c r="I1366" s="115">
        <f t="shared" si="276"/>
        <v>117.29</v>
      </c>
      <c r="J1366" s="112">
        <f t="shared" si="277"/>
        <v>299.57</v>
      </c>
      <c r="K1366" s="114">
        <f t="shared" si="278"/>
        <v>217.82</v>
      </c>
      <c r="L1366" s="117">
        <v>1456</v>
      </c>
      <c r="M1366" s="118">
        <f t="shared" si="269"/>
        <v>1146</v>
      </c>
      <c r="N1366" s="119">
        <v>1456</v>
      </c>
      <c r="O1366" s="120">
        <f t="shared" si="272"/>
        <v>1146</v>
      </c>
      <c r="U1366" s="125"/>
    </row>
    <row r="1367" spans="1:21" x14ac:dyDescent="0.3">
      <c r="A1367" s="126">
        <v>1147</v>
      </c>
      <c r="B1367" s="127">
        <v>1457</v>
      </c>
      <c r="C1367" s="128">
        <f t="shared" si="274"/>
        <v>67757.19</v>
      </c>
      <c r="D1367" s="129">
        <f t="shared" si="275"/>
        <v>5646.43</v>
      </c>
      <c r="E1367" s="130">
        <f t="shared" si="268"/>
        <v>626.75</v>
      </c>
      <c r="F1367" s="131">
        <f t="shared" si="270"/>
        <v>169.39</v>
      </c>
      <c r="G1367" s="132">
        <f t="shared" si="271"/>
        <v>56.46</v>
      </c>
      <c r="H1367" s="131">
        <f t="shared" si="273"/>
        <v>2.29</v>
      </c>
      <c r="I1367" s="131">
        <f t="shared" si="276"/>
        <v>117.29</v>
      </c>
      <c r="J1367" s="128">
        <f t="shared" si="277"/>
        <v>299.57</v>
      </c>
      <c r="K1367" s="130">
        <f t="shared" si="278"/>
        <v>217.82</v>
      </c>
      <c r="L1367" s="133">
        <v>1457</v>
      </c>
      <c r="M1367" s="134">
        <f t="shared" si="269"/>
        <v>1147</v>
      </c>
      <c r="N1367" s="135">
        <v>1457</v>
      </c>
      <c r="O1367" s="136">
        <f t="shared" si="272"/>
        <v>1147</v>
      </c>
      <c r="U1367" s="125"/>
    </row>
    <row r="1368" spans="1:21" x14ac:dyDescent="0.3">
      <c r="A1368" s="110">
        <v>1148</v>
      </c>
      <c r="B1368" s="111">
        <v>1458</v>
      </c>
      <c r="C1368" s="112">
        <f t="shared" si="274"/>
        <v>67816.259999999995</v>
      </c>
      <c r="D1368" s="113">
        <f t="shared" si="275"/>
        <v>5651.35</v>
      </c>
      <c r="E1368" s="114">
        <f t="shared" si="268"/>
        <v>627.29</v>
      </c>
      <c r="F1368" s="115">
        <f t="shared" si="270"/>
        <v>169.54</v>
      </c>
      <c r="G1368" s="116">
        <f t="shared" si="271"/>
        <v>56.51</v>
      </c>
      <c r="H1368" s="115">
        <f t="shared" si="273"/>
        <v>2.29</v>
      </c>
      <c r="I1368" s="115">
        <f t="shared" si="276"/>
        <v>117.29</v>
      </c>
      <c r="J1368" s="112">
        <f t="shared" si="277"/>
        <v>299.57</v>
      </c>
      <c r="K1368" s="114">
        <f t="shared" si="278"/>
        <v>217.82</v>
      </c>
      <c r="L1368" s="117">
        <v>1458</v>
      </c>
      <c r="M1368" s="118">
        <f t="shared" si="269"/>
        <v>1148</v>
      </c>
      <c r="N1368" s="119">
        <v>1458</v>
      </c>
      <c r="O1368" s="120">
        <f t="shared" si="272"/>
        <v>1148</v>
      </c>
      <c r="U1368" s="125"/>
    </row>
    <row r="1369" spans="1:21" x14ac:dyDescent="0.3">
      <c r="A1369" s="126">
        <v>1149</v>
      </c>
      <c r="B1369" s="127">
        <v>1459</v>
      </c>
      <c r="C1369" s="128">
        <f t="shared" si="274"/>
        <v>67875.34</v>
      </c>
      <c r="D1369" s="129">
        <f t="shared" si="275"/>
        <v>5656.27</v>
      </c>
      <c r="E1369" s="130">
        <f t="shared" si="268"/>
        <v>627.84</v>
      </c>
      <c r="F1369" s="131">
        <f t="shared" si="270"/>
        <v>169.68</v>
      </c>
      <c r="G1369" s="132">
        <f t="shared" si="271"/>
        <v>56.56</v>
      </c>
      <c r="H1369" s="131">
        <f t="shared" si="273"/>
        <v>2.29</v>
      </c>
      <c r="I1369" s="131">
        <f t="shared" si="276"/>
        <v>117.29</v>
      </c>
      <c r="J1369" s="128">
        <f t="shared" si="277"/>
        <v>299.57</v>
      </c>
      <c r="K1369" s="130">
        <f t="shared" si="278"/>
        <v>217.82</v>
      </c>
      <c r="L1369" s="133">
        <v>1459</v>
      </c>
      <c r="M1369" s="134">
        <f t="shared" si="269"/>
        <v>1149</v>
      </c>
      <c r="N1369" s="135">
        <v>1459</v>
      </c>
      <c r="O1369" s="136">
        <f t="shared" si="272"/>
        <v>1149</v>
      </c>
      <c r="U1369" s="125"/>
    </row>
    <row r="1370" spans="1:21" x14ac:dyDescent="0.3">
      <c r="A1370" s="110">
        <v>1150</v>
      </c>
      <c r="B1370" s="111">
        <v>1460</v>
      </c>
      <c r="C1370" s="112">
        <f t="shared" si="274"/>
        <v>67934.41</v>
      </c>
      <c r="D1370" s="113">
        <f t="shared" si="275"/>
        <v>5661.2</v>
      </c>
      <c r="E1370" s="114">
        <f t="shared" si="268"/>
        <v>628.39</v>
      </c>
      <c r="F1370" s="115">
        <f t="shared" si="270"/>
        <v>169.83</v>
      </c>
      <c r="G1370" s="116">
        <f t="shared" si="271"/>
        <v>56.61</v>
      </c>
      <c r="H1370" s="115">
        <f t="shared" si="273"/>
        <v>2.29</v>
      </c>
      <c r="I1370" s="115">
        <f t="shared" si="276"/>
        <v>117.29</v>
      </c>
      <c r="J1370" s="112">
        <f t="shared" si="277"/>
        <v>299.57</v>
      </c>
      <c r="K1370" s="114">
        <f t="shared" si="278"/>
        <v>217.82</v>
      </c>
      <c r="L1370" s="117">
        <v>1460</v>
      </c>
      <c r="M1370" s="118">
        <f t="shared" si="269"/>
        <v>1150</v>
      </c>
      <c r="N1370" s="119">
        <v>1460</v>
      </c>
      <c r="O1370" s="120">
        <f t="shared" si="272"/>
        <v>1150</v>
      </c>
      <c r="U1370" s="125"/>
    </row>
    <row r="1371" spans="1:21" x14ac:dyDescent="0.3">
      <c r="A1371" s="126">
        <v>1150</v>
      </c>
      <c r="B1371" s="127">
        <v>1461</v>
      </c>
      <c r="C1371" s="128">
        <f t="shared" si="274"/>
        <v>67934.41</v>
      </c>
      <c r="D1371" s="129">
        <f t="shared" si="275"/>
        <v>5661.2</v>
      </c>
      <c r="E1371" s="130">
        <f t="shared" si="268"/>
        <v>628.39</v>
      </c>
      <c r="F1371" s="131">
        <f t="shared" si="270"/>
        <v>169.83</v>
      </c>
      <c r="G1371" s="132">
        <f t="shared" si="271"/>
        <v>56.61</v>
      </c>
      <c r="H1371" s="131">
        <f t="shared" si="273"/>
        <v>2.29</v>
      </c>
      <c r="I1371" s="131">
        <f t="shared" si="276"/>
        <v>117.29</v>
      </c>
      <c r="J1371" s="128">
        <f t="shared" si="277"/>
        <v>299.57</v>
      </c>
      <c r="K1371" s="130">
        <f t="shared" si="278"/>
        <v>217.82</v>
      </c>
      <c r="L1371" s="133">
        <v>1461</v>
      </c>
      <c r="M1371" s="134">
        <f t="shared" si="269"/>
        <v>1150</v>
      </c>
      <c r="N1371" s="135">
        <v>1461</v>
      </c>
      <c r="O1371" s="136">
        <f t="shared" si="272"/>
        <v>1150</v>
      </c>
      <c r="U1371" s="125"/>
    </row>
    <row r="1372" spans="1:21" x14ac:dyDescent="0.3">
      <c r="A1372" s="110">
        <v>1151</v>
      </c>
      <c r="B1372" s="111">
        <v>1462</v>
      </c>
      <c r="C1372" s="112">
        <f t="shared" si="274"/>
        <v>67993.48</v>
      </c>
      <c r="D1372" s="113">
        <f t="shared" si="275"/>
        <v>5666.12</v>
      </c>
      <c r="E1372" s="114">
        <f t="shared" si="268"/>
        <v>628.92999999999995</v>
      </c>
      <c r="F1372" s="115">
        <f t="shared" si="270"/>
        <v>169.98</v>
      </c>
      <c r="G1372" s="116">
        <f t="shared" si="271"/>
        <v>56.66</v>
      </c>
      <c r="H1372" s="115">
        <f t="shared" si="273"/>
        <v>2.29</v>
      </c>
      <c r="I1372" s="115">
        <f t="shared" si="276"/>
        <v>117.29</v>
      </c>
      <c r="J1372" s="112">
        <f t="shared" si="277"/>
        <v>299.57</v>
      </c>
      <c r="K1372" s="114">
        <f t="shared" si="278"/>
        <v>217.82</v>
      </c>
      <c r="L1372" s="117">
        <v>1462</v>
      </c>
      <c r="M1372" s="118">
        <f t="shared" si="269"/>
        <v>1151</v>
      </c>
      <c r="N1372" s="119">
        <v>1462</v>
      </c>
      <c r="O1372" s="120">
        <f t="shared" si="272"/>
        <v>1151</v>
      </c>
      <c r="U1372" s="125"/>
    </row>
    <row r="1373" spans="1:21" x14ac:dyDescent="0.3">
      <c r="A1373" s="126">
        <v>1151</v>
      </c>
      <c r="B1373" s="127">
        <v>1463</v>
      </c>
      <c r="C1373" s="128">
        <f t="shared" si="274"/>
        <v>67993.48</v>
      </c>
      <c r="D1373" s="129">
        <f t="shared" si="275"/>
        <v>5666.12</v>
      </c>
      <c r="E1373" s="130">
        <f t="shared" si="268"/>
        <v>628.92999999999995</v>
      </c>
      <c r="F1373" s="131">
        <f t="shared" si="270"/>
        <v>169.98</v>
      </c>
      <c r="G1373" s="132">
        <f t="shared" si="271"/>
        <v>56.66</v>
      </c>
      <c r="H1373" s="131">
        <f t="shared" si="273"/>
        <v>2.29</v>
      </c>
      <c r="I1373" s="131">
        <f t="shared" si="276"/>
        <v>117.29</v>
      </c>
      <c r="J1373" s="128">
        <f t="shared" si="277"/>
        <v>299.57</v>
      </c>
      <c r="K1373" s="130">
        <f t="shared" si="278"/>
        <v>217.82</v>
      </c>
      <c r="L1373" s="133">
        <v>1463</v>
      </c>
      <c r="M1373" s="134">
        <f t="shared" si="269"/>
        <v>1151</v>
      </c>
      <c r="N1373" s="135">
        <v>1463</v>
      </c>
      <c r="O1373" s="136">
        <f t="shared" si="272"/>
        <v>1151</v>
      </c>
      <c r="U1373" s="125"/>
    </row>
    <row r="1374" spans="1:21" x14ac:dyDescent="0.3">
      <c r="A1374" s="110">
        <v>1152</v>
      </c>
      <c r="B1374" s="111">
        <v>1464</v>
      </c>
      <c r="C1374" s="112">
        <f t="shared" si="274"/>
        <v>68052.56</v>
      </c>
      <c r="D1374" s="113">
        <f t="shared" si="275"/>
        <v>5671.04</v>
      </c>
      <c r="E1374" s="114">
        <f t="shared" si="268"/>
        <v>629.48</v>
      </c>
      <c r="F1374" s="115">
        <f t="shared" si="270"/>
        <v>170.13</v>
      </c>
      <c r="G1374" s="116">
        <f t="shared" si="271"/>
        <v>56.71</v>
      </c>
      <c r="H1374" s="115">
        <f t="shared" si="273"/>
        <v>2.29</v>
      </c>
      <c r="I1374" s="115">
        <f t="shared" si="276"/>
        <v>117.29</v>
      </c>
      <c r="J1374" s="112">
        <f t="shared" si="277"/>
        <v>299.57</v>
      </c>
      <c r="K1374" s="114">
        <f t="shared" si="278"/>
        <v>217.82</v>
      </c>
      <c r="L1374" s="117">
        <v>1464</v>
      </c>
      <c r="M1374" s="118">
        <f t="shared" si="269"/>
        <v>1152</v>
      </c>
      <c r="N1374" s="119">
        <v>1464</v>
      </c>
      <c r="O1374" s="120">
        <f t="shared" si="272"/>
        <v>1152</v>
      </c>
      <c r="U1374" s="125"/>
    </row>
    <row r="1375" spans="1:21" x14ac:dyDescent="0.3">
      <c r="A1375" s="126">
        <v>1153</v>
      </c>
      <c r="B1375" s="127">
        <v>1465</v>
      </c>
      <c r="C1375" s="128">
        <f t="shared" si="274"/>
        <v>68111.63</v>
      </c>
      <c r="D1375" s="129">
        <f t="shared" si="275"/>
        <v>5675.96</v>
      </c>
      <c r="E1375" s="130">
        <f t="shared" si="268"/>
        <v>630.03</v>
      </c>
      <c r="F1375" s="131">
        <f t="shared" si="270"/>
        <v>170.27</v>
      </c>
      <c r="G1375" s="132">
        <f t="shared" si="271"/>
        <v>56.75</v>
      </c>
      <c r="H1375" s="131">
        <f t="shared" si="273"/>
        <v>2.29</v>
      </c>
      <c r="I1375" s="131">
        <f t="shared" si="276"/>
        <v>117.29</v>
      </c>
      <c r="J1375" s="128">
        <f t="shared" si="277"/>
        <v>299.57</v>
      </c>
      <c r="K1375" s="130">
        <f t="shared" si="278"/>
        <v>217.82</v>
      </c>
      <c r="L1375" s="133">
        <v>1465</v>
      </c>
      <c r="M1375" s="118">
        <f t="shared" si="269"/>
        <v>1153</v>
      </c>
      <c r="N1375" s="135">
        <v>1465</v>
      </c>
      <c r="O1375" s="136">
        <f t="shared" si="272"/>
        <v>1153</v>
      </c>
      <c r="U1375" s="125"/>
    </row>
    <row r="1376" spans="1:21" x14ac:dyDescent="0.3">
      <c r="A1376" s="110">
        <v>1154</v>
      </c>
      <c r="B1376" s="111">
        <v>1466</v>
      </c>
      <c r="C1376" s="112">
        <f t="shared" si="274"/>
        <v>68170.7</v>
      </c>
      <c r="D1376" s="113">
        <f t="shared" si="275"/>
        <v>5680.89</v>
      </c>
      <c r="E1376" s="114">
        <f t="shared" si="268"/>
        <v>630.57000000000005</v>
      </c>
      <c r="F1376" s="115">
        <f t="shared" si="270"/>
        <v>170.42</v>
      </c>
      <c r="G1376" s="116">
        <f t="shared" si="271"/>
        <v>56.8</v>
      </c>
      <c r="H1376" s="115">
        <f t="shared" si="273"/>
        <v>2.29</v>
      </c>
      <c r="I1376" s="115">
        <f t="shared" si="276"/>
        <v>117.29</v>
      </c>
      <c r="J1376" s="112">
        <f t="shared" si="277"/>
        <v>299.57</v>
      </c>
      <c r="K1376" s="114">
        <f t="shared" si="278"/>
        <v>217.82</v>
      </c>
      <c r="L1376" s="117">
        <v>1466</v>
      </c>
      <c r="M1376" s="134">
        <f t="shared" si="269"/>
        <v>1154</v>
      </c>
      <c r="N1376" s="119">
        <v>1466</v>
      </c>
      <c r="O1376" s="120">
        <f t="shared" si="272"/>
        <v>1154</v>
      </c>
      <c r="U1376" s="125"/>
    </row>
    <row r="1377" spans="1:21" x14ac:dyDescent="0.3">
      <c r="A1377" s="126">
        <v>1154</v>
      </c>
      <c r="B1377" s="127">
        <v>1467</v>
      </c>
      <c r="C1377" s="128">
        <f t="shared" si="274"/>
        <v>68170.7</v>
      </c>
      <c r="D1377" s="129">
        <f t="shared" si="275"/>
        <v>5680.89</v>
      </c>
      <c r="E1377" s="130">
        <f t="shared" si="268"/>
        <v>630.57000000000005</v>
      </c>
      <c r="F1377" s="131">
        <f t="shared" si="270"/>
        <v>170.42</v>
      </c>
      <c r="G1377" s="132">
        <f t="shared" si="271"/>
        <v>56.8</v>
      </c>
      <c r="H1377" s="131">
        <f t="shared" si="273"/>
        <v>2.29</v>
      </c>
      <c r="I1377" s="131">
        <f t="shared" si="276"/>
        <v>117.29</v>
      </c>
      <c r="J1377" s="128">
        <f t="shared" si="277"/>
        <v>299.57</v>
      </c>
      <c r="K1377" s="130">
        <f t="shared" si="278"/>
        <v>217.82</v>
      </c>
      <c r="L1377" s="133">
        <v>1467</v>
      </c>
      <c r="M1377" s="118">
        <f t="shared" si="269"/>
        <v>1154</v>
      </c>
      <c r="N1377" s="135">
        <v>1467</v>
      </c>
      <c r="O1377" s="136">
        <f t="shared" si="272"/>
        <v>1154</v>
      </c>
      <c r="U1377" s="125"/>
    </row>
    <row r="1378" spans="1:21" x14ac:dyDescent="0.3">
      <c r="A1378" s="110">
        <v>1155</v>
      </c>
      <c r="B1378" s="111">
        <v>1468</v>
      </c>
      <c r="C1378" s="112">
        <f t="shared" si="274"/>
        <v>68229.78</v>
      </c>
      <c r="D1378" s="113">
        <f t="shared" si="275"/>
        <v>5685.81</v>
      </c>
      <c r="E1378" s="114">
        <f t="shared" si="268"/>
        <v>631.12</v>
      </c>
      <c r="F1378" s="115">
        <f t="shared" si="270"/>
        <v>170.57</v>
      </c>
      <c r="G1378" s="116">
        <f t="shared" si="271"/>
        <v>56.85</v>
      </c>
      <c r="H1378" s="115">
        <f t="shared" si="273"/>
        <v>2.29</v>
      </c>
      <c r="I1378" s="115">
        <f t="shared" si="276"/>
        <v>117.29</v>
      </c>
      <c r="J1378" s="112">
        <f t="shared" si="277"/>
        <v>299.57</v>
      </c>
      <c r="K1378" s="114">
        <f t="shared" si="278"/>
        <v>217.82</v>
      </c>
      <c r="L1378" s="117">
        <v>1468</v>
      </c>
      <c r="M1378" s="134">
        <f t="shared" si="269"/>
        <v>1155</v>
      </c>
      <c r="N1378" s="119">
        <v>1468</v>
      </c>
      <c r="O1378" s="120">
        <f t="shared" si="272"/>
        <v>1155</v>
      </c>
      <c r="U1378" s="125"/>
    </row>
    <row r="1379" spans="1:21" x14ac:dyDescent="0.3">
      <c r="A1379" s="126">
        <v>1156</v>
      </c>
      <c r="B1379" s="127">
        <v>1469</v>
      </c>
      <c r="C1379" s="128">
        <f t="shared" si="274"/>
        <v>68288.850000000006</v>
      </c>
      <c r="D1379" s="129">
        <f t="shared" si="275"/>
        <v>5690.73</v>
      </c>
      <c r="E1379" s="130">
        <f t="shared" si="268"/>
        <v>631.66999999999996</v>
      </c>
      <c r="F1379" s="131">
        <f t="shared" si="270"/>
        <v>170.72</v>
      </c>
      <c r="G1379" s="132">
        <f t="shared" si="271"/>
        <v>56.9</v>
      </c>
      <c r="H1379" s="131">
        <f t="shared" si="273"/>
        <v>2.29</v>
      </c>
      <c r="I1379" s="131">
        <f t="shared" si="276"/>
        <v>117.29</v>
      </c>
      <c r="J1379" s="128">
        <f t="shared" si="277"/>
        <v>299.57</v>
      </c>
      <c r="K1379" s="130">
        <f t="shared" si="278"/>
        <v>217.82</v>
      </c>
      <c r="L1379" s="133">
        <v>1469</v>
      </c>
      <c r="M1379" s="118">
        <f t="shared" si="269"/>
        <v>1156</v>
      </c>
      <c r="N1379" s="135">
        <v>1469</v>
      </c>
      <c r="O1379" s="136">
        <f t="shared" si="272"/>
        <v>1156</v>
      </c>
      <c r="U1379" s="125"/>
    </row>
    <row r="1380" spans="1:21" x14ac:dyDescent="0.3">
      <c r="A1380" s="110">
        <v>1156</v>
      </c>
      <c r="B1380" s="111">
        <v>1470</v>
      </c>
      <c r="C1380" s="112">
        <f t="shared" si="274"/>
        <v>68288.850000000006</v>
      </c>
      <c r="D1380" s="113">
        <f t="shared" si="275"/>
        <v>5690.73</v>
      </c>
      <c r="E1380" s="114">
        <f t="shared" si="268"/>
        <v>631.66999999999996</v>
      </c>
      <c r="F1380" s="115">
        <f t="shared" si="270"/>
        <v>170.72</v>
      </c>
      <c r="G1380" s="116">
        <f t="shared" si="271"/>
        <v>56.9</v>
      </c>
      <c r="H1380" s="115">
        <f t="shared" si="273"/>
        <v>2.29</v>
      </c>
      <c r="I1380" s="115">
        <f t="shared" si="276"/>
        <v>117.29</v>
      </c>
      <c r="J1380" s="112">
        <f t="shared" si="277"/>
        <v>299.57</v>
      </c>
      <c r="K1380" s="114">
        <f t="shared" si="278"/>
        <v>217.82</v>
      </c>
      <c r="L1380" s="117">
        <v>1470</v>
      </c>
      <c r="M1380" s="134">
        <f t="shared" si="269"/>
        <v>1156</v>
      </c>
      <c r="N1380" s="119">
        <v>1470</v>
      </c>
      <c r="O1380" s="120">
        <f t="shared" si="272"/>
        <v>1156</v>
      </c>
      <c r="U1380" s="125"/>
    </row>
    <row r="1381" spans="1:21" x14ac:dyDescent="0.3">
      <c r="A1381" s="126">
        <v>1157</v>
      </c>
      <c r="B1381" s="127">
        <v>1471</v>
      </c>
      <c r="C1381" s="128">
        <f t="shared" si="274"/>
        <v>68347.92</v>
      </c>
      <c r="D1381" s="129">
        <f t="shared" si="275"/>
        <v>5695.66</v>
      </c>
      <c r="E1381" s="130">
        <f t="shared" si="268"/>
        <v>632.21</v>
      </c>
      <c r="F1381" s="131">
        <f t="shared" si="270"/>
        <v>170.86</v>
      </c>
      <c r="G1381" s="132">
        <f t="shared" si="271"/>
        <v>56.95</v>
      </c>
      <c r="H1381" s="131">
        <f t="shared" si="273"/>
        <v>2.29</v>
      </c>
      <c r="I1381" s="131">
        <f t="shared" si="276"/>
        <v>117.29</v>
      </c>
      <c r="J1381" s="128">
        <f t="shared" si="277"/>
        <v>299.57</v>
      </c>
      <c r="K1381" s="130">
        <f t="shared" si="278"/>
        <v>217.82</v>
      </c>
      <c r="L1381" s="133">
        <v>1471</v>
      </c>
      <c r="M1381" s="118">
        <f t="shared" si="269"/>
        <v>1157</v>
      </c>
      <c r="N1381" s="135">
        <v>1471</v>
      </c>
      <c r="O1381" s="136">
        <f t="shared" si="272"/>
        <v>1157</v>
      </c>
      <c r="U1381" s="125"/>
    </row>
    <row r="1382" spans="1:21" x14ac:dyDescent="0.3">
      <c r="A1382" s="110">
        <v>1158</v>
      </c>
      <c r="B1382" s="111">
        <v>1472</v>
      </c>
      <c r="C1382" s="112">
        <f t="shared" si="274"/>
        <v>68407</v>
      </c>
      <c r="D1382" s="113">
        <f t="shared" si="275"/>
        <v>5700.58</v>
      </c>
      <c r="E1382" s="114">
        <f t="shared" si="268"/>
        <v>632.76</v>
      </c>
      <c r="F1382" s="115">
        <f t="shared" si="270"/>
        <v>171.01</v>
      </c>
      <c r="G1382" s="116">
        <f t="shared" si="271"/>
        <v>57</v>
      </c>
      <c r="H1382" s="115">
        <f t="shared" si="273"/>
        <v>2.29</v>
      </c>
      <c r="I1382" s="115">
        <f t="shared" si="276"/>
        <v>117.29</v>
      </c>
      <c r="J1382" s="112">
        <f t="shared" si="277"/>
        <v>299.57</v>
      </c>
      <c r="K1382" s="114">
        <f t="shared" si="278"/>
        <v>217.82</v>
      </c>
      <c r="L1382" s="117">
        <v>1472</v>
      </c>
      <c r="M1382" s="134">
        <f t="shared" si="269"/>
        <v>1158</v>
      </c>
      <c r="N1382" s="119">
        <v>1472</v>
      </c>
      <c r="O1382" s="120">
        <f t="shared" si="272"/>
        <v>1158</v>
      </c>
      <c r="U1382" s="125"/>
    </row>
    <row r="1383" spans="1:21" x14ac:dyDescent="0.3">
      <c r="A1383" s="126">
        <v>1158</v>
      </c>
      <c r="B1383" s="127">
        <v>1473</v>
      </c>
      <c r="C1383" s="128">
        <f t="shared" si="274"/>
        <v>68407</v>
      </c>
      <c r="D1383" s="129">
        <f t="shared" si="275"/>
        <v>5700.58</v>
      </c>
      <c r="E1383" s="130">
        <f t="shared" si="268"/>
        <v>632.76</v>
      </c>
      <c r="F1383" s="131">
        <f t="shared" si="270"/>
        <v>171.01</v>
      </c>
      <c r="G1383" s="132">
        <f t="shared" si="271"/>
        <v>57</v>
      </c>
      <c r="H1383" s="131">
        <f t="shared" si="273"/>
        <v>2.29</v>
      </c>
      <c r="I1383" s="131">
        <f t="shared" si="276"/>
        <v>117.29</v>
      </c>
      <c r="J1383" s="128">
        <f t="shared" si="277"/>
        <v>299.57</v>
      </c>
      <c r="K1383" s="130">
        <f t="shared" si="278"/>
        <v>217.82</v>
      </c>
      <c r="L1383" s="133">
        <v>1473</v>
      </c>
      <c r="M1383" s="118">
        <f t="shared" si="269"/>
        <v>1158</v>
      </c>
      <c r="N1383" s="135">
        <v>1473</v>
      </c>
      <c r="O1383" s="136">
        <f t="shared" si="272"/>
        <v>1158</v>
      </c>
      <c r="U1383" s="125"/>
    </row>
    <row r="1384" spans="1:21" x14ac:dyDescent="0.3">
      <c r="A1384" s="110">
        <v>1159</v>
      </c>
      <c r="B1384" s="111">
        <v>1474</v>
      </c>
      <c r="C1384" s="112">
        <f t="shared" si="274"/>
        <v>68466.070000000007</v>
      </c>
      <c r="D1384" s="113">
        <f t="shared" si="275"/>
        <v>5705.5</v>
      </c>
      <c r="E1384" s="114">
        <f t="shared" ref="E1384:E1447" si="279">TRUNC(D1384*$P$3,2)</f>
        <v>633.30999999999995</v>
      </c>
      <c r="F1384" s="115">
        <f t="shared" si="270"/>
        <v>171.16</v>
      </c>
      <c r="G1384" s="116">
        <f t="shared" si="271"/>
        <v>57.05</v>
      </c>
      <c r="H1384" s="115">
        <f t="shared" si="273"/>
        <v>2.29</v>
      </c>
      <c r="I1384" s="115">
        <f t="shared" si="276"/>
        <v>117.29</v>
      </c>
      <c r="J1384" s="112">
        <f t="shared" si="277"/>
        <v>299.57</v>
      </c>
      <c r="K1384" s="114">
        <f t="shared" si="278"/>
        <v>217.82</v>
      </c>
      <c r="L1384" s="117">
        <v>1474</v>
      </c>
      <c r="M1384" s="134">
        <f t="shared" si="269"/>
        <v>1159</v>
      </c>
      <c r="N1384" s="119">
        <v>1474</v>
      </c>
      <c r="O1384" s="120">
        <f t="shared" si="272"/>
        <v>1159</v>
      </c>
      <c r="U1384" s="125"/>
    </row>
    <row r="1385" spans="1:21" x14ac:dyDescent="0.3">
      <c r="A1385" s="126">
        <v>1160</v>
      </c>
      <c r="B1385" s="127">
        <v>1475</v>
      </c>
      <c r="C1385" s="128">
        <f t="shared" si="274"/>
        <v>68525.14</v>
      </c>
      <c r="D1385" s="129">
        <f t="shared" si="275"/>
        <v>5710.42</v>
      </c>
      <c r="E1385" s="130">
        <f t="shared" si="279"/>
        <v>633.85</v>
      </c>
      <c r="F1385" s="131">
        <f t="shared" si="270"/>
        <v>171.31</v>
      </c>
      <c r="G1385" s="132">
        <f t="shared" si="271"/>
        <v>57.1</v>
      </c>
      <c r="H1385" s="131">
        <f t="shared" si="273"/>
        <v>2.29</v>
      </c>
      <c r="I1385" s="131">
        <f t="shared" si="276"/>
        <v>117.29</v>
      </c>
      <c r="J1385" s="128">
        <f t="shared" si="277"/>
        <v>299.57</v>
      </c>
      <c r="K1385" s="130">
        <f t="shared" si="278"/>
        <v>217.82</v>
      </c>
      <c r="L1385" s="133">
        <v>1475</v>
      </c>
      <c r="M1385" s="118">
        <f t="shared" si="269"/>
        <v>1160</v>
      </c>
      <c r="N1385" s="135">
        <v>1475</v>
      </c>
      <c r="O1385" s="136">
        <f t="shared" si="272"/>
        <v>1160</v>
      </c>
      <c r="U1385" s="125"/>
    </row>
    <row r="1386" spans="1:21" x14ac:dyDescent="0.3">
      <c r="A1386" s="110">
        <v>1161</v>
      </c>
      <c r="B1386" s="111">
        <v>1476</v>
      </c>
      <c r="C1386" s="112">
        <f t="shared" si="274"/>
        <v>68584.22</v>
      </c>
      <c r="D1386" s="113">
        <f t="shared" si="275"/>
        <v>5715.35</v>
      </c>
      <c r="E1386" s="114">
        <f t="shared" si="279"/>
        <v>634.4</v>
      </c>
      <c r="F1386" s="115">
        <f t="shared" si="270"/>
        <v>171.46</v>
      </c>
      <c r="G1386" s="116">
        <f t="shared" si="271"/>
        <v>57.15</v>
      </c>
      <c r="H1386" s="115">
        <f t="shared" si="273"/>
        <v>2.29</v>
      </c>
      <c r="I1386" s="115">
        <f t="shared" si="276"/>
        <v>117.29</v>
      </c>
      <c r="J1386" s="112">
        <f t="shared" si="277"/>
        <v>299.57</v>
      </c>
      <c r="K1386" s="114">
        <f t="shared" si="278"/>
        <v>217.82</v>
      </c>
      <c r="L1386" s="117">
        <v>1476</v>
      </c>
      <c r="M1386" s="134">
        <f t="shared" ref="M1386:M1449" si="280">A1386</f>
        <v>1161</v>
      </c>
      <c r="N1386" s="119">
        <v>1476</v>
      </c>
      <c r="O1386" s="120">
        <f t="shared" si="272"/>
        <v>1161</v>
      </c>
      <c r="U1386" s="125"/>
    </row>
    <row r="1387" spans="1:21" x14ac:dyDescent="0.3">
      <c r="A1387" s="126">
        <v>1162</v>
      </c>
      <c r="B1387" s="127">
        <v>1477</v>
      </c>
      <c r="C1387" s="128">
        <f t="shared" si="274"/>
        <v>68643.289999999994</v>
      </c>
      <c r="D1387" s="129">
        <f t="shared" si="275"/>
        <v>5720.27</v>
      </c>
      <c r="E1387" s="130">
        <f t="shared" si="279"/>
        <v>634.94000000000005</v>
      </c>
      <c r="F1387" s="131">
        <f t="shared" si="270"/>
        <v>171.6</v>
      </c>
      <c r="G1387" s="132">
        <f t="shared" si="271"/>
        <v>57.2</v>
      </c>
      <c r="H1387" s="131">
        <f t="shared" si="273"/>
        <v>2.29</v>
      </c>
      <c r="I1387" s="131">
        <f t="shared" si="276"/>
        <v>117.29</v>
      </c>
      <c r="J1387" s="128">
        <f t="shared" si="277"/>
        <v>299.57</v>
      </c>
      <c r="K1387" s="130">
        <f t="shared" si="278"/>
        <v>217.82</v>
      </c>
      <c r="L1387" s="133">
        <v>1477</v>
      </c>
      <c r="M1387" s="118">
        <f t="shared" si="280"/>
        <v>1162</v>
      </c>
      <c r="N1387" s="135">
        <v>1477</v>
      </c>
      <c r="O1387" s="136">
        <f t="shared" si="272"/>
        <v>1162</v>
      </c>
      <c r="U1387" s="125"/>
    </row>
    <row r="1388" spans="1:21" x14ac:dyDescent="0.3">
      <c r="A1388" s="110">
        <v>1162</v>
      </c>
      <c r="B1388" s="111">
        <v>1478</v>
      </c>
      <c r="C1388" s="112">
        <f t="shared" si="274"/>
        <v>68643.289999999994</v>
      </c>
      <c r="D1388" s="113">
        <f t="shared" si="275"/>
        <v>5720.27</v>
      </c>
      <c r="E1388" s="114">
        <f t="shared" si="279"/>
        <v>634.94000000000005</v>
      </c>
      <c r="F1388" s="115">
        <f t="shared" si="270"/>
        <v>171.6</v>
      </c>
      <c r="G1388" s="116">
        <f t="shared" si="271"/>
        <v>57.2</v>
      </c>
      <c r="H1388" s="115">
        <f t="shared" si="273"/>
        <v>2.29</v>
      </c>
      <c r="I1388" s="115">
        <f t="shared" si="276"/>
        <v>117.29</v>
      </c>
      <c r="J1388" s="112">
        <f t="shared" si="277"/>
        <v>299.57</v>
      </c>
      <c r="K1388" s="114">
        <f t="shared" si="278"/>
        <v>217.82</v>
      </c>
      <c r="L1388" s="117">
        <v>1478</v>
      </c>
      <c r="M1388" s="134">
        <f t="shared" si="280"/>
        <v>1162</v>
      </c>
      <c r="N1388" s="119">
        <v>1478</v>
      </c>
      <c r="O1388" s="120">
        <f t="shared" si="272"/>
        <v>1162</v>
      </c>
      <c r="U1388" s="125"/>
    </row>
    <row r="1389" spans="1:21" x14ac:dyDescent="0.3">
      <c r="A1389" s="126">
        <v>1163</v>
      </c>
      <c r="B1389" s="127">
        <v>1479</v>
      </c>
      <c r="C1389" s="128">
        <f t="shared" si="274"/>
        <v>68702.36</v>
      </c>
      <c r="D1389" s="129">
        <f t="shared" si="275"/>
        <v>5725.19</v>
      </c>
      <c r="E1389" s="130">
        <f t="shared" si="279"/>
        <v>635.49</v>
      </c>
      <c r="F1389" s="131">
        <f t="shared" ref="F1389:F1452" si="281">TRUNC(IF(A1389&lt;=$A$270,$D$270*$P$5,D1389*$P$5),2)</f>
        <v>171.75</v>
      </c>
      <c r="G1389" s="132">
        <f t="shared" ref="G1389:G1452" si="282">TRUNC(IF(A1389&lt;=$A$270,$D$270*$P$6,D1389*$P$6),2)</f>
        <v>57.25</v>
      </c>
      <c r="H1389" s="131">
        <f t="shared" si="273"/>
        <v>2.29</v>
      </c>
      <c r="I1389" s="131">
        <f t="shared" si="276"/>
        <v>117.29</v>
      </c>
      <c r="J1389" s="128">
        <f t="shared" si="277"/>
        <v>299.57</v>
      </c>
      <c r="K1389" s="130">
        <f t="shared" si="278"/>
        <v>217.82</v>
      </c>
      <c r="L1389" s="133">
        <v>1479</v>
      </c>
      <c r="M1389" s="118">
        <f t="shared" si="280"/>
        <v>1163</v>
      </c>
      <c r="N1389" s="135">
        <v>1479</v>
      </c>
      <c r="O1389" s="136">
        <f t="shared" ref="O1389:O1452" si="283">A1389</f>
        <v>1163</v>
      </c>
      <c r="U1389" s="125"/>
    </row>
    <row r="1390" spans="1:21" x14ac:dyDescent="0.3">
      <c r="A1390" s="110">
        <v>1164</v>
      </c>
      <c r="B1390" s="111">
        <v>1480</v>
      </c>
      <c r="C1390" s="112">
        <f t="shared" si="274"/>
        <v>68761.440000000002</v>
      </c>
      <c r="D1390" s="113">
        <f t="shared" si="275"/>
        <v>5730.12</v>
      </c>
      <c r="E1390" s="114">
        <f t="shared" si="279"/>
        <v>636.04</v>
      </c>
      <c r="F1390" s="115">
        <f t="shared" si="281"/>
        <v>171.9</v>
      </c>
      <c r="G1390" s="116">
        <f t="shared" si="282"/>
        <v>57.3</v>
      </c>
      <c r="H1390" s="115">
        <f t="shared" si="273"/>
        <v>2.29</v>
      </c>
      <c r="I1390" s="115">
        <f t="shared" si="276"/>
        <v>117.29</v>
      </c>
      <c r="J1390" s="112">
        <f t="shared" si="277"/>
        <v>299.57</v>
      </c>
      <c r="K1390" s="114">
        <f t="shared" si="278"/>
        <v>217.82</v>
      </c>
      <c r="L1390" s="117">
        <v>1480</v>
      </c>
      <c r="M1390" s="134">
        <f t="shared" si="280"/>
        <v>1164</v>
      </c>
      <c r="N1390" s="119">
        <v>1480</v>
      </c>
      <c r="O1390" s="120">
        <f t="shared" si="283"/>
        <v>1164</v>
      </c>
      <c r="U1390" s="125"/>
    </row>
    <row r="1391" spans="1:21" x14ac:dyDescent="0.3">
      <c r="A1391" s="126">
        <v>1164</v>
      </c>
      <c r="B1391" s="127">
        <v>1481</v>
      </c>
      <c r="C1391" s="128">
        <f t="shared" si="274"/>
        <v>68761.440000000002</v>
      </c>
      <c r="D1391" s="129">
        <f t="shared" si="275"/>
        <v>5730.12</v>
      </c>
      <c r="E1391" s="130">
        <f t="shared" si="279"/>
        <v>636.04</v>
      </c>
      <c r="F1391" s="131">
        <f t="shared" si="281"/>
        <v>171.9</v>
      </c>
      <c r="G1391" s="132">
        <f t="shared" si="282"/>
        <v>57.3</v>
      </c>
      <c r="H1391" s="131">
        <f t="shared" si="273"/>
        <v>2.29</v>
      </c>
      <c r="I1391" s="131">
        <f t="shared" si="276"/>
        <v>117.29</v>
      </c>
      <c r="J1391" s="128">
        <f t="shared" si="277"/>
        <v>299.57</v>
      </c>
      <c r="K1391" s="130">
        <f t="shared" si="278"/>
        <v>217.82</v>
      </c>
      <c r="L1391" s="133">
        <v>1481</v>
      </c>
      <c r="M1391" s="118">
        <f t="shared" si="280"/>
        <v>1164</v>
      </c>
      <c r="N1391" s="135">
        <v>1481</v>
      </c>
      <c r="O1391" s="136">
        <f t="shared" si="283"/>
        <v>1164</v>
      </c>
      <c r="U1391" s="125"/>
    </row>
    <row r="1392" spans="1:21" x14ac:dyDescent="0.3">
      <c r="A1392" s="110">
        <v>1165</v>
      </c>
      <c r="B1392" s="111">
        <v>1482</v>
      </c>
      <c r="C1392" s="112">
        <f t="shared" si="274"/>
        <v>68820.509999999995</v>
      </c>
      <c r="D1392" s="113">
        <f t="shared" si="275"/>
        <v>5735.04</v>
      </c>
      <c r="E1392" s="114">
        <f t="shared" si="279"/>
        <v>636.58000000000004</v>
      </c>
      <c r="F1392" s="115">
        <f t="shared" si="281"/>
        <v>172.05</v>
      </c>
      <c r="G1392" s="116">
        <f t="shared" si="282"/>
        <v>57.35</v>
      </c>
      <c r="H1392" s="115">
        <f t="shared" si="273"/>
        <v>2.29</v>
      </c>
      <c r="I1392" s="115">
        <f t="shared" si="276"/>
        <v>117.29</v>
      </c>
      <c r="J1392" s="112">
        <f t="shared" si="277"/>
        <v>299.57</v>
      </c>
      <c r="K1392" s="114">
        <f t="shared" si="278"/>
        <v>217.82</v>
      </c>
      <c r="L1392" s="117">
        <v>1482</v>
      </c>
      <c r="M1392" s="134">
        <f t="shared" si="280"/>
        <v>1165</v>
      </c>
      <c r="N1392" s="119">
        <v>1482</v>
      </c>
      <c r="O1392" s="120">
        <f t="shared" si="283"/>
        <v>1165</v>
      </c>
      <c r="U1392" s="125"/>
    </row>
    <row r="1393" spans="1:21" x14ac:dyDescent="0.3">
      <c r="A1393" s="126">
        <v>1166</v>
      </c>
      <c r="B1393" s="127">
        <v>1483</v>
      </c>
      <c r="C1393" s="128">
        <f t="shared" si="274"/>
        <v>68879.58</v>
      </c>
      <c r="D1393" s="129">
        <f t="shared" si="275"/>
        <v>5739.96</v>
      </c>
      <c r="E1393" s="130">
        <f t="shared" si="279"/>
        <v>637.13</v>
      </c>
      <c r="F1393" s="131">
        <f t="shared" si="281"/>
        <v>172.19</v>
      </c>
      <c r="G1393" s="132">
        <f t="shared" si="282"/>
        <v>57.39</v>
      </c>
      <c r="H1393" s="131">
        <f t="shared" si="273"/>
        <v>2.29</v>
      </c>
      <c r="I1393" s="131">
        <f t="shared" si="276"/>
        <v>117.29</v>
      </c>
      <c r="J1393" s="128">
        <f t="shared" si="277"/>
        <v>299.57</v>
      </c>
      <c r="K1393" s="130">
        <f t="shared" si="278"/>
        <v>217.82</v>
      </c>
      <c r="L1393" s="133">
        <v>1483</v>
      </c>
      <c r="M1393" s="118">
        <f t="shared" si="280"/>
        <v>1166</v>
      </c>
      <c r="N1393" s="135">
        <v>1483</v>
      </c>
      <c r="O1393" s="136">
        <f t="shared" si="283"/>
        <v>1166</v>
      </c>
      <c r="U1393" s="125"/>
    </row>
    <row r="1394" spans="1:21" x14ac:dyDescent="0.3">
      <c r="A1394" s="110">
        <v>1167</v>
      </c>
      <c r="B1394" s="111">
        <v>1484</v>
      </c>
      <c r="C1394" s="112">
        <f t="shared" si="274"/>
        <v>68938.66</v>
      </c>
      <c r="D1394" s="113">
        <f t="shared" si="275"/>
        <v>5744.88</v>
      </c>
      <c r="E1394" s="114">
        <f t="shared" si="279"/>
        <v>637.67999999999995</v>
      </c>
      <c r="F1394" s="115">
        <f t="shared" si="281"/>
        <v>172.34</v>
      </c>
      <c r="G1394" s="116">
        <f t="shared" si="282"/>
        <v>57.44</v>
      </c>
      <c r="H1394" s="115">
        <f t="shared" si="273"/>
        <v>2.29</v>
      </c>
      <c r="I1394" s="115">
        <f t="shared" si="276"/>
        <v>117.29</v>
      </c>
      <c r="J1394" s="112">
        <f t="shared" si="277"/>
        <v>299.57</v>
      </c>
      <c r="K1394" s="114">
        <f t="shared" si="278"/>
        <v>217.82</v>
      </c>
      <c r="L1394" s="117">
        <v>1484</v>
      </c>
      <c r="M1394" s="118">
        <f t="shared" si="280"/>
        <v>1167</v>
      </c>
      <c r="N1394" s="119">
        <v>1484</v>
      </c>
      <c r="O1394" s="120">
        <f t="shared" si="283"/>
        <v>1167</v>
      </c>
      <c r="U1394" s="125"/>
    </row>
    <row r="1395" spans="1:21" x14ac:dyDescent="0.3">
      <c r="A1395" s="126">
        <v>1167</v>
      </c>
      <c r="B1395" s="127">
        <v>1485</v>
      </c>
      <c r="C1395" s="128">
        <f t="shared" si="274"/>
        <v>68938.66</v>
      </c>
      <c r="D1395" s="129">
        <f t="shared" si="275"/>
        <v>5744.88</v>
      </c>
      <c r="E1395" s="130">
        <f t="shared" si="279"/>
        <v>637.67999999999995</v>
      </c>
      <c r="F1395" s="131">
        <f t="shared" si="281"/>
        <v>172.34</v>
      </c>
      <c r="G1395" s="132">
        <f t="shared" si="282"/>
        <v>57.44</v>
      </c>
      <c r="H1395" s="131">
        <f t="shared" si="273"/>
        <v>2.29</v>
      </c>
      <c r="I1395" s="131">
        <f t="shared" si="276"/>
        <v>117.29</v>
      </c>
      <c r="J1395" s="128">
        <f t="shared" si="277"/>
        <v>299.57</v>
      </c>
      <c r="K1395" s="130">
        <f t="shared" si="278"/>
        <v>217.82</v>
      </c>
      <c r="L1395" s="133">
        <v>1485</v>
      </c>
      <c r="M1395" s="134">
        <f t="shared" si="280"/>
        <v>1167</v>
      </c>
      <c r="N1395" s="135">
        <v>1485</v>
      </c>
      <c r="O1395" s="136">
        <f t="shared" si="283"/>
        <v>1167</v>
      </c>
      <c r="U1395" s="125"/>
    </row>
    <row r="1396" spans="1:21" x14ac:dyDescent="0.3">
      <c r="A1396" s="110">
        <v>1168</v>
      </c>
      <c r="B1396" s="111">
        <v>1486</v>
      </c>
      <c r="C1396" s="112">
        <f t="shared" si="274"/>
        <v>68997.73</v>
      </c>
      <c r="D1396" s="113">
        <f t="shared" si="275"/>
        <v>5749.81</v>
      </c>
      <c r="E1396" s="114">
        <f t="shared" si="279"/>
        <v>638.22</v>
      </c>
      <c r="F1396" s="115">
        <f t="shared" si="281"/>
        <v>172.49</v>
      </c>
      <c r="G1396" s="116">
        <f t="shared" si="282"/>
        <v>57.49</v>
      </c>
      <c r="H1396" s="115">
        <f t="shared" si="273"/>
        <v>2.29</v>
      </c>
      <c r="I1396" s="115">
        <f t="shared" si="276"/>
        <v>117.29</v>
      </c>
      <c r="J1396" s="112">
        <f t="shared" si="277"/>
        <v>299.57</v>
      </c>
      <c r="K1396" s="114">
        <f t="shared" si="278"/>
        <v>217.82</v>
      </c>
      <c r="L1396" s="117">
        <v>1486</v>
      </c>
      <c r="M1396" s="118">
        <f t="shared" si="280"/>
        <v>1168</v>
      </c>
      <c r="N1396" s="119">
        <v>1486</v>
      </c>
      <c r="O1396" s="120">
        <f t="shared" si="283"/>
        <v>1168</v>
      </c>
      <c r="U1396" s="125"/>
    </row>
    <row r="1397" spans="1:21" x14ac:dyDescent="0.3">
      <c r="A1397" s="126">
        <v>1169</v>
      </c>
      <c r="B1397" s="127">
        <v>1487</v>
      </c>
      <c r="C1397" s="128">
        <f t="shared" si="274"/>
        <v>69056.800000000003</v>
      </c>
      <c r="D1397" s="129">
        <f t="shared" si="275"/>
        <v>5754.73</v>
      </c>
      <c r="E1397" s="130">
        <f t="shared" si="279"/>
        <v>638.77</v>
      </c>
      <c r="F1397" s="131">
        <f t="shared" si="281"/>
        <v>172.64</v>
      </c>
      <c r="G1397" s="132">
        <f t="shared" si="282"/>
        <v>57.54</v>
      </c>
      <c r="H1397" s="131">
        <f t="shared" si="273"/>
        <v>2.29</v>
      </c>
      <c r="I1397" s="131">
        <f t="shared" si="276"/>
        <v>117.29</v>
      </c>
      <c r="J1397" s="128">
        <f t="shared" si="277"/>
        <v>299.57</v>
      </c>
      <c r="K1397" s="130">
        <f t="shared" si="278"/>
        <v>217.82</v>
      </c>
      <c r="L1397" s="133">
        <v>1487</v>
      </c>
      <c r="M1397" s="134">
        <f t="shared" si="280"/>
        <v>1169</v>
      </c>
      <c r="N1397" s="135">
        <v>1487</v>
      </c>
      <c r="O1397" s="136">
        <f t="shared" si="283"/>
        <v>1169</v>
      </c>
      <c r="U1397" s="125"/>
    </row>
    <row r="1398" spans="1:21" x14ac:dyDescent="0.3">
      <c r="A1398" s="110">
        <v>1169</v>
      </c>
      <c r="B1398" s="111">
        <v>1488</v>
      </c>
      <c r="C1398" s="112">
        <f t="shared" si="274"/>
        <v>69056.800000000003</v>
      </c>
      <c r="D1398" s="113">
        <f t="shared" si="275"/>
        <v>5754.73</v>
      </c>
      <c r="E1398" s="114">
        <f t="shared" si="279"/>
        <v>638.77</v>
      </c>
      <c r="F1398" s="115">
        <f t="shared" si="281"/>
        <v>172.64</v>
      </c>
      <c r="G1398" s="116">
        <f t="shared" si="282"/>
        <v>57.54</v>
      </c>
      <c r="H1398" s="115">
        <f t="shared" si="273"/>
        <v>2.29</v>
      </c>
      <c r="I1398" s="115">
        <f t="shared" si="276"/>
        <v>117.29</v>
      </c>
      <c r="J1398" s="112">
        <f t="shared" si="277"/>
        <v>299.57</v>
      </c>
      <c r="K1398" s="114">
        <f t="shared" si="278"/>
        <v>217.82</v>
      </c>
      <c r="L1398" s="117">
        <v>1488</v>
      </c>
      <c r="M1398" s="118">
        <f t="shared" si="280"/>
        <v>1169</v>
      </c>
      <c r="N1398" s="119">
        <v>1488</v>
      </c>
      <c r="O1398" s="120">
        <f t="shared" si="283"/>
        <v>1169</v>
      </c>
      <c r="U1398" s="125"/>
    </row>
    <row r="1399" spans="1:21" x14ac:dyDescent="0.3">
      <c r="A1399" s="126">
        <v>1170</v>
      </c>
      <c r="B1399" s="127">
        <v>1489</v>
      </c>
      <c r="C1399" s="128">
        <f t="shared" si="274"/>
        <v>69115.88</v>
      </c>
      <c r="D1399" s="129">
        <f t="shared" si="275"/>
        <v>5759.65</v>
      </c>
      <c r="E1399" s="130">
        <f t="shared" si="279"/>
        <v>639.32000000000005</v>
      </c>
      <c r="F1399" s="131">
        <f t="shared" si="281"/>
        <v>172.78</v>
      </c>
      <c r="G1399" s="132">
        <f t="shared" si="282"/>
        <v>57.59</v>
      </c>
      <c r="H1399" s="131">
        <f t="shared" si="273"/>
        <v>2.29</v>
      </c>
      <c r="I1399" s="131">
        <f t="shared" si="276"/>
        <v>117.29</v>
      </c>
      <c r="J1399" s="128">
        <f t="shared" si="277"/>
        <v>299.57</v>
      </c>
      <c r="K1399" s="130">
        <f t="shared" si="278"/>
        <v>217.82</v>
      </c>
      <c r="L1399" s="133">
        <v>1489</v>
      </c>
      <c r="M1399" s="134">
        <f t="shared" si="280"/>
        <v>1170</v>
      </c>
      <c r="N1399" s="135">
        <v>1489</v>
      </c>
      <c r="O1399" s="136">
        <f t="shared" si="283"/>
        <v>1170</v>
      </c>
      <c r="U1399" s="125"/>
    </row>
    <row r="1400" spans="1:21" x14ac:dyDescent="0.3">
      <c r="A1400" s="110">
        <v>1171</v>
      </c>
      <c r="B1400" s="111">
        <v>1490</v>
      </c>
      <c r="C1400" s="112">
        <f t="shared" si="274"/>
        <v>69174.95</v>
      </c>
      <c r="D1400" s="113">
        <f t="shared" si="275"/>
        <v>5764.57</v>
      </c>
      <c r="E1400" s="114">
        <f t="shared" si="279"/>
        <v>639.86</v>
      </c>
      <c r="F1400" s="115">
        <f t="shared" si="281"/>
        <v>172.93</v>
      </c>
      <c r="G1400" s="116">
        <f t="shared" si="282"/>
        <v>57.64</v>
      </c>
      <c r="H1400" s="115">
        <f t="shared" si="273"/>
        <v>2.29</v>
      </c>
      <c r="I1400" s="115">
        <f t="shared" si="276"/>
        <v>117.29</v>
      </c>
      <c r="J1400" s="112">
        <f t="shared" si="277"/>
        <v>299.57</v>
      </c>
      <c r="K1400" s="114">
        <f t="shared" si="278"/>
        <v>217.82</v>
      </c>
      <c r="L1400" s="117">
        <v>1490</v>
      </c>
      <c r="M1400" s="118">
        <f t="shared" si="280"/>
        <v>1171</v>
      </c>
      <c r="N1400" s="119">
        <v>1490</v>
      </c>
      <c r="O1400" s="120">
        <f t="shared" si="283"/>
        <v>1171</v>
      </c>
      <c r="U1400" s="125"/>
    </row>
    <row r="1401" spans="1:21" x14ac:dyDescent="0.3">
      <c r="A1401" s="126">
        <v>1171</v>
      </c>
      <c r="B1401" s="127">
        <v>1491</v>
      </c>
      <c r="C1401" s="128">
        <f t="shared" si="274"/>
        <v>69174.95</v>
      </c>
      <c r="D1401" s="129">
        <f t="shared" si="275"/>
        <v>5764.57</v>
      </c>
      <c r="E1401" s="130">
        <f t="shared" si="279"/>
        <v>639.86</v>
      </c>
      <c r="F1401" s="131">
        <f t="shared" si="281"/>
        <v>172.93</v>
      </c>
      <c r="G1401" s="132">
        <f t="shared" si="282"/>
        <v>57.64</v>
      </c>
      <c r="H1401" s="131">
        <f t="shared" si="273"/>
        <v>2.29</v>
      </c>
      <c r="I1401" s="131">
        <f t="shared" si="276"/>
        <v>117.29</v>
      </c>
      <c r="J1401" s="128">
        <f t="shared" si="277"/>
        <v>299.57</v>
      </c>
      <c r="K1401" s="130">
        <f t="shared" si="278"/>
        <v>217.82</v>
      </c>
      <c r="L1401" s="133">
        <v>1491</v>
      </c>
      <c r="M1401" s="134">
        <f t="shared" si="280"/>
        <v>1171</v>
      </c>
      <c r="N1401" s="135">
        <v>1491</v>
      </c>
      <c r="O1401" s="136">
        <f t="shared" si="283"/>
        <v>1171</v>
      </c>
      <c r="U1401" s="125"/>
    </row>
    <row r="1402" spans="1:21" x14ac:dyDescent="0.3">
      <c r="A1402" s="110">
        <v>1172</v>
      </c>
      <c r="B1402" s="111">
        <v>1492</v>
      </c>
      <c r="C1402" s="112">
        <f t="shared" si="274"/>
        <v>69234.02</v>
      </c>
      <c r="D1402" s="113">
        <f t="shared" si="275"/>
        <v>5769.5</v>
      </c>
      <c r="E1402" s="114">
        <f t="shared" si="279"/>
        <v>640.41</v>
      </c>
      <c r="F1402" s="115">
        <f t="shared" si="281"/>
        <v>173.08</v>
      </c>
      <c r="G1402" s="116">
        <f t="shared" si="282"/>
        <v>57.69</v>
      </c>
      <c r="H1402" s="115">
        <f t="shared" si="273"/>
        <v>2.29</v>
      </c>
      <c r="I1402" s="115">
        <f t="shared" si="276"/>
        <v>117.29</v>
      </c>
      <c r="J1402" s="112">
        <f t="shared" si="277"/>
        <v>299.57</v>
      </c>
      <c r="K1402" s="114">
        <f t="shared" si="278"/>
        <v>217.82</v>
      </c>
      <c r="L1402" s="117">
        <v>1492</v>
      </c>
      <c r="M1402" s="118">
        <f t="shared" si="280"/>
        <v>1172</v>
      </c>
      <c r="N1402" s="119">
        <v>1492</v>
      </c>
      <c r="O1402" s="120">
        <f t="shared" si="283"/>
        <v>1172</v>
      </c>
      <c r="U1402" s="125"/>
    </row>
    <row r="1403" spans="1:21" x14ac:dyDescent="0.3">
      <c r="A1403" s="126">
        <v>1173</v>
      </c>
      <c r="B1403" s="127">
        <v>1493</v>
      </c>
      <c r="C1403" s="128">
        <f t="shared" si="274"/>
        <v>69293.100000000006</v>
      </c>
      <c r="D1403" s="129">
        <f t="shared" si="275"/>
        <v>5774.42</v>
      </c>
      <c r="E1403" s="130">
        <f t="shared" si="279"/>
        <v>640.96</v>
      </c>
      <c r="F1403" s="131">
        <f t="shared" si="281"/>
        <v>173.23</v>
      </c>
      <c r="G1403" s="132">
        <f t="shared" si="282"/>
        <v>57.74</v>
      </c>
      <c r="H1403" s="131">
        <f t="shared" si="273"/>
        <v>2.29</v>
      </c>
      <c r="I1403" s="131">
        <f t="shared" si="276"/>
        <v>117.29</v>
      </c>
      <c r="J1403" s="128">
        <f t="shared" si="277"/>
        <v>299.57</v>
      </c>
      <c r="K1403" s="130">
        <f t="shared" si="278"/>
        <v>217.82</v>
      </c>
      <c r="L1403" s="133">
        <v>1493</v>
      </c>
      <c r="M1403" s="134">
        <f t="shared" si="280"/>
        <v>1173</v>
      </c>
      <c r="N1403" s="135">
        <v>1493</v>
      </c>
      <c r="O1403" s="136">
        <f t="shared" si="283"/>
        <v>1173</v>
      </c>
      <c r="U1403" s="125"/>
    </row>
    <row r="1404" spans="1:21" x14ac:dyDescent="0.3">
      <c r="A1404" s="110">
        <v>1173</v>
      </c>
      <c r="B1404" s="111">
        <v>1494</v>
      </c>
      <c r="C1404" s="112">
        <f t="shared" si="274"/>
        <v>69293.100000000006</v>
      </c>
      <c r="D1404" s="113">
        <f t="shared" si="275"/>
        <v>5774.42</v>
      </c>
      <c r="E1404" s="114">
        <f t="shared" si="279"/>
        <v>640.96</v>
      </c>
      <c r="F1404" s="115">
        <f t="shared" si="281"/>
        <v>173.23</v>
      </c>
      <c r="G1404" s="116">
        <f t="shared" si="282"/>
        <v>57.74</v>
      </c>
      <c r="H1404" s="115">
        <f t="shared" si="273"/>
        <v>2.29</v>
      </c>
      <c r="I1404" s="115">
        <f t="shared" si="276"/>
        <v>117.29</v>
      </c>
      <c r="J1404" s="112">
        <f t="shared" si="277"/>
        <v>299.57</v>
      </c>
      <c r="K1404" s="114">
        <f t="shared" si="278"/>
        <v>217.82</v>
      </c>
      <c r="L1404" s="117">
        <v>1494</v>
      </c>
      <c r="M1404" s="118">
        <f t="shared" si="280"/>
        <v>1173</v>
      </c>
      <c r="N1404" s="119">
        <v>1494</v>
      </c>
      <c r="O1404" s="120">
        <f t="shared" si="283"/>
        <v>1173</v>
      </c>
      <c r="U1404" s="125"/>
    </row>
    <row r="1405" spans="1:21" x14ac:dyDescent="0.3">
      <c r="A1405" s="126">
        <v>1174</v>
      </c>
      <c r="B1405" s="127">
        <v>1495</v>
      </c>
      <c r="C1405" s="128">
        <f t="shared" si="274"/>
        <v>69352.17</v>
      </c>
      <c r="D1405" s="129">
        <f t="shared" si="275"/>
        <v>5779.34</v>
      </c>
      <c r="E1405" s="130">
        <f t="shared" si="279"/>
        <v>641.5</v>
      </c>
      <c r="F1405" s="131">
        <f t="shared" si="281"/>
        <v>173.38</v>
      </c>
      <c r="G1405" s="132">
        <f t="shared" si="282"/>
        <v>57.79</v>
      </c>
      <c r="H1405" s="131">
        <f t="shared" si="273"/>
        <v>2.29</v>
      </c>
      <c r="I1405" s="131">
        <f t="shared" si="276"/>
        <v>117.29</v>
      </c>
      <c r="J1405" s="128">
        <f t="shared" si="277"/>
        <v>299.57</v>
      </c>
      <c r="K1405" s="130">
        <f t="shared" si="278"/>
        <v>217.82</v>
      </c>
      <c r="L1405" s="133">
        <v>1495</v>
      </c>
      <c r="M1405" s="134">
        <f t="shared" si="280"/>
        <v>1174</v>
      </c>
      <c r="N1405" s="135">
        <v>1495</v>
      </c>
      <c r="O1405" s="136">
        <f t="shared" si="283"/>
        <v>1174</v>
      </c>
      <c r="U1405" s="125"/>
    </row>
    <row r="1406" spans="1:21" x14ac:dyDescent="0.3">
      <c r="A1406" s="110">
        <v>1175</v>
      </c>
      <c r="B1406" s="111">
        <v>1496</v>
      </c>
      <c r="C1406" s="112">
        <f t="shared" si="274"/>
        <v>69411.25</v>
      </c>
      <c r="D1406" s="113">
        <f t="shared" si="275"/>
        <v>5784.27</v>
      </c>
      <c r="E1406" s="114">
        <f t="shared" si="279"/>
        <v>642.04999999999995</v>
      </c>
      <c r="F1406" s="115">
        <f t="shared" si="281"/>
        <v>173.52</v>
      </c>
      <c r="G1406" s="116">
        <f t="shared" si="282"/>
        <v>57.84</v>
      </c>
      <c r="H1406" s="115">
        <f t="shared" si="273"/>
        <v>2.29</v>
      </c>
      <c r="I1406" s="115">
        <f t="shared" si="276"/>
        <v>117.29</v>
      </c>
      <c r="J1406" s="112">
        <f t="shared" si="277"/>
        <v>299.57</v>
      </c>
      <c r="K1406" s="114">
        <f t="shared" si="278"/>
        <v>217.82</v>
      </c>
      <c r="L1406" s="117">
        <v>1496</v>
      </c>
      <c r="M1406" s="118">
        <f t="shared" si="280"/>
        <v>1175</v>
      </c>
      <c r="N1406" s="119">
        <v>1496</v>
      </c>
      <c r="O1406" s="120">
        <f t="shared" si="283"/>
        <v>1175</v>
      </c>
      <c r="U1406" s="125"/>
    </row>
    <row r="1407" spans="1:21" x14ac:dyDescent="0.3">
      <c r="A1407" s="126">
        <v>1175</v>
      </c>
      <c r="B1407" s="127">
        <v>1497</v>
      </c>
      <c r="C1407" s="128">
        <f t="shared" si="274"/>
        <v>69411.25</v>
      </c>
      <c r="D1407" s="129">
        <f t="shared" si="275"/>
        <v>5784.27</v>
      </c>
      <c r="E1407" s="130">
        <f t="shared" si="279"/>
        <v>642.04999999999995</v>
      </c>
      <c r="F1407" s="131">
        <f t="shared" si="281"/>
        <v>173.52</v>
      </c>
      <c r="G1407" s="132">
        <f t="shared" si="282"/>
        <v>57.84</v>
      </c>
      <c r="H1407" s="131">
        <f t="shared" si="273"/>
        <v>2.29</v>
      </c>
      <c r="I1407" s="131">
        <f t="shared" si="276"/>
        <v>117.29</v>
      </c>
      <c r="J1407" s="128">
        <f t="shared" si="277"/>
        <v>299.57</v>
      </c>
      <c r="K1407" s="130">
        <f t="shared" si="278"/>
        <v>217.82</v>
      </c>
      <c r="L1407" s="133">
        <v>1497</v>
      </c>
      <c r="M1407" s="134">
        <f t="shared" si="280"/>
        <v>1175</v>
      </c>
      <c r="N1407" s="135">
        <v>1497</v>
      </c>
      <c r="O1407" s="136">
        <f t="shared" si="283"/>
        <v>1175</v>
      </c>
      <c r="U1407" s="125"/>
    </row>
    <row r="1408" spans="1:21" x14ac:dyDescent="0.3">
      <c r="A1408" s="110">
        <v>1176</v>
      </c>
      <c r="B1408" s="111">
        <v>1498</v>
      </c>
      <c r="C1408" s="112">
        <f t="shared" si="274"/>
        <v>69470.320000000007</v>
      </c>
      <c r="D1408" s="113">
        <f t="shared" si="275"/>
        <v>5789.19</v>
      </c>
      <c r="E1408" s="114">
        <f t="shared" si="279"/>
        <v>642.6</v>
      </c>
      <c r="F1408" s="115">
        <f t="shared" si="281"/>
        <v>173.67</v>
      </c>
      <c r="G1408" s="116">
        <f t="shared" si="282"/>
        <v>57.89</v>
      </c>
      <c r="H1408" s="115">
        <f t="shared" si="273"/>
        <v>2.29</v>
      </c>
      <c r="I1408" s="115">
        <f t="shared" si="276"/>
        <v>117.29</v>
      </c>
      <c r="J1408" s="112">
        <f t="shared" si="277"/>
        <v>299.57</v>
      </c>
      <c r="K1408" s="114">
        <f t="shared" si="278"/>
        <v>217.82</v>
      </c>
      <c r="L1408" s="117">
        <v>1498</v>
      </c>
      <c r="M1408" s="118">
        <f t="shared" si="280"/>
        <v>1176</v>
      </c>
      <c r="N1408" s="119">
        <v>1498</v>
      </c>
      <c r="O1408" s="120">
        <f t="shared" si="283"/>
        <v>1176</v>
      </c>
      <c r="U1408" s="125"/>
    </row>
    <row r="1409" spans="1:21" x14ac:dyDescent="0.3">
      <c r="A1409" s="126">
        <v>1177</v>
      </c>
      <c r="B1409" s="127">
        <v>1499</v>
      </c>
      <c r="C1409" s="128">
        <f t="shared" si="274"/>
        <v>69529.39</v>
      </c>
      <c r="D1409" s="129">
        <f t="shared" si="275"/>
        <v>5794.11</v>
      </c>
      <c r="E1409" s="130">
        <f t="shared" si="279"/>
        <v>643.14</v>
      </c>
      <c r="F1409" s="131">
        <f t="shared" si="281"/>
        <v>173.82</v>
      </c>
      <c r="G1409" s="132">
        <f t="shared" si="282"/>
        <v>57.94</v>
      </c>
      <c r="H1409" s="131">
        <f t="shared" si="273"/>
        <v>2.29</v>
      </c>
      <c r="I1409" s="131">
        <f t="shared" si="276"/>
        <v>117.29</v>
      </c>
      <c r="J1409" s="128">
        <f t="shared" si="277"/>
        <v>299.57</v>
      </c>
      <c r="K1409" s="130">
        <f t="shared" si="278"/>
        <v>217.82</v>
      </c>
      <c r="L1409" s="133">
        <v>1499</v>
      </c>
      <c r="M1409" s="134">
        <f t="shared" si="280"/>
        <v>1177</v>
      </c>
      <c r="N1409" s="135">
        <v>1499</v>
      </c>
      <c r="O1409" s="136">
        <f t="shared" si="283"/>
        <v>1177</v>
      </c>
      <c r="U1409" s="125"/>
    </row>
    <row r="1410" spans="1:21" x14ac:dyDescent="0.3">
      <c r="A1410" s="110">
        <v>1178</v>
      </c>
      <c r="B1410" s="111">
        <v>1500</v>
      </c>
      <c r="C1410" s="112">
        <f t="shared" si="274"/>
        <v>69588.47</v>
      </c>
      <c r="D1410" s="113">
        <f t="shared" si="275"/>
        <v>5799.03</v>
      </c>
      <c r="E1410" s="114">
        <f t="shared" si="279"/>
        <v>643.69000000000005</v>
      </c>
      <c r="F1410" s="115">
        <f t="shared" si="281"/>
        <v>173.97</v>
      </c>
      <c r="G1410" s="116">
        <f t="shared" si="282"/>
        <v>57.99</v>
      </c>
      <c r="H1410" s="115">
        <f t="shared" si="273"/>
        <v>2.29</v>
      </c>
      <c r="I1410" s="115">
        <f t="shared" si="276"/>
        <v>117.29</v>
      </c>
      <c r="J1410" s="112">
        <f t="shared" si="277"/>
        <v>299.57</v>
      </c>
      <c r="K1410" s="114">
        <f t="shared" si="278"/>
        <v>217.82</v>
      </c>
      <c r="L1410" s="117">
        <v>1500</v>
      </c>
      <c r="M1410" s="118">
        <f t="shared" si="280"/>
        <v>1178</v>
      </c>
      <c r="N1410" s="119">
        <v>1500</v>
      </c>
      <c r="O1410" s="120">
        <f t="shared" si="283"/>
        <v>1178</v>
      </c>
      <c r="U1410" s="125"/>
    </row>
    <row r="1411" spans="1:21" x14ac:dyDescent="0.3">
      <c r="A1411" s="126">
        <v>1179</v>
      </c>
      <c r="B1411" s="127">
        <v>1501</v>
      </c>
      <c r="C1411" s="128">
        <f t="shared" si="274"/>
        <v>69647.539999999994</v>
      </c>
      <c r="D1411" s="129">
        <f t="shared" si="275"/>
        <v>5803.96</v>
      </c>
      <c r="E1411" s="130">
        <f t="shared" si="279"/>
        <v>644.23</v>
      </c>
      <c r="F1411" s="131">
        <f t="shared" si="281"/>
        <v>174.11</v>
      </c>
      <c r="G1411" s="132">
        <f t="shared" si="282"/>
        <v>58.03</v>
      </c>
      <c r="H1411" s="131">
        <f t="shared" ref="H1411:H1474" si="284">TRUNC($P$9,2)</f>
        <v>2.29</v>
      </c>
      <c r="I1411" s="131">
        <f t="shared" si="276"/>
        <v>117.29</v>
      </c>
      <c r="J1411" s="128">
        <f t="shared" si="277"/>
        <v>299.57</v>
      </c>
      <c r="K1411" s="130">
        <f t="shared" si="278"/>
        <v>217.82</v>
      </c>
      <c r="L1411" s="133">
        <v>1501</v>
      </c>
      <c r="M1411" s="134">
        <f t="shared" si="280"/>
        <v>1179</v>
      </c>
      <c r="N1411" s="135">
        <v>1501</v>
      </c>
      <c r="O1411" s="136">
        <f t="shared" si="283"/>
        <v>1179</v>
      </c>
      <c r="U1411" s="125"/>
    </row>
    <row r="1412" spans="1:21" x14ac:dyDescent="0.3">
      <c r="A1412" s="110">
        <v>1180</v>
      </c>
      <c r="B1412" s="111">
        <v>1502</v>
      </c>
      <c r="C1412" s="112">
        <f t="shared" si="274"/>
        <v>69706.61</v>
      </c>
      <c r="D1412" s="113">
        <f t="shared" si="275"/>
        <v>5808.88</v>
      </c>
      <c r="E1412" s="114">
        <f t="shared" si="279"/>
        <v>644.78</v>
      </c>
      <c r="F1412" s="115">
        <f t="shared" si="281"/>
        <v>174.26</v>
      </c>
      <c r="G1412" s="116">
        <f t="shared" si="282"/>
        <v>58.08</v>
      </c>
      <c r="H1412" s="115">
        <f t="shared" si="284"/>
        <v>2.29</v>
      </c>
      <c r="I1412" s="115">
        <f t="shared" si="276"/>
        <v>117.29</v>
      </c>
      <c r="J1412" s="112">
        <f t="shared" si="277"/>
        <v>299.57</v>
      </c>
      <c r="K1412" s="114">
        <f t="shared" si="278"/>
        <v>217.82</v>
      </c>
      <c r="L1412" s="117">
        <v>1502</v>
      </c>
      <c r="M1412" s="118">
        <f t="shared" si="280"/>
        <v>1180</v>
      </c>
      <c r="N1412" s="119">
        <v>1502</v>
      </c>
      <c r="O1412" s="120">
        <f t="shared" si="283"/>
        <v>1180</v>
      </c>
      <c r="U1412" s="125"/>
    </row>
    <row r="1413" spans="1:21" x14ac:dyDescent="0.3">
      <c r="A1413" s="126">
        <v>1180</v>
      </c>
      <c r="B1413" s="127">
        <v>1503</v>
      </c>
      <c r="C1413" s="128">
        <f t="shared" si="274"/>
        <v>69706.61</v>
      </c>
      <c r="D1413" s="129">
        <f t="shared" si="275"/>
        <v>5808.88</v>
      </c>
      <c r="E1413" s="130">
        <f t="shared" si="279"/>
        <v>644.78</v>
      </c>
      <c r="F1413" s="131">
        <f t="shared" si="281"/>
        <v>174.26</v>
      </c>
      <c r="G1413" s="132">
        <f t="shared" si="282"/>
        <v>58.08</v>
      </c>
      <c r="H1413" s="131">
        <f t="shared" si="284"/>
        <v>2.29</v>
      </c>
      <c r="I1413" s="131">
        <f t="shared" si="276"/>
        <v>117.29</v>
      </c>
      <c r="J1413" s="128">
        <f t="shared" si="277"/>
        <v>299.57</v>
      </c>
      <c r="K1413" s="130">
        <f t="shared" si="278"/>
        <v>217.82</v>
      </c>
      <c r="L1413" s="133">
        <v>1503</v>
      </c>
      <c r="M1413" s="118">
        <f t="shared" si="280"/>
        <v>1180</v>
      </c>
      <c r="N1413" s="135">
        <v>1503</v>
      </c>
      <c r="O1413" s="136">
        <f t="shared" si="283"/>
        <v>1180</v>
      </c>
      <c r="U1413" s="125"/>
    </row>
    <row r="1414" spans="1:21" x14ac:dyDescent="0.3">
      <c r="A1414" s="110">
        <v>1181</v>
      </c>
      <c r="B1414" s="111">
        <v>1504</v>
      </c>
      <c r="C1414" s="112">
        <f t="shared" si="274"/>
        <v>69765.69</v>
      </c>
      <c r="D1414" s="113">
        <f t="shared" si="275"/>
        <v>5813.8</v>
      </c>
      <c r="E1414" s="114">
        <f t="shared" si="279"/>
        <v>645.33000000000004</v>
      </c>
      <c r="F1414" s="115">
        <f t="shared" si="281"/>
        <v>174.41</v>
      </c>
      <c r="G1414" s="116">
        <f t="shared" si="282"/>
        <v>58.13</v>
      </c>
      <c r="H1414" s="115">
        <f t="shared" si="284"/>
        <v>2.29</v>
      </c>
      <c r="I1414" s="115">
        <f t="shared" si="276"/>
        <v>117.29</v>
      </c>
      <c r="J1414" s="112">
        <f t="shared" si="277"/>
        <v>299.57</v>
      </c>
      <c r="K1414" s="114">
        <f t="shared" si="278"/>
        <v>217.82</v>
      </c>
      <c r="L1414" s="117">
        <v>1504</v>
      </c>
      <c r="M1414" s="134">
        <f t="shared" si="280"/>
        <v>1181</v>
      </c>
      <c r="N1414" s="119">
        <v>1504</v>
      </c>
      <c r="O1414" s="120">
        <f t="shared" si="283"/>
        <v>1181</v>
      </c>
      <c r="U1414" s="125"/>
    </row>
    <row r="1415" spans="1:21" x14ac:dyDescent="0.3">
      <c r="A1415" s="126">
        <v>1182</v>
      </c>
      <c r="B1415" s="127">
        <v>1505</v>
      </c>
      <c r="C1415" s="128">
        <f t="shared" si="274"/>
        <v>69824.759999999995</v>
      </c>
      <c r="D1415" s="129">
        <f t="shared" si="275"/>
        <v>5818.73</v>
      </c>
      <c r="E1415" s="130">
        <f t="shared" si="279"/>
        <v>645.87</v>
      </c>
      <c r="F1415" s="131">
        <f t="shared" si="281"/>
        <v>174.56</v>
      </c>
      <c r="G1415" s="132">
        <f t="shared" si="282"/>
        <v>58.18</v>
      </c>
      <c r="H1415" s="131">
        <f t="shared" si="284"/>
        <v>2.29</v>
      </c>
      <c r="I1415" s="131">
        <f t="shared" si="276"/>
        <v>117.29</v>
      </c>
      <c r="J1415" s="128">
        <f t="shared" si="277"/>
        <v>299.57</v>
      </c>
      <c r="K1415" s="130">
        <f t="shared" si="278"/>
        <v>217.82</v>
      </c>
      <c r="L1415" s="133">
        <v>1505</v>
      </c>
      <c r="M1415" s="118">
        <f t="shared" si="280"/>
        <v>1182</v>
      </c>
      <c r="N1415" s="135">
        <v>1505</v>
      </c>
      <c r="O1415" s="136">
        <f t="shared" si="283"/>
        <v>1182</v>
      </c>
      <c r="U1415" s="125"/>
    </row>
    <row r="1416" spans="1:21" x14ac:dyDescent="0.3">
      <c r="A1416" s="110">
        <v>1183</v>
      </c>
      <c r="B1416" s="111">
        <v>1506</v>
      </c>
      <c r="C1416" s="112">
        <f t="shared" si="274"/>
        <v>69883.83</v>
      </c>
      <c r="D1416" s="113">
        <f t="shared" si="275"/>
        <v>5823.65</v>
      </c>
      <c r="E1416" s="114">
        <f t="shared" si="279"/>
        <v>646.41999999999996</v>
      </c>
      <c r="F1416" s="115">
        <f t="shared" si="281"/>
        <v>174.7</v>
      </c>
      <c r="G1416" s="116">
        <f t="shared" si="282"/>
        <v>58.23</v>
      </c>
      <c r="H1416" s="115">
        <f t="shared" si="284"/>
        <v>2.29</v>
      </c>
      <c r="I1416" s="115">
        <f t="shared" si="276"/>
        <v>117.29</v>
      </c>
      <c r="J1416" s="112">
        <f t="shared" si="277"/>
        <v>299.57</v>
      </c>
      <c r="K1416" s="114">
        <f t="shared" si="278"/>
        <v>217.82</v>
      </c>
      <c r="L1416" s="117">
        <v>1506</v>
      </c>
      <c r="M1416" s="134">
        <f t="shared" si="280"/>
        <v>1183</v>
      </c>
      <c r="N1416" s="119">
        <v>1506</v>
      </c>
      <c r="O1416" s="120">
        <f t="shared" si="283"/>
        <v>1183</v>
      </c>
      <c r="U1416" s="125"/>
    </row>
    <row r="1417" spans="1:21" x14ac:dyDescent="0.3">
      <c r="A1417" s="126">
        <v>1184</v>
      </c>
      <c r="B1417" s="127">
        <v>1507</v>
      </c>
      <c r="C1417" s="128">
        <f t="shared" si="274"/>
        <v>69942.91</v>
      </c>
      <c r="D1417" s="129">
        <f t="shared" si="275"/>
        <v>5828.57</v>
      </c>
      <c r="E1417" s="130">
        <f t="shared" si="279"/>
        <v>646.97</v>
      </c>
      <c r="F1417" s="131">
        <f t="shared" si="281"/>
        <v>174.85</v>
      </c>
      <c r="G1417" s="132">
        <f t="shared" si="282"/>
        <v>58.28</v>
      </c>
      <c r="H1417" s="131">
        <f t="shared" si="284"/>
        <v>2.29</v>
      </c>
      <c r="I1417" s="131">
        <f t="shared" si="276"/>
        <v>117.29</v>
      </c>
      <c r="J1417" s="128">
        <f t="shared" si="277"/>
        <v>299.57</v>
      </c>
      <c r="K1417" s="130">
        <f t="shared" si="278"/>
        <v>217.82</v>
      </c>
      <c r="L1417" s="133">
        <v>1507</v>
      </c>
      <c r="M1417" s="118">
        <f t="shared" si="280"/>
        <v>1184</v>
      </c>
      <c r="N1417" s="135">
        <v>1507</v>
      </c>
      <c r="O1417" s="136">
        <f t="shared" si="283"/>
        <v>1184</v>
      </c>
      <c r="U1417" s="125"/>
    </row>
    <row r="1418" spans="1:21" x14ac:dyDescent="0.3">
      <c r="A1418" s="110">
        <v>1184</v>
      </c>
      <c r="B1418" s="111">
        <v>1508</v>
      </c>
      <c r="C1418" s="112">
        <f t="shared" ref="C1418:C1481" si="285">ROUND($P$1*A1418,2)</f>
        <v>69942.91</v>
      </c>
      <c r="D1418" s="113">
        <f t="shared" ref="D1418:D1481" si="286">TRUNC(C1418/12,2)</f>
        <v>5828.57</v>
      </c>
      <c r="E1418" s="114">
        <f t="shared" si="279"/>
        <v>646.97</v>
      </c>
      <c r="F1418" s="115">
        <f t="shared" si="281"/>
        <v>174.85</v>
      </c>
      <c r="G1418" s="116">
        <f t="shared" si="282"/>
        <v>58.28</v>
      </c>
      <c r="H1418" s="115">
        <f t="shared" si="284"/>
        <v>2.29</v>
      </c>
      <c r="I1418" s="115">
        <f t="shared" ref="I1418:I1481" si="287">TRUNC(IF(A1418&lt;$A$427,$D$427*$R$10+$P$10,IF(A1418&gt;$A$782,$D$782*$R$10+$P$10,D1418*$R$10+$P$10)),2)</f>
        <v>117.29</v>
      </c>
      <c r="J1418" s="112">
        <f t="shared" ref="J1418:J1481" si="288">TRUNC(IF(A1418&lt;$A$427,($D$427*$R$11)+$P$11,IF(A1418&gt;$A$782,$D$782*$R$11+$P$11,D1418*$R$11+$P$11)),2)</f>
        <v>299.57</v>
      </c>
      <c r="K1418" s="114">
        <f t="shared" ref="K1418:K1481" si="289">TRUNC(IF(A1418&lt;$A$427,$D$427*$R$12+$P$12,IF(A1418&gt;$A$782,$D$782*$R$12+$P$12,D1418*$R$12+$P$12)),2)</f>
        <v>217.82</v>
      </c>
      <c r="L1418" s="117">
        <v>1508</v>
      </c>
      <c r="M1418" s="134">
        <f t="shared" si="280"/>
        <v>1184</v>
      </c>
      <c r="N1418" s="119">
        <v>1508</v>
      </c>
      <c r="O1418" s="120">
        <f t="shared" si="283"/>
        <v>1184</v>
      </c>
      <c r="U1418" s="125"/>
    </row>
    <row r="1419" spans="1:21" x14ac:dyDescent="0.3">
      <c r="A1419" s="126">
        <v>1185</v>
      </c>
      <c r="B1419" s="127">
        <v>1509</v>
      </c>
      <c r="C1419" s="128">
        <f t="shared" si="285"/>
        <v>70001.98</v>
      </c>
      <c r="D1419" s="129">
        <f t="shared" si="286"/>
        <v>5833.49</v>
      </c>
      <c r="E1419" s="130">
        <f t="shared" si="279"/>
        <v>647.51</v>
      </c>
      <c r="F1419" s="131">
        <f t="shared" si="281"/>
        <v>175</v>
      </c>
      <c r="G1419" s="132">
        <f t="shared" si="282"/>
        <v>58.33</v>
      </c>
      <c r="H1419" s="131">
        <f t="shared" si="284"/>
        <v>2.29</v>
      </c>
      <c r="I1419" s="131">
        <f t="shared" si="287"/>
        <v>117.29</v>
      </c>
      <c r="J1419" s="128">
        <f t="shared" si="288"/>
        <v>299.57</v>
      </c>
      <c r="K1419" s="130">
        <f t="shared" si="289"/>
        <v>217.82</v>
      </c>
      <c r="L1419" s="133">
        <v>1509</v>
      </c>
      <c r="M1419" s="118">
        <f t="shared" si="280"/>
        <v>1185</v>
      </c>
      <c r="N1419" s="135">
        <v>1509</v>
      </c>
      <c r="O1419" s="136">
        <f t="shared" si="283"/>
        <v>1185</v>
      </c>
      <c r="U1419" s="125"/>
    </row>
    <row r="1420" spans="1:21" x14ac:dyDescent="0.3">
      <c r="A1420" s="110">
        <v>1185</v>
      </c>
      <c r="B1420" s="111">
        <v>1510</v>
      </c>
      <c r="C1420" s="112">
        <f t="shared" si="285"/>
        <v>70001.98</v>
      </c>
      <c r="D1420" s="113">
        <f t="shared" si="286"/>
        <v>5833.49</v>
      </c>
      <c r="E1420" s="114">
        <f t="shared" si="279"/>
        <v>647.51</v>
      </c>
      <c r="F1420" s="115">
        <f t="shared" si="281"/>
        <v>175</v>
      </c>
      <c r="G1420" s="116">
        <f t="shared" si="282"/>
        <v>58.33</v>
      </c>
      <c r="H1420" s="115">
        <f t="shared" si="284"/>
        <v>2.29</v>
      </c>
      <c r="I1420" s="115">
        <f t="shared" si="287"/>
        <v>117.29</v>
      </c>
      <c r="J1420" s="112">
        <f t="shared" si="288"/>
        <v>299.57</v>
      </c>
      <c r="K1420" s="114">
        <f t="shared" si="289"/>
        <v>217.82</v>
      </c>
      <c r="L1420" s="117">
        <v>1510</v>
      </c>
      <c r="M1420" s="134">
        <f t="shared" si="280"/>
        <v>1185</v>
      </c>
      <c r="N1420" s="119">
        <v>1510</v>
      </c>
      <c r="O1420" s="120">
        <f t="shared" si="283"/>
        <v>1185</v>
      </c>
      <c r="U1420" s="125"/>
    </row>
    <row r="1421" spans="1:21" x14ac:dyDescent="0.3">
      <c r="A1421" s="126">
        <v>1186</v>
      </c>
      <c r="B1421" s="127">
        <v>1511</v>
      </c>
      <c r="C1421" s="128">
        <f t="shared" si="285"/>
        <v>70061.05</v>
      </c>
      <c r="D1421" s="129">
        <f t="shared" si="286"/>
        <v>5838.42</v>
      </c>
      <c r="E1421" s="130">
        <f t="shared" si="279"/>
        <v>648.05999999999995</v>
      </c>
      <c r="F1421" s="131">
        <f t="shared" si="281"/>
        <v>175.15</v>
      </c>
      <c r="G1421" s="132">
        <f t="shared" si="282"/>
        <v>58.38</v>
      </c>
      <c r="H1421" s="131">
        <f t="shared" si="284"/>
        <v>2.29</v>
      </c>
      <c r="I1421" s="131">
        <f t="shared" si="287"/>
        <v>117.29</v>
      </c>
      <c r="J1421" s="128">
        <f t="shared" si="288"/>
        <v>299.57</v>
      </c>
      <c r="K1421" s="130">
        <f t="shared" si="289"/>
        <v>217.82</v>
      </c>
      <c r="L1421" s="133">
        <v>1511</v>
      </c>
      <c r="M1421" s="118">
        <f t="shared" si="280"/>
        <v>1186</v>
      </c>
      <c r="N1421" s="135">
        <v>1511</v>
      </c>
      <c r="O1421" s="136">
        <f t="shared" si="283"/>
        <v>1186</v>
      </c>
      <c r="U1421" s="125"/>
    </row>
    <row r="1422" spans="1:21" x14ac:dyDescent="0.3">
      <c r="A1422" s="110">
        <v>1187</v>
      </c>
      <c r="B1422" s="111">
        <v>1512</v>
      </c>
      <c r="C1422" s="112">
        <f t="shared" si="285"/>
        <v>70120.13</v>
      </c>
      <c r="D1422" s="113">
        <f t="shared" si="286"/>
        <v>5843.34</v>
      </c>
      <c r="E1422" s="114">
        <f t="shared" si="279"/>
        <v>648.61</v>
      </c>
      <c r="F1422" s="115">
        <f t="shared" si="281"/>
        <v>175.3</v>
      </c>
      <c r="G1422" s="116">
        <f t="shared" si="282"/>
        <v>58.43</v>
      </c>
      <c r="H1422" s="115">
        <f t="shared" si="284"/>
        <v>2.29</v>
      </c>
      <c r="I1422" s="115">
        <f t="shared" si="287"/>
        <v>117.29</v>
      </c>
      <c r="J1422" s="112">
        <f t="shared" si="288"/>
        <v>299.57</v>
      </c>
      <c r="K1422" s="114">
        <f t="shared" si="289"/>
        <v>217.82</v>
      </c>
      <c r="L1422" s="117">
        <v>1512</v>
      </c>
      <c r="M1422" s="134">
        <f t="shared" si="280"/>
        <v>1187</v>
      </c>
      <c r="N1422" s="119">
        <v>1512</v>
      </c>
      <c r="O1422" s="120">
        <f t="shared" si="283"/>
        <v>1187</v>
      </c>
      <c r="U1422" s="125"/>
    </row>
    <row r="1423" spans="1:21" x14ac:dyDescent="0.3">
      <c r="A1423" s="126">
        <v>1188</v>
      </c>
      <c r="B1423" s="127">
        <v>1513</v>
      </c>
      <c r="C1423" s="128">
        <f t="shared" si="285"/>
        <v>70179.199999999997</v>
      </c>
      <c r="D1423" s="129">
        <f t="shared" si="286"/>
        <v>5848.26</v>
      </c>
      <c r="E1423" s="130">
        <f t="shared" si="279"/>
        <v>649.15</v>
      </c>
      <c r="F1423" s="131">
        <f t="shared" si="281"/>
        <v>175.44</v>
      </c>
      <c r="G1423" s="132">
        <f t="shared" si="282"/>
        <v>58.48</v>
      </c>
      <c r="H1423" s="131">
        <f t="shared" si="284"/>
        <v>2.29</v>
      </c>
      <c r="I1423" s="131">
        <f t="shared" si="287"/>
        <v>117.29</v>
      </c>
      <c r="J1423" s="128">
        <f t="shared" si="288"/>
        <v>299.57</v>
      </c>
      <c r="K1423" s="130">
        <f t="shared" si="289"/>
        <v>217.82</v>
      </c>
      <c r="L1423" s="133">
        <v>1513</v>
      </c>
      <c r="M1423" s="118">
        <f t="shared" si="280"/>
        <v>1188</v>
      </c>
      <c r="N1423" s="135">
        <v>1513</v>
      </c>
      <c r="O1423" s="136">
        <f t="shared" si="283"/>
        <v>1188</v>
      </c>
      <c r="U1423" s="125"/>
    </row>
    <row r="1424" spans="1:21" x14ac:dyDescent="0.3">
      <c r="A1424" s="110">
        <v>1188</v>
      </c>
      <c r="B1424" s="111">
        <v>1514</v>
      </c>
      <c r="C1424" s="112">
        <f t="shared" si="285"/>
        <v>70179.199999999997</v>
      </c>
      <c r="D1424" s="113">
        <f t="shared" si="286"/>
        <v>5848.26</v>
      </c>
      <c r="E1424" s="114">
        <f t="shared" si="279"/>
        <v>649.15</v>
      </c>
      <c r="F1424" s="115">
        <f t="shared" si="281"/>
        <v>175.44</v>
      </c>
      <c r="G1424" s="116">
        <f t="shared" si="282"/>
        <v>58.48</v>
      </c>
      <c r="H1424" s="115">
        <f t="shared" si="284"/>
        <v>2.29</v>
      </c>
      <c r="I1424" s="115">
        <f t="shared" si="287"/>
        <v>117.29</v>
      </c>
      <c r="J1424" s="112">
        <f t="shared" si="288"/>
        <v>299.57</v>
      </c>
      <c r="K1424" s="114">
        <f t="shared" si="289"/>
        <v>217.82</v>
      </c>
      <c r="L1424" s="117">
        <v>1514</v>
      </c>
      <c r="M1424" s="134">
        <f t="shared" si="280"/>
        <v>1188</v>
      </c>
      <c r="N1424" s="119">
        <v>1514</v>
      </c>
      <c r="O1424" s="120">
        <f t="shared" si="283"/>
        <v>1188</v>
      </c>
      <c r="U1424" s="125"/>
    </row>
    <row r="1425" spans="1:21" x14ac:dyDescent="0.3">
      <c r="A1425" s="126">
        <v>1189</v>
      </c>
      <c r="B1425" s="127">
        <v>1515</v>
      </c>
      <c r="C1425" s="128">
        <f t="shared" si="285"/>
        <v>70238.27</v>
      </c>
      <c r="D1425" s="129">
        <f t="shared" si="286"/>
        <v>5853.18</v>
      </c>
      <c r="E1425" s="130">
        <f t="shared" si="279"/>
        <v>649.70000000000005</v>
      </c>
      <c r="F1425" s="131">
        <f t="shared" si="281"/>
        <v>175.59</v>
      </c>
      <c r="G1425" s="132">
        <f t="shared" si="282"/>
        <v>58.53</v>
      </c>
      <c r="H1425" s="131">
        <f t="shared" si="284"/>
        <v>2.29</v>
      </c>
      <c r="I1425" s="131">
        <f t="shared" si="287"/>
        <v>117.29</v>
      </c>
      <c r="J1425" s="128">
        <f t="shared" si="288"/>
        <v>299.57</v>
      </c>
      <c r="K1425" s="130">
        <f t="shared" si="289"/>
        <v>217.82</v>
      </c>
      <c r="L1425" s="133">
        <v>1515</v>
      </c>
      <c r="M1425" s="118">
        <f t="shared" si="280"/>
        <v>1189</v>
      </c>
      <c r="N1425" s="135">
        <v>1515</v>
      </c>
      <c r="O1425" s="136">
        <f t="shared" si="283"/>
        <v>1189</v>
      </c>
      <c r="U1425" s="125"/>
    </row>
    <row r="1426" spans="1:21" x14ac:dyDescent="0.3">
      <c r="A1426" s="110">
        <v>1190</v>
      </c>
      <c r="B1426" s="111">
        <v>1516</v>
      </c>
      <c r="C1426" s="112">
        <f t="shared" si="285"/>
        <v>70297.350000000006</v>
      </c>
      <c r="D1426" s="113">
        <f t="shared" si="286"/>
        <v>5858.11</v>
      </c>
      <c r="E1426" s="114">
        <f t="shared" si="279"/>
        <v>650.25</v>
      </c>
      <c r="F1426" s="115">
        <f t="shared" si="281"/>
        <v>175.74</v>
      </c>
      <c r="G1426" s="116">
        <f t="shared" si="282"/>
        <v>58.58</v>
      </c>
      <c r="H1426" s="115">
        <f t="shared" si="284"/>
        <v>2.29</v>
      </c>
      <c r="I1426" s="115">
        <f t="shared" si="287"/>
        <v>117.29</v>
      </c>
      <c r="J1426" s="112">
        <f t="shared" si="288"/>
        <v>299.57</v>
      </c>
      <c r="K1426" s="114">
        <f t="shared" si="289"/>
        <v>217.82</v>
      </c>
      <c r="L1426" s="117">
        <v>1516</v>
      </c>
      <c r="M1426" s="134">
        <f t="shared" si="280"/>
        <v>1190</v>
      </c>
      <c r="N1426" s="119">
        <v>1516</v>
      </c>
      <c r="O1426" s="120">
        <f t="shared" si="283"/>
        <v>1190</v>
      </c>
      <c r="U1426" s="125"/>
    </row>
    <row r="1427" spans="1:21" x14ac:dyDescent="0.3">
      <c r="A1427" s="126">
        <v>1191</v>
      </c>
      <c r="B1427" s="127">
        <v>1517</v>
      </c>
      <c r="C1427" s="128">
        <f t="shared" si="285"/>
        <v>70356.42</v>
      </c>
      <c r="D1427" s="129">
        <f t="shared" si="286"/>
        <v>5863.03</v>
      </c>
      <c r="E1427" s="130">
        <f t="shared" si="279"/>
        <v>650.79</v>
      </c>
      <c r="F1427" s="131">
        <f t="shared" si="281"/>
        <v>175.89</v>
      </c>
      <c r="G1427" s="132">
        <f t="shared" si="282"/>
        <v>58.63</v>
      </c>
      <c r="H1427" s="131">
        <f t="shared" si="284"/>
        <v>2.29</v>
      </c>
      <c r="I1427" s="131">
        <f t="shared" si="287"/>
        <v>117.29</v>
      </c>
      <c r="J1427" s="128">
        <f t="shared" si="288"/>
        <v>299.57</v>
      </c>
      <c r="K1427" s="130">
        <f t="shared" si="289"/>
        <v>217.82</v>
      </c>
      <c r="L1427" s="133">
        <v>1517</v>
      </c>
      <c r="M1427" s="118">
        <f t="shared" si="280"/>
        <v>1191</v>
      </c>
      <c r="N1427" s="135">
        <v>1517</v>
      </c>
      <c r="O1427" s="136">
        <f t="shared" si="283"/>
        <v>1191</v>
      </c>
      <c r="U1427" s="125"/>
    </row>
    <row r="1428" spans="1:21" x14ac:dyDescent="0.3">
      <c r="A1428" s="110">
        <v>1192</v>
      </c>
      <c r="B1428" s="111">
        <v>1518</v>
      </c>
      <c r="C1428" s="112">
        <f t="shared" si="285"/>
        <v>70415.490000000005</v>
      </c>
      <c r="D1428" s="113">
        <f t="shared" si="286"/>
        <v>5867.95</v>
      </c>
      <c r="E1428" s="114">
        <f t="shared" si="279"/>
        <v>651.34</v>
      </c>
      <c r="F1428" s="115">
        <f t="shared" si="281"/>
        <v>176.03</v>
      </c>
      <c r="G1428" s="116">
        <f t="shared" si="282"/>
        <v>58.67</v>
      </c>
      <c r="H1428" s="115">
        <f t="shared" si="284"/>
        <v>2.29</v>
      </c>
      <c r="I1428" s="115">
        <f t="shared" si="287"/>
        <v>117.29</v>
      </c>
      <c r="J1428" s="112">
        <f t="shared" si="288"/>
        <v>299.57</v>
      </c>
      <c r="K1428" s="114">
        <f t="shared" si="289"/>
        <v>217.82</v>
      </c>
      <c r="L1428" s="117">
        <v>1518</v>
      </c>
      <c r="M1428" s="134">
        <f t="shared" si="280"/>
        <v>1192</v>
      </c>
      <c r="N1428" s="119">
        <v>1518</v>
      </c>
      <c r="O1428" s="120">
        <f t="shared" si="283"/>
        <v>1192</v>
      </c>
      <c r="U1428" s="125"/>
    </row>
    <row r="1429" spans="1:21" x14ac:dyDescent="0.3">
      <c r="A1429" s="126">
        <v>1192</v>
      </c>
      <c r="B1429" s="127">
        <v>1519</v>
      </c>
      <c r="C1429" s="128">
        <f t="shared" si="285"/>
        <v>70415.490000000005</v>
      </c>
      <c r="D1429" s="129">
        <f t="shared" si="286"/>
        <v>5867.95</v>
      </c>
      <c r="E1429" s="130">
        <f t="shared" si="279"/>
        <v>651.34</v>
      </c>
      <c r="F1429" s="131">
        <f t="shared" si="281"/>
        <v>176.03</v>
      </c>
      <c r="G1429" s="132">
        <f t="shared" si="282"/>
        <v>58.67</v>
      </c>
      <c r="H1429" s="131">
        <f t="shared" si="284"/>
        <v>2.29</v>
      </c>
      <c r="I1429" s="131">
        <f t="shared" si="287"/>
        <v>117.29</v>
      </c>
      <c r="J1429" s="128">
        <f t="shared" si="288"/>
        <v>299.57</v>
      </c>
      <c r="K1429" s="130">
        <f t="shared" si="289"/>
        <v>217.82</v>
      </c>
      <c r="L1429" s="133">
        <v>1519</v>
      </c>
      <c r="M1429" s="118">
        <f t="shared" si="280"/>
        <v>1192</v>
      </c>
      <c r="N1429" s="135">
        <v>1519</v>
      </c>
      <c r="O1429" s="136">
        <f t="shared" si="283"/>
        <v>1192</v>
      </c>
      <c r="U1429" s="125"/>
    </row>
    <row r="1430" spans="1:21" x14ac:dyDescent="0.3">
      <c r="A1430" s="110">
        <v>1193</v>
      </c>
      <c r="B1430" s="111">
        <v>1520</v>
      </c>
      <c r="C1430" s="112">
        <f t="shared" si="285"/>
        <v>70474.570000000007</v>
      </c>
      <c r="D1430" s="113">
        <f t="shared" si="286"/>
        <v>5872.88</v>
      </c>
      <c r="E1430" s="114">
        <f t="shared" si="279"/>
        <v>651.88</v>
      </c>
      <c r="F1430" s="115">
        <f t="shared" si="281"/>
        <v>176.18</v>
      </c>
      <c r="G1430" s="116">
        <f t="shared" si="282"/>
        <v>58.72</v>
      </c>
      <c r="H1430" s="115">
        <f t="shared" si="284"/>
        <v>2.29</v>
      </c>
      <c r="I1430" s="115">
        <f t="shared" si="287"/>
        <v>117.29</v>
      </c>
      <c r="J1430" s="112">
        <f t="shared" si="288"/>
        <v>299.57</v>
      </c>
      <c r="K1430" s="114">
        <f t="shared" si="289"/>
        <v>217.82</v>
      </c>
      <c r="L1430" s="117">
        <v>1520</v>
      </c>
      <c r="M1430" s="134">
        <f t="shared" si="280"/>
        <v>1193</v>
      </c>
      <c r="N1430" s="119">
        <v>1520</v>
      </c>
      <c r="O1430" s="120">
        <f t="shared" si="283"/>
        <v>1193</v>
      </c>
      <c r="U1430" s="125"/>
    </row>
    <row r="1431" spans="1:21" x14ac:dyDescent="0.3">
      <c r="A1431" s="126">
        <v>1194</v>
      </c>
      <c r="B1431" s="127">
        <v>1521</v>
      </c>
      <c r="C1431" s="128">
        <f t="shared" si="285"/>
        <v>70533.64</v>
      </c>
      <c r="D1431" s="129">
        <f t="shared" si="286"/>
        <v>5877.8</v>
      </c>
      <c r="E1431" s="130">
        <f t="shared" si="279"/>
        <v>652.42999999999995</v>
      </c>
      <c r="F1431" s="131">
        <f t="shared" si="281"/>
        <v>176.33</v>
      </c>
      <c r="G1431" s="132">
        <f t="shared" si="282"/>
        <v>58.77</v>
      </c>
      <c r="H1431" s="131">
        <f t="shared" si="284"/>
        <v>2.29</v>
      </c>
      <c r="I1431" s="131">
        <f t="shared" si="287"/>
        <v>117.29</v>
      </c>
      <c r="J1431" s="128">
        <f t="shared" si="288"/>
        <v>299.57</v>
      </c>
      <c r="K1431" s="130">
        <f t="shared" si="289"/>
        <v>217.82</v>
      </c>
      <c r="L1431" s="133">
        <v>1521</v>
      </c>
      <c r="M1431" s="118">
        <f t="shared" si="280"/>
        <v>1194</v>
      </c>
      <c r="N1431" s="135">
        <v>1521</v>
      </c>
      <c r="O1431" s="136">
        <f t="shared" si="283"/>
        <v>1194</v>
      </c>
      <c r="U1431" s="125"/>
    </row>
    <row r="1432" spans="1:21" x14ac:dyDescent="0.3">
      <c r="A1432" s="110">
        <v>1194</v>
      </c>
      <c r="B1432" s="111">
        <v>1522</v>
      </c>
      <c r="C1432" s="112">
        <f t="shared" si="285"/>
        <v>70533.64</v>
      </c>
      <c r="D1432" s="113">
        <f t="shared" si="286"/>
        <v>5877.8</v>
      </c>
      <c r="E1432" s="114">
        <f t="shared" si="279"/>
        <v>652.42999999999995</v>
      </c>
      <c r="F1432" s="115">
        <f t="shared" si="281"/>
        <v>176.33</v>
      </c>
      <c r="G1432" s="116">
        <f t="shared" si="282"/>
        <v>58.77</v>
      </c>
      <c r="H1432" s="115">
        <f t="shared" si="284"/>
        <v>2.29</v>
      </c>
      <c r="I1432" s="115">
        <f t="shared" si="287"/>
        <v>117.29</v>
      </c>
      <c r="J1432" s="112">
        <f t="shared" si="288"/>
        <v>299.57</v>
      </c>
      <c r="K1432" s="114">
        <f t="shared" si="289"/>
        <v>217.82</v>
      </c>
      <c r="L1432" s="117">
        <v>1522</v>
      </c>
      <c r="M1432" s="118">
        <f t="shared" si="280"/>
        <v>1194</v>
      </c>
      <c r="N1432" s="119">
        <v>1522</v>
      </c>
      <c r="O1432" s="120">
        <f t="shared" si="283"/>
        <v>1194</v>
      </c>
      <c r="U1432" s="125"/>
    </row>
    <row r="1433" spans="1:21" x14ac:dyDescent="0.3">
      <c r="A1433" s="126">
        <v>1195</v>
      </c>
      <c r="B1433" s="127">
        <v>1523</v>
      </c>
      <c r="C1433" s="128">
        <f t="shared" si="285"/>
        <v>70592.710000000006</v>
      </c>
      <c r="D1433" s="129">
        <f t="shared" si="286"/>
        <v>5882.72</v>
      </c>
      <c r="E1433" s="130">
        <f t="shared" si="279"/>
        <v>652.98</v>
      </c>
      <c r="F1433" s="131">
        <f t="shared" si="281"/>
        <v>176.48</v>
      </c>
      <c r="G1433" s="132">
        <f t="shared" si="282"/>
        <v>58.82</v>
      </c>
      <c r="H1433" s="131">
        <f t="shared" si="284"/>
        <v>2.29</v>
      </c>
      <c r="I1433" s="131">
        <f t="shared" si="287"/>
        <v>117.29</v>
      </c>
      <c r="J1433" s="128">
        <f t="shared" si="288"/>
        <v>299.57</v>
      </c>
      <c r="K1433" s="130">
        <f t="shared" si="289"/>
        <v>217.82</v>
      </c>
      <c r="L1433" s="133">
        <v>1523</v>
      </c>
      <c r="M1433" s="134">
        <f t="shared" si="280"/>
        <v>1195</v>
      </c>
      <c r="N1433" s="135">
        <v>1523</v>
      </c>
      <c r="O1433" s="136">
        <f t="shared" si="283"/>
        <v>1195</v>
      </c>
      <c r="U1433" s="125"/>
    </row>
    <row r="1434" spans="1:21" x14ac:dyDescent="0.3">
      <c r="A1434" s="110">
        <v>1196</v>
      </c>
      <c r="B1434" s="111">
        <v>1524</v>
      </c>
      <c r="C1434" s="112">
        <f t="shared" si="285"/>
        <v>70651.789999999994</v>
      </c>
      <c r="D1434" s="113">
        <f t="shared" si="286"/>
        <v>5887.64</v>
      </c>
      <c r="E1434" s="114">
        <f t="shared" si="279"/>
        <v>653.52</v>
      </c>
      <c r="F1434" s="115">
        <f t="shared" si="281"/>
        <v>176.62</v>
      </c>
      <c r="G1434" s="116">
        <f t="shared" si="282"/>
        <v>58.87</v>
      </c>
      <c r="H1434" s="115">
        <f t="shared" si="284"/>
        <v>2.29</v>
      </c>
      <c r="I1434" s="115">
        <f t="shared" si="287"/>
        <v>117.29</v>
      </c>
      <c r="J1434" s="112">
        <f t="shared" si="288"/>
        <v>299.57</v>
      </c>
      <c r="K1434" s="114">
        <f t="shared" si="289"/>
        <v>217.82</v>
      </c>
      <c r="L1434" s="117">
        <v>1524</v>
      </c>
      <c r="M1434" s="118">
        <f t="shared" si="280"/>
        <v>1196</v>
      </c>
      <c r="N1434" s="119">
        <v>1524</v>
      </c>
      <c r="O1434" s="120">
        <f t="shared" si="283"/>
        <v>1196</v>
      </c>
      <c r="U1434" s="125"/>
    </row>
    <row r="1435" spans="1:21" x14ac:dyDescent="0.3">
      <c r="A1435" s="126">
        <v>1197</v>
      </c>
      <c r="B1435" s="127">
        <v>1525</v>
      </c>
      <c r="C1435" s="128">
        <f t="shared" si="285"/>
        <v>70710.86</v>
      </c>
      <c r="D1435" s="129">
        <f t="shared" si="286"/>
        <v>5892.57</v>
      </c>
      <c r="E1435" s="130">
        <f t="shared" si="279"/>
        <v>654.07000000000005</v>
      </c>
      <c r="F1435" s="131">
        <f t="shared" si="281"/>
        <v>176.77</v>
      </c>
      <c r="G1435" s="132">
        <f t="shared" si="282"/>
        <v>58.92</v>
      </c>
      <c r="H1435" s="131">
        <f t="shared" si="284"/>
        <v>2.29</v>
      </c>
      <c r="I1435" s="131">
        <f t="shared" si="287"/>
        <v>117.29</v>
      </c>
      <c r="J1435" s="128">
        <f t="shared" si="288"/>
        <v>299.57</v>
      </c>
      <c r="K1435" s="130">
        <f t="shared" si="289"/>
        <v>217.82</v>
      </c>
      <c r="L1435" s="133">
        <v>1525</v>
      </c>
      <c r="M1435" s="134">
        <f t="shared" si="280"/>
        <v>1197</v>
      </c>
      <c r="N1435" s="135">
        <v>1525</v>
      </c>
      <c r="O1435" s="136">
        <f t="shared" si="283"/>
        <v>1197</v>
      </c>
      <c r="U1435" s="125"/>
    </row>
    <row r="1436" spans="1:21" x14ac:dyDescent="0.3">
      <c r="A1436" s="110">
        <v>1197</v>
      </c>
      <c r="B1436" s="111">
        <v>1526</v>
      </c>
      <c r="C1436" s="112">
        <f t="shared" si="285"/>
        <v>70710.86</v>
      </c>
      <c r="D1436" s="113">
        <f t="shared" si="286"/>
        <v>5892.57</v>
      </c>
      <c r="E1436" s="114">
        <f t="shared" si="279"/>
        <v>654.07000000000005</v>
      </c>
      <c r="F1436" s="115">
        <f t="shared" si="281"/>
        <v>176.77</v>
      </c>
      <c r="G1436" s="116">
        <f t="shared" si="282"/>
        <v>58.92</v>
      </c>
      <c r="H1436" s="115">
        <f t="shared" si="284"/>
        <v>2.29</v>
      </c>
      <c r="I1436" s="115">
        <f t="shared" si="287"/>
        <v>117.29</v>
      </c>
      <c r="J1436" s="112">
        <f t="shared" si="288"/>
        <v>299.57</v>
      </c>
      <c r="K1436" s="114">
        <f t="shared" si="289"/>
        <v>217.82</v>
      </c>
      <c r="L1436" s="117">
        <v>1526</v>
      </c>
      <c r="M1436" s="118">
        <f t="shared" si="280"/>
        <v>1197</v>
      </c>
      <c r="N1436" s="119">
        <v>1526</v>
      </c>
      <c r="O1436" s="120">
        <f t="shared" si="283"/>
        <v>1197</v>
      </c>
      <c r="U1436" s="125"/>
    </row>
    <row r="1437" spans="1:21" x14ac:dyDescent="0.3">
      <c r="A1437" s="126">
        <v>1198</v>
      </c>
      <c r="B1437" s="127">
        <v>1527</v>
      </c>
      <c r="C1437" s="128">
        <f t="shared" si="285"/>
        <v>70769.929999999993</v>
      </c>
      <c r="D1437" s="129">
        <f t="shared" si="286"/>
        <v>5897.49</v>
      </c>
      <c r="E1437" s="130">
        <f t="shared" si="279"/>
        <v>654.62</v>
      </c>
      <c r="F1437" s="131">
        <f t="shared" si="281"/>
        <v>176.92</v>
      </c>
      <c r="G1437" s="132">
        <f t="shared" si="282"/>
        <v>58.97</v>
      </c>
      <c r="H1437" s="131">
        <f t="shared" si="284"/>
        <v>2.29</v>
      </c>
      <c r="I1437" s="131">
        <f t="shared" si="287"/>
        <v>117.29</v>
      </c>
      <c r="J1437" s="128">
        <f t="shared" si="288"/>
        <v>299.57</v>
      </c>
      <c r="K1437" s="130">
        <f t="shared" si="289"/>
        <v>217.82</v>
      </c>
      <c r="L1437" s="133">
        <v>1527</v>
      </c>
      <c r="M1437" s="134">
        <f t="shared" si="280"/>
        <v>1198</v>
      </c>
      <c r="N1437" s="135">
        <v>1527</v>
      </c>
      <c r="O1437" s="136">
        <f t="shared" si="283"/>
        <v>1198</v>
      </c>
      <c r="U1437" s="125"/>
    </row>
    <row r="1438" spans="1:21" x14ac:dyDescent="0.3">
      <c r="A1438" s="110">
        <v>1198</v>
      </c>
      <c r="B1438" s="111">
        <v>1528</v>
      </c>
      <c r="C1438" s="112">
        <f t="shared" si="285"/>
        <v>70769.929999999993</v>
      </c>
      <c r="D1438" s="113">
        <f t="shared" si="286"/>
        <v>5897.49</v>
      </c>
      <c r="E1438" s="114">
        <f t="shared" si="279"/>
        <v>654.62</v>
      </c>
      <c r="F1438" s="115">
        <f t="shared" si="281"/>
        <v>176.92</v>
      </c>
      <c r="G1438" s="116">
        <f t="shared" si="282"/>
        <v>58.97</v>
      </c>
      <c r="H1438" s="115">
        <f t="shared" si="284"/>
        <v>2.29</v>
      </c>
      <c r="I1438" s="115">
        <f t="shared" si="287"/>
        <v>117.29</v>
      </c>
      <c r="J1438" s="112">
        <f t="shared" si="288"/>
        <v>299.57</v>
      </c>
      <c r="K1438" s="114">
        <f t="shared" si="289"/>
        <v>217.82</v>
      </c>
      <c r="L1438" s="117">
        <v>1528</v>
      </c>
      <c r="M1438" s="118">
        <f t="shared" si="280"/>
        <v>1198</v>
      </c>
      <c r="N1438" s="119">
        <v>1528</v>
      </c>
      <c r="O1438" s="120">
        <f t="shared" si="283"/>
        <v>1198</v>
      </c>
      <c r="U1438" s="125"/>
    </row>
    <row r="1439" spans="1:21" x14ac:dyDescent="0.3">
      <c r="A1439" s="126">
        <v>1199</v>
      </c>
      <c r="B1439" s="127">
        <v>1529</v>
      </c>
      <c r="C1439" s="128">
        <f t="shared" si="285"/>
        <v>70829.009999999995</v>
      </c>
      <c r="D1439" s="129">
        <f t="shared" si="286"/>
        <v>5902.41</v>
      </c>
      <c r="E1439" s="130">
        <f t="shared" si="279"/>
        <v>655.16</v>
      </c>
      <c r="F1439" s="131">
        <f t="shared" si="281"/>
        <v>177.07</v>
      </c>
      <c r="G1439" s="132">
        <f t="shared" si="282"/>
        <v>59.02</v>
      </c>
      <c r="H1439" s="131">
        <f t="shared" si="284"/>
        <v>2.29</v>
      </c>
      <c r="I1439" s="131">
        <f t="shared" si="287"/>
        <v>117.29</v>
      </c>
      <c r="J1439" s="128">
        <f t="shared" si="288"/>
        <v>299.57</v>
      </c>
      <c r="K1439" s="130">
        <f t="shared" si="289"/>
        <v>217.82</v>
      </c>
      <c r="L1439" s="133">
        <v>1529</v>
      </c>
      <c r="M1439" s="134">
        <f t="shared" si="280"/>
        <v>1199</v>
      </c>
      <c r="N1439" s="135">
        <v>1529</v>
      </c>
      <c r="O1439" s="136">
        <f t="shared" si="283"/>
        <v>1199</v>
      </c>
      <c r="U1439" s="125"/>
    </row>
    <row r="1440" spans="1:21" x14ac:dyDescent="0.3">
      <c r="A1440" s="110">
        <v>1200</v>
      </c>
      <c r="B1440" s="111">
        <v>1530</v>
      </c>
      <c r="C1440" s="112">
        <f t="shared" si="285"/>
        <v>70888.08</v>
      </c>
      <c r="D1440" s="113">
        <f t="shared" si="286"/>
        <v>5907.34</v>
      </c>
      <c r="E1440" s="114">
        <f t="shared" si="279"/>
        <v>655.71</v>
      </c>
      <c r="F1440" s="115">
        <f t="shared" si="281"/>
        <v>177.22</v>
      </c>
      <c r="G1440" s="116">
        <f t="shared" si="282"/>
        <v>59.07</v>
      </c>
      <c r="H1440" s="115">
        <f t="shared" si="284"/>
        <v>2.29</v>
      </c>
      <c r="I1440" s="115">
        <f t="shared" si="287"/>
        <v>117.29</v>
      </c>
      <c r="J1440" s="112">
        <f t="shared" si="288"/>
        <v>299.57</v>
      </c>
      <c r="K1440" s="114">
        <f t="shared" si="289"/>
        <v>217.82</v>
      </c>
      <c r="L1440" s="117">
        <v>1530</v>
      </c>
      <c r="M1440" s="118">
        <f t="shared" si="280"/>
        <v>1200</v>
      </c>
      <c r="N1440" s="119">
        <v>1530</v>
      </c>
      <c r="O1440" s="120">
        <f t="shared" si="283"/>
        <v>1200</v>
      </c>
      <c r="U1440" s="125"/>
    </row>
    <row r="1441" spans="1:21" x14ac:dyDescent="0.3">
      <c r="A1441" s="126">
        <v>1201</v>
      </c>
      <c r="B1441" s="127">
        <v>1531</v>
      </c>
      <c r="C1441" s="128">
        <f t="shared" si="285"/>
        <v>70947.149999999994</v>
      </c>
      <c r="D1441" s="129">
        <f t="shared" si="286"/>
        <v>5912.26</v>
      </c>
      <c r="E1441" s="130">
        <f t="shared" si="279"/>
        <v>656.26</v>
      </c>
      <c r="F1441" s="131">
        <f t="shared" si="281"/>
        <v>177.36</v>
      </c>
      <c r="G1441" s="132">
        <f t="shared" si="282"/>
        <v>59.12</v>
      </c>
      <c r="H1441" s="131">
        <f t="shared" si="284"/>
        <v>2.29</v>
      </c>
      <c r="I1441" s="131">
        <f t="shared" si="287"/>
        <v>117.29</v>
      </c>
      <c r="J1441" s="128">
        <f t="shared" si="288"/>
        <v>299.57</v>
      </c>
      <c r="K1441" s="130">
        <f t="shared" si="289"/>
        <v>217.82</v>
      </c>
      <c r="L1441" s="133">
        <v>1531</v>
      </c>
      <c r="M1441" s="134">
        <f t="shared" si="280"/>
        <v>1201</v>
      </c>
      <c r="N1441" s="135">
        <v>1531</v>
      </c>
      <c r="O1441" s="136">
        <f t="shared" si="283"/>
        <v>1201</v>
      </c>
      <c r="U1441" s="125"/>
    </row>
    <row r="1442" spans="1:21" x14ac:dyDescent="0.3">
      <c r="A1442" s="110">
        <v>1201</v>
      </c>
      <c r="B1442" s="111">
        <v>1532</v>
      </c>
      <c r="C1442" s="112">
        <f t="shared" si="285"/>
        <v>70947.149999999994</v>
      </c>
      <c r="D1442" s="113">
        <f t="shared" si="286"/>
        <v>5912.26</v>
      </c>
      <c r="E1442" s="114">
        <f t="shared" si="279"/>
        <v>656.26</v>
      </c>
      <c r="F1442" s="115">
        <f t="shared" si="281"/>
        <v>177.36</v>
      </c>
      <c r="G1442" s="116">
        <f t="shared" si="282"/>
        <v>59.12</v>
      </c>
      <c r="H1442" s="115">
        <f t="shared" si="284"/>
        <v>2.29</v>
      </c>
      <c r="I1442" s="115">
        <f t="shared" si="287"/>
        <v>117.29</v>
      </c>
      <c r="J1442" s="112">
        <f t="shared" si="288"/>
        <v>299.57</v>
      </c>
      <c r="K1442" s="114">
        <f t="shared" si="289"/>
        <v>217.82</v>
      </c>
      <c r="L1442" s="117">
        <v>1532</v>
      </c>
      <c r="M1442" s="118">
        <f t="shared" si="280"/>
        <v>1201</v>
      </c>
      <c r="N1442" s="119">
        <v>1532</v>
      </c>
      <c r="O1442" s="120">
        <f t="shared" si="283"/>
        <v>1201</v>
      </c>
      <c r="U1442" s="125"/>
    </row>
    <row r="1443" spans="1:21" x14ac:dyDescent="0.3">
      <c r="A1443" s="126">
        <v>1202</v>
      </c>
      <c r="B1443" s="127">
        <v>1533</v>
      </c>
      <c r="C1443" s="128">
        <f t="shared" si="285"/>
        <v>71006.23</v>
      </c>
      <c r="D1443" s="129">
        <f t="shared" si="286"/>
        <v>5917.18</v>
      </c>
      <c r="E1443" s="130">
        <f t="shared" si="279"/>
        <v>656.8</v>
      </c>
      <c r="F1443" s="131">
        <f t="shared" si="281"/>
        <v>177.51</v>
      </c>
      <c r="G1443" s="132">
        <f t="shared" si="282"/>
        <v>59.17</v>
      </c>
      <c r="H1443" s="131">
        <f t="shared" si="284"/>
        <v>2.29</v>
      </c>
      <c r="I1443" s="131">
        <f t="shared" si="287"/>
        <v>117.29</v>
      </c>
      <c r="J1443" s="128">
        <f t="shared" si="288"/>
        <v>299.57</v>
      </c>
      <c r="K1443" s="130">
        <f t="shared" si="289"/>
        <v>217.82</v>
      </c>
      <c r="L1443" s="133">
        <v>1533</v>
      </c>
      <c r="M1443" s="134">
        <f t="shared" si="280"/>
        <v>1202</v>
      </c>
      <c r="N1443" s="135">
        <v>1533</v>
      </c>
      <c r="O1443" s="136">
        <f t="shared" si="283"/>
        <v>1202</v>
      </c>
      <c r="U1443" s="125"/>
    </row>
    <row r="1444" spans="1:21" x14ac:dyDescent="0.3">
      <c r="A1444" s="110">
        <v>1203</v>
      </c>
      <c r="B1444" s="111">
        <v>1534</v>
      </c>
      <c r="C1444" s="112">
        <f t="shared" si="285"/>
        <v>71065.3</v>
      </c>
      <c r="D1444" s="113">
        <f t="shared" si="286"/>
        <v>5922.1</v>
      </c>
      <c r="E1444" s="114">
        <f t="shared" si="279"/>
        <v>657.35</v>
      </c>
      <c r="F1444" s="115">
        <f t="shared" si="281"/>
        <v>177.66</v>
      </c>
      <c r="G1444" s="116">
        <f t="shared" si="282"/>
        <v>59.22</v>
      </c>
      <c r="H1444" s="115">
        <f t="shared" si="284"/>
        <v>2.29</v>
      </c>
      <c r="I1444" s="115">
        <f t="shared" si="287"/>
        <v>117.29</v>
      </c>
      <c r="J1444" s="112">
        <f t="shared" si="288"/>
        <v>299.57</v>
      </c>
      <c r="K1444" s="114">
        <f t="shared" si="289"/>
        <v>217.82</v>
      </c>
      <c r="L1444" s="117">
        <v>1534</v>
      </c>
      <c r="M1444" s="118">
        <f t="shared" si="280"/>
        <v>1203</v>
      </c>
      <c r="N1444" s="119">
        <v>1534</v>
      </c>
      <c r="O1444" s="120">
        <f t="shared" si="283"/>
        <v>1203</v>
      </c>
      <c r="U1444" s="125"/>
    </row>
    <row r="1445" spans="1:21" x14ac:dyDescent="0.3">
      <c r="A1445" s="126">
        <v>1203</v>
      </c>
      <c r="B1445" s="127">
        <v>1535</v>
      </c>
      <c r="C1445" s="128">
        <f t="shared" si="285"/>
        <v>71065.3</v>
      </c>
      <c r="D1445" s="129">
        <f t="shared" si="286"/>
        <v>5922.1</v>
      </c>
      <c r="E1445" s="130">
        <f t="shared" si="279"/>
        <v>657.35</v>
      </c>
      <c r="F1445" s="131">
        <f t="shared" si="281"/>
        <v>177.66</v>
      </c>
      <c r="G1445" s="132">
        <f t="shared" si="282"/>
        <v>59.22</v>
      </c>
      <c r="H1445" s="131">
        <f t="shared" si="284"/>
        <v>2.29</v>
      </c>
      <c r="I1445" s="131">
        <f t="shared" si="287"/>
        <v>117.29</v>
      </c>
      <c r="J1445" s="128">
        <f t="shared" si="288"/>
        <v>299.57</v>
      </c>
      <c r="K1445" s="130">
        <f t="shared" si="289"/>
        <v>217.82</v>
      </c>
      <c r="L1445" s="133">
        <v>1535</v>
      </c>
      <c r="M1445" s="134">
        <f t="shared" si="280"/>
        <v>1203</v>
      </c>
      <c r="N1445" s="135">
        <v>1535</v>
      </c>
      <c r="O1445" s="136">
        <f t="shared" si="283"/>
        <v>1203</v>
      </c>
      <c r="U1445" s="125"/>
    </row>
    <row r="1446" spans="1:21" x14ac:dyDescent="0.3">
      <c r="A1446" s="110">
        <v>1204</v>
      </c>
      <c r="B1446" s="111">
        <v>1536</v>
      </c>
      <c r="C1446" s="112">
        <f t="shared" si="285"/>
        <v>71124.37</v>
      </c>
      <c r="D1446" s="113">
        <f t="shared" si="286"/>
        <v>5927.03</v>
      </c>
      <c r="E1446" s="114">
        <f t="shared" si="279"/>
        <v>657.9</v>
      </c>
      <c r="F1446" s="115">
        <f t="shared" si="281"/>
        <v>177.81</v>
      </c>
      <c r="G1446" s="116">
        <f t="shared" si="282"/>
        <v>59.27</v>
      </c>
      <c r="H1446" s="115">
        <f t="shared" si="284"/>
        <v>2.29</v>
      </c>
      <c r="I1446" s="115">
        <f t="shared" si="287"/>
        <v>117.29</v>
      </c>
      <c r="J1446" s="112">
        <f t="shared" si="288"/>
        <v>299.57</v>
      </c>
      <c r="K1446" s="114">
        <f t="shared" si="289"/>
        <v>217.82</v>
      </c>
      <c r="L1446" s="117">
        <v>1536</v>
      </c>
      <c r="M1446" s="118">
        <f t="shared" si="280"/>
        <v>1204</v>
      </c>
      <c r="N1446" s="119">
        <v>1536</v>
      </c>
      <c r="O1446" s="120">
        <f t="shared" si="283"/>
        <v>1204</v>
      </c>
      <c r="U1446" s="125"/>
    </row>
    <row r="1447" spans="1:21" x14ac:dyDescent="0.3">
      <c r="A1447" s="126">
        <v>1205</v>
      </c>
      <c r="B1447" s="127">
        <v>1537</v>
      </c>
      <c r="C1447" s="128">
        <f t="shared" si="285"/>
        <v>71183.45</v>
      </c>
      <c r="D1447" s="129">
        <f t="shared" si="286"/>
        <v>5931.95</v>
      </c>
      <c r="E1447" s="130">
        <f t="shared" si="279"/>
        <v>658.44</v>
      </c>
      <c r="F1447" s="131">
        <f t="shared" si="281"/>
        <v>177.95</v>
      </c>
      <c r="G1447" s="132">
        <f t="shared" si="282"/>
        <v>59.31</v>
      </c>
      <c r="H1447" s="131">
        <f t="shared" si="284"/>
        <v>2.29</v>
      </c>
      <c r="I1447" s="131">
        <f t="shared" si="287"/>
        <v>117.29</v>
      </c>
      <c r="J1447" s="128">
        <f t="shared" si="288"/>
        <v>299.57</v>
      </c>
      <c r="K1447" s="130">
        <f t="shared" si="289"/>
        <v>217.82</v>
      </c>
      <c r="L1447" s="133">
        <v>1537</v>
      </c>
      <c r="M1447" s="134">
        <f t="shared" si="280"/>
        <v>1205</v>
      </c>
      <c r="N1447" s="135">
        <v>1537</v>
      </c>
      <c r="O1447" s="136">
        <f t="shared" si="283"/>
        <v>1205</v>
      </c>
      <c r="U1447" s="125"/>
    </row>
    <row r="1448" spans="1:21" x14ac:dyDescent="0.3">
      <c r="A1448" s="110">
        <v>1205</v>
      </c>
      <c r="B1448" s="111">
        <v>1538</v>
      </c>
      <c r="C1448" s="112">
        <f t="shared" si="285"/>
        <v>71183.45</v>
      </c>
      <c r="D1448" s="113">
        <f t="shared" si="286"/>
        <v>5931.95</v>
      </c>
      <c r="E1448" s="114">
        <f t="shared" ref="E1448:E1511" si="290">TRUNC(D1448*$P$3,2)</f>
        <v>658.44</v>
      </c>
      <c r="F1448" s="115">
        <f t="shared" si="281"/>
        <v>177.95</v>
      </c>
      <c r="G1448" s="116">
        <f t="shared" si="282"/>
        <v>59.31</v>
      </c>
      <c r="H1448" s="115">
        <f t="shared" si="284"/>
        <v>2.29</v>
      </c>
      <c r="I1448" s="115">
        <f t="shared" si="287"/>
        <v>117.29</v>
      </c>
      <c r="J1448" s="112">
        <f t="shared" si="288"/>
        <v>299.57</v>
      </c>
      <c r="K1448" s="114">
        <f t="shared" si="289"/>
        <v>217.82</v>
      </c>
      <c r="L1448" s="117">
        <v>1538</v>
      </c>
      <c r="M1448" s="118">
        <f t="shared" si="280"/>
        <v>1205</v>
      </c>
      <c r="N1448" s="119">
        <v>1538</v>
      </c>
      <c r="O1448" s="120">
        <f t="shared" si="283"/>
        <v>1205</v>
      </c>
      <c r="U1448" s="125"/>
    </row>
    <row r="1449" spans="1:21" x14ac:dyDescent="0.3">
      <c r="A1449" s="126">
        <v>1206</v>
      </c>
      <c r="B1449" s="127">
        <v>1539</v>
      </c>
      <c r="C1449" s="128">
        <f t="shared" si="285"/>
        <v>71242.52</v>
      </c>
      <c r="D1449" s="129">
        <f t="shared" si="286"/>
        <v>5936.87</v>
      </c>
      <c r="E1449" s="130">
        <f t="shared" si="290"/>
        <v>658.99</v>
      </c>
      <c r="F1449" s="131">
        <f t="shared" si="281"/>
        <v>178.1</v>
      </c>
      <c r="G1449" s="132">
        <f t="shared" si="282"/>
        <v>59.36</v>
      </c>
      <c r="H1449" s="131">
        <f t="shared" si="284"/>
        <v>2.29</v>
      </c>
      <c r="I1449" s="131">
        <f t="shared" si="287"/>
        <v>117.29</v>
      </c>
      <c r="J1449" s="128">
        <f t="shared" si="288"/>
        <v>299.57</v>
      </c>
      <c r="K1449" s="130">
        <f t="shared" si="289"/>
        <v>217.82</v>
      </c>
      <c r="L1449" s="133">
        <v>1539</v>
      </c>
      <c r="M1449" s="134">
        <f t="shared" si="280"/>
        <v>1206</v>
      </c>
      <c r="N1449" s="135">
        <v>1539</v>
      </c>
      <c r="O1449" s="136">
        <f t="shared" si="283"/>
        <v>1206</v>
      </c>
      <c r="U1449" s="125"/>
    </row>
    <row r="1450" spans="1:21" x14ac:dyDescent="0.3">
      <c r="A1450" s="110">
        <v>1207</v>
      </c>
      <c r="B1450" s="111">
        <v>1540</v>
      </c>
      <c r="C1450" s="112">
        <f t="shared" si="285"/>
        <v>71301.59</v>
      </c>
      <c r="D1450" s="113">
        <f t="shared" si="286"/>
        <v>5941.79</v>
      </c>
      <c r="E1450" s="114">
        <f t="shared" si="290"/>
        <v>659.53</v>
      </c>
      <c r="F1450" s="115">
        <f t="shared" si="281"/>
        <v>178.25</v>
      </c>
      <c r="G1450" s="116">
        <f t="shared" si="282"/>
        <v>59.41</v>
      </c>
      <c r="H1450" s="115">
        <f t="shared" si="284"/>
        <v>2.29</v>
      </c>
      <c r="I1450" s="115">
        <f t="shared" si="287"/>
        <v>117.29</v>
      </c>
      <c r="J1450" s="112">
        <f t="shared" si="288"/>
        <v>299.57</v>
      </c>
      <c r="K1450" s="114">
        <f t="shared" si="289"/>
        <v>217.82</v>
      </c>
      <c r="L1450" s="117">
        <v>1540</v>
      </c>
      <c r="M1450" s="118">
        <f t="shared" ref="M1450:M1513" si="291">A1450</f>
        <v>1207</v>
      </c>
      <c r="N1450" s="119">
        <v>1540</v>
      </c>
      <c r="O1450" s="120">
        <f t="shared" si="283"/>
        <v>1207</v>
      </c>
      <c r="U1450" s="125"/>
    </row>
    <row r="1451" spans="1:21" x14ac:dyDescent="0.3">
      <c r="A1451" s="126">
        <v>1207</v>
      </c>
      <c r="B1451" s="127">
        <v>1541</v>
      </c>
      <c r="C1451" s="128">
        <f t="shared" si="285"/>
        <v>71301.59</v>
      </c>
      <c r="D1451" s="129">
        <f t="shared" si="286"/>
        <v>5941.79</v>
      </c>
      <c r="E1451" s="130">
        <f t="shared" si="290"/>
        <v>659.53</v>
      </c>
      <c r="F1451" s="131">
        <f t="shared" si="281"/>
        <v>178.25</v>
      </c>
      <c r="G1451" s="132">
        <f t="shared" si="282"/>
        <v>59.41</v>
      </c>
      <c r="H1451" s="131">
        <f t="shared" si="284"/>
        <v>2.29</v>
      </c>
      <c r="I1451" s="131">
        <f t="shared" si="287"/>
        <v>117.29</v>
      </c>
      <c r="J1451" s="128">
        <f t="shared" si="288"/>
        <v>299.57</v>
      </c>
      <c r="K1451" s="130">
        <f t="shared" si="289"/>
        <v>217.82</v>
      </c>
      <c r="L1451" s="133">
        <v>1541</v>
      </c>
      <c r="M1451" s="118">
        <f t="shared" si="291"/>
        <v>1207</v>
      </c>
      <c r="N1451" s="135">
        <v>1541</v>
      </c>
      <c r="O1451" s="136">
        <f t="shared" si="283"/>
        <v>1207</v>
      </c>
      <c r="U1451" s="125"/>
    </row>
    <row r="1452" spans="1:21" x14ac:dyDescent="0.3">
      <c r="A1452" s="110">
        <v>1208</v>
      </c>
      <c r="B1452" s="111">
        <v>1542</v>
      </c>
      <c r="C1452" s="112">
        <f t="shared" si="285"/>
        <v>71360.67</v>
      </c>
      <c r="D1452" s="113">
        <f t="shared" si="286"/>
        <v>5946.72</v>
      </c>
      <c r="E1452" s="114">
        <f t="shared" si="290"/>
        <v>660.08</v>
      </c>
      <c r="F1452" s="115">
        <f t="shared" si="281"/>
        <v>178.4</v>
      </c>
      <c r="G1452" s="116">
        <f t="shared" si="282"/>
        <v>59.46</v>
      </c>
      <c r="H1452" s="115">
        <f t="shared" si="284"/>
        <v>2.29</v>
      </c>
      <c r="I1452" s="115">
        <f t="shared" si="287"/>
        <v>117.29</v>
      </c>
      <c r="J1452" s="112">
        <f t="shared" si="288"/>
        <v>299.57</v>
      </c>
      <c r="K1452" s="114">
        <f t="shared" si="289"/>
        <v>217.82</v>
      </c>
      <c r="L1452" s="117">
        <v>1542</v>
      </c>
      <c r="M1452" s="134">
        <f t="shared" si="291"/>
        <v>1208</v>
      </c>
      <c r="N1452" s="119">
        <v>1542</v>
      </c>
      <c r="O1452" s="120">
        <f t="shared" si="283"/>
        <v>1208</v>
      </c>
      <c r="U1452" s="125"/>
    </row>
    <row r="1453" spans="1:21" x14ac:dyDescent="0.3">
      <c r="A1453" s="126">
        <v>1209</v>
      </c>
      <c r="B1453" s="127">
        <v>1543</v>
      </c>
      <c r="C1453" s="128">
        <f t="shared" si="285"/>
        <v>71419.740000000005</v>
      </c>
      <c r="D1453" s="129">
        <f t="shared" si="286"/>
        <v>5951.64</v>
      </c>
      <c r="E1453" s="130">
        <f t="shared" si="290"/>
        <v>660.63</v>
      </c>
      <c r="F1453" s="131">
        <f t="shared" ref="F1453:F1516" si="292">TRUNC(IF(A1453&lt;=$A$270,$D$270*$P$5,D1453*$P$5),2)</f>
        <v>178.54</v>
      </c>
      <c r="G1453" s="132">
        <f t="shared" ref="G1453:G1516" si="293">TRUNC(IF(A1453&lt;=$A$270,$D$270*$P$6,D1453*$P$6),2)</f>
        <v>59.51</v>
      </c>
      <c r="H1453" s="131">
        <f t="shared" si="284"/>
        <v>2.29</v>
      </c>
      <c r="I1453" s="131">
        <f t="shared" si="287"/>
        <v>117.29</v>
      </c>
      <c r="J1453" s="128">
        <f t="shared" si="288"/>
        <v>299.57</v>
      </c>
      <c r="K1453" s="130">
        <f t="shared" si="289"/>
        <v>217.82</v>
      </c>
      <c r="L1453" s="133">
        <v>1543</v>
      </c>
      <c r="M1453" s="118">
        <f t="shared" si="291"/>
        <v>1209</v>
      </c>
      <c r="N1453" s="135">
        <v>1543</v>
      </c>
      <c r="O1453" s="136">
        <f t="shared" ref="O1453:O1516" si="294">A1453</f>
        <v>1209</v>
      </c>
      <c r="U1453" s="125"/>
    </row>
    <row r="1454" spans="1:21" x14ac:dyDescent="0.3">
      <c r="A1454" s="110">
        <v>1209</v>
      </c>
      <c r="B1454" s="111">
        <v>1544</v>
      </c>
      <c r="C1454" s="112">
        <f t="shared" si="285"/>
        <v>71419.740000000005</v>
      </c>
      <c r="D1454" s="113">
        <f t="shared" si="286"/>
        <v>5951.64</v>
      </c>
      <c r="E1454" s="114">
        <f t="shared" si="290"/>
        <v>660.63</v>
      </c>
      <c r="F1454" s="115">
        <f t="shared" si="292"/>
        <v>178.54</v>
      </c>
      <c r="G1454" s="116">
        <f t="shared" si="293"/>
        <v>59.51</v>
      </c>
      <c r="H1454" s="115">
        <f t="shared" si="284"/>
        <v>2.29</v>
      </c>
      <c r="I1454" s="115">
        <f t="shared" si="287"/>
        <v>117.29</v>
      </c>
      <c r="J1454" s="112">
        <f t="shared" si="288"/>
        <v>299.57</v>
      </c>
      <c r="K1454" s="114">
        <f t="shared" si="289"/>
        <v>217.82</v>
      </c>
      <c r="L1454" s="117">
        <v>1544</v>
      </c>
      <c r="M1454" s="134">
        <f t="shared" si="291"/>
        <v>1209</v>
      </c>
      <c r="N1454" s="119">
        <v>1544</v>
      </c>
      <c r="O1454" s="120">
        <f t="shared" si="294"/>
        <v>1209</v>
      </c>
      <c r="U1454" s="125"/>
    </row>
    <row r="1455" spans="1:21" x14ac:dyDescent="0.3">
      <c r="A1455" s="126">
        <v>1210</v>
      </c>
      <c r="B1455" s="127">
        <v>1545</v>
      </c>
      <c r="C1455" s="128">
        <f t="shared" si="285"/>
        <v>71478.81</v>
      </c>
      <c r="D1455" s="129">
        <f t="shared" si="286"/>
        <v>5956.56</v>
      </c>
      <c r="E1455" s="130">
        <f t="shared" si="290"/>
        <v>661.17</v>
      </c>
      <c r="F1455" s="131">
        <f t="shared" si="292"/>
        <v>178.69</v>
      </c>
      <c r="G1455" s="132">
        <f t="shared" si="293"/>
        <v>59.56</v>
      </c>
      <c r="H1455" s="131">
        <f t="shared" si="284"/>
        <v>2.29</v>
      </c>
      <c r="I1455" s="131">
        <f t="shared" si="287"/>
        <v>117.29</v>
      </c>
      <c r="J1455" s="128">
        <f t="shared" si="288"/>
        <v>299.57</v>
      </c>
      <c r="K1455" s="130">
        <f t="shared" si="289"/>
        <v>217.82</v>
      </c>
      <c r="L1455" s="133">
        <v>1545</v>
      </c>
      <c r="M1455" s="118">
        <f t="shared" si="291"/>
        <v>1210</v>
      </c>
      <c r="N1455" s="135">
        <v>1545</v>
      </c>
      <c r="O1455" s="136">
        <f t="shared" si="294"/>
        <v>1210</v>
      </c>
      <c r="U1455" s="125"/>
    </row>
    <row r="1456" spans="1:21" x14ac:dyDescent="0.3">
      <c r="A1456" s="110">
        <v>1211</v>
      </c>
      <c r="B1456" s="111">
        <v>1546</v>
      </c>
      <c r="C1456" s="112">
        <f t="shared" si="285"/>
        <v>71537.89</v>
      </c>
      <c r="D1456" s="113">
        <f t="shared" si="286"/>
        <v>5961.49</v>
      </c>
      <c r="E1456" s="114">
        <f t="shared" si="290"/>
        <v>661.72</v>
      </c>
      <c r="F1456" s="115">
        <f t="shared" si="292"/>
        <v>178.84</v>
      </c>
      <c r="G1456" s="116">
        <f t="shared" si="293"/>
        <v>59.61</v>
      </c>
      <c r="H1456" s="115">
        <f t="shared" si="284"/>
        <v>2.29</v>
      </c>
      <c r="I1456" s="115">
        <f t="shared" si="287"/>
        <v>117.29</v>
      </c>
      <c r="J1456" s="112">
        <f t="shared" si="288"/>
        <v>299.57</v>
      </c>
      <c r="K1456" s="114">
        <f t="shared" si="289"/>
        <v>217.82</v>
      </c>
      <c r="L1456" s="117">
        <v>1546</v>
      </c>
      <c r="M1456" s="134">
        <f t="shared" si="291"/>
        <v>1211</v>
      </c>
      <c r="N1456" s="119">
        <v>1546</v>
      </c>
      <c r="O1456" s="120">
        <f t="shared" si="294"/>
        <v>1211</v>
      </c>
      <c r="U1456" s="125"/>
    </row>
    <row r="1457" spans="1:21" x14ac:dyDescent="0.3">
      <c r="A1457" s="126">
        <v>1211</v>
      </c>
      <c r="B1457" s="127">
        <v>1547</v>
      </c>
      <c r="C1457" s="128">
        <f t="shared" si="285"/>
        <v>71537.89</v>
      </c>
      <c r="D1457" s="129">
        <f t="shared" si="286"/>
        <v>5961.49</v>
      </c>
      <c r="E1457" s="130">
        <f t="shared" si="290"/>
        <v>661.72</v>
      </c>
      <c r="F1457" s="131">
        <f t="shared" si="292"/>
        <v>178.84</v>
      </c>
      <c r="G1457" s="132">
        <f t="shared" si="293"/>
        <v>59.61</v>
      </c>
      <c r="H1457" s="131">
        <f t="shared" si="284"/>
        <v>2.29</v>
      </c>
      <c r="I1457" s="131">
        <f t="shared" si="287"/>
        <v>117.29</v>
      </c>
      <c r="J1457" s="128">
        <f t="shared" si="288"/>
        <v>299.57</v>
      </c>
      <c r="K1457" s="130">
        <f t="shared" si="289"/>
        <v>217.82</v>
      </c>
      <c r="L1457" s="133">
        <v>1547</v>
      </c>
      <c r="M1457" s="118">
        <f t="shared" si="291"/>
        <v>1211</v>
      </c>
      <c r="N1457" s="135">
        <v>1547</v>
      </c>
      <c r="O1457" s="136">
        <f t="shared" si="294"/>
        <v>1211</v>
      </c>
      <c r="U1457" s="125"/>
    </row>
    <row r="1458" spans="1:21" x14ac:dyDescent="0.3">
      <c r="A1458" s="110">
        <v>1212</v>
      </c>
      <c r="B1458" s="111">
        <v>1548</v>
      </c>
      <c r="C1458" s="112">
        <f t="shared" si="285"/>
        <v>71596.960000000006</v>
      </c>
      <c r="D1458" s="113">
        <f t="shared" si="286"/>
        <v>5966.41</v>
      </c>
      <c r="E1458" s="114">
        <f t="shared" si="290"/>
        <v>662.27</v>
      </c>
      <c r="F1458" s="115">
        <f t="shared" si="292"/>
        <v>178.99</v>
      </c>
      <c r="G1458" s="116">
        <f t="shared" si="293"/>
        <v>59.66</v>
      </c>
      <c r="H1458" s="115">
        <f t="shared" si="284"/>
        <v>2.29</v>
      </c>
      <c r="I1458" s="115">
        <f t="shared" si="287"/>
        <v>117.29</v>
      </c>
      <c r="J1458" s="112">
        <f t="shared" si="288"/>
        <v>299.57</v>
      </c>
      <c r="K1458" s="114">
        <f t="shared" si="289"/>
        <v>217.82</v>
      </c>
      <c r="L1458" s="117">
        <v>1548</v>
      </c>
      <c r="M1458" s="134">
        <f t="shared" si="291"/>
        <v>1212</v>
      </c>
      <c r="N1458" s="119">
        <v>1548</v>
      </c>
      <c r="O1458" s="120">
        <f t="shared" si="294"/>
        <v>1212</v>
      </c>
      <c r="U1458" s="125"/>
    </row>
    <row r="1459" spans="1:21" x14ac:dyDescent="0.3">
      <c r="A1459" s="126">
        <v>1213</v>
      </c>
      <c r="B1459" s="127">
        <v>1549</v>
      </c>
      <c r="C1459" s="128">
        <f t="shared" si="285"/>
        <v>71656.03</v>
      </c>
      <c r="D1459" s="129">
        <f t="shared" si="286"/>
        <v>5971.33</v>
      </c>
      <c r="E1459" s="130">
        <f t="shared" si="290"/>
        <v>662.81</v>
      </c>
      <c r="F1459" s="131">
        <f t="shared" si="292"/>
        <v>179.13</v>
      </c>
      <c r="G1459" s="132">
        <f t="shared" si="293"/>
        <v>59.71</v>
      </c>
      <c r="H1459" s="131">
        <f t="shared" si="284"/>
        <v>2.29</v>
      </c>
      <c r="I1459" s="131">
        <f t="shared" si="287"/>
        <v>117.29</v>
      </c>
      <c r="J1459" s="128">
        <f t="shared" si="288"/>
        <v>299.57</v>
      </c>
      <c r="K1459" s="130">
        <f t="shared" si="289"/>
        <v>217.82</v>
      </c>
      <c r="L1459" s="133">
        <v>1549</v>
      </c>
      <c r="M1459" s="118">
        <f t="shared" si="291"/>
        <v>1213</v>
      </c>
      <c r="N1459" s="135">
        <v>1549</v>
      </c>
      <c r="O1459" s="136">
        <f t="shared" si="294"/>
        <v>1213</v>
      </c>
      <c r="U1459" s="125"/>
    </row>
    <row r="1460" spans="1:21" x14ac:dyDescent="0.3">
      <c r="A1460" s="110">
        <v>1214</v>
      </c>
      <c r="B1460" s="111">
        <v>1550</v>
      </c>
      <c r="C1460" s="112">
        <f t="shared" si="285"/>
        <v>71715.11</v>
      </c>
      <c r="D1460" s="113">
        <f t="shared" si="286"/>
        <v>5976.25</v>
      </c>
      <c r="E1460" s="114">
        <f t="shared" si="290"/>
        <v>663.36</v>
      </c>
      <c r="F1460" s="115">
        <f t="shared" si="292"/>
        <v>179.28</v>
      </c>
      <c r="G1460" s="116">
        <f t="shared" si="293"/>
        <v>59.76</v>
      </c>
      <c r="H1460" s="115">
        <f t="shared" si="284"/>
        <v>2.29</v>
      </c>
      <c r="I1460" s="115">
        <f t="shared" si="287"/>
        <v>117.29</v>
      </c>
      <c r="J1460" s="112">
        <f t="shared" si="288"/>
        <v>299.57</v>
      </c>
      <c r="K1460" s="114">
        <f t="shared" si="289"/>
        <v>217.82</v>
      </c>
      <c r="L1460" s="117">
        <v>1550</v>
      </c>
      <c r="M1460" s="134">
        <f t="shared" si="291"/>
        <v>1214</v>
      </c>
      <c r="N1460" s="119">
        <v>1550</v>
      </c>
      <c r="O1460" s="120">
        <f t="shared" si="294"/>
        <v>1214</v>
      </c>
      <c r="U1460" s="125"/>
    </row>
    <row r="1461" spans="1:21" x14ac:dyDescent="0.3">
      <c r="A1461" s="126">
        <v>1214</v>
      </c>
      <c r="B1461" s="127">
        <v>1551</v>
      </c>
      <c r="C1461" s="128">
        <f t="shared" si="285"/>
        <v>71715.11</v>
      </c>
      <c r="D1461" s="129">
        <f t="shared" si="286"/>
        <v>5976.25</v>
      </c>
      <c r="E1461" s="130">
        <f t="shared" si="290"/>
        <v>663.36</v>
      </c>
      <c r="F1461" s="131">
        <f t="shared" si="292"/>
        <v>179.28</v>
      </c>
      <c r="G1461" s="132">
        <f t="shared" si="293"/>
        <v>59.76</v>
      </c>
      <c r="H1461" s="131">
        <f t="shared" si="284"/>
        <v>2.29</v>
      </c>
      <c r="I1461" s="131">
        <f t="shared" si="287"/>
        <v>117.29</v>
      </c>
      <c r="J1461" s="128">
        <f t="shared" si="288"/>
        <v>299.57</v>
      </c>
      <c r="K1461" s="130">
        <f t="shared" si="289"/>
        <v>217.82</v>
      </c>
      <c r="L1461" s="133">
        <v>1551</v>
      </c>
      <c r="M1461" s="118">
        <f t="shared" si="291"/>
        <v>1214</v>
      </c>
      <c r="N1461" s="135">
        <v>1551</v>
      </c>
      <c r="O1461" s="136">
        <f t="shared" si="294"/>
        <v>1214</v>
      </c>
      <c r="U1461" s="125"/>
    </row>
    <row r="1462" spans="1:21" x14ac:dyDescent="0.3">
      <c r="A1462" s="110">
        <v>1214</v>
      </c>
      <c r="B1462" s="111">
        <v>1552</v>
      </c>
      <c r="C1462" s="112">
        <f t="shared" si="285"/>
        <v>71715.11</v>
      </c>
      <c r="D1462" s="113">
        <f t="shared" si="286"/>
        <v>5976.25</v>
      </c>
      <c r="E1462" s="114">
        <f t="shared" si="290"/>
        <v>663.36</v>
      </c>
      <c r="F1462" s="115">
        <f t="shared" si="292"/>
        <v>179.28</v>
      </c>
      <c r="G1462" s="116">
        <f t="shared" si="293"/>
        <v>59.76</v>
      </c>
      <c r="H1462" s="115">
        <f t="shared" si="284"/>
        <v>2.29</v>
      </c>
      <c r="I1462" s="115">
        <f t="shared" si="287"/>
        <v>117.29</v>
      </c>
      <c r="J1462" s="112">
        <f t="shared" si="288"/>
        <v>299.57</v>
      </c>
      <c r="K1462" s="114">
        <f t="shared" si="289"/>
        <v>217.82</v>
      </c>
      <c r="L1462" s="117">
        <v>1552</v>
      </c>
      <c r="M1462" s="134">
        <f t="shared" si="291"/>
        <v>1214</v>
      </c>
      <c r="N1462" s="119">
        <v>1552</v>
      </c>
      <c r="O1462" s="120">
        <f t="shared" si="294"/>
        <v>1214</v>
      </c>
      <c r="U1462" s="125"/>
    </row>
    <row r="1463" spans="1:21" x14ac:dyDescent="0.3">
      <c r="A1463" s="126">
        <v>1215</v>
      </c>
      <c r="B1463" s="127">
        <v>1553</v>
      </c>
      <c r="C1463" s="128">
        <f t="shared" si="285"/>
        <v>71774.179999999993</v>
      </c>
      <c r="D1463" s="129">
        <f t="shared" si="286"/>
        <v>5981.18</v>
      </c>
      <c r="E1463" s="130">
        <f t="shared" si="290"/>
        <v>663.91</v>
      </c>
      <c r="F1463" s="131">
        <f t="shared" si="292"/>
        <v>179.43</v>
      </c>
      <c r="G1463" s="132">
        <f t="shared" si="293"/>
        <v>59.81</v>
      </c>
      <c r="H1463" s="131">
        <f t="shared" si="284"/>
        <v>2.29</v>
      </c>
      <c r="I1463" s="131">
        <f t="shared" si="287"/>
        <v>117.29</v>
      </c>
      <c r="J1463" s="128">
        <f t="shared" si="288"/>
        <v>299.57</v>
      </c>
      <c r="K1463" s="130">
        <f t="shared" si="289"/>
        <v>217.82</v>
      </c>
      <c r="L1463" s="133">
        <v>1553</v>
      </c>
      <c r="M1463" s="118">
        <f t="shared" si="291"/>
        <v>1215</v>
      </c>
      <c r="N1463" s="135">
        <v>1553</v>
      </c>
      <c r="O1463" s="136">
        <f t="shared" si="294"/>
        <v>1215</v>
      </c>
      <c r="U1463" s="125"/>
    </row>
    <row r="1464" spans="1:21" x14ac:dyDescent="0.3">
      <c r="A1464" s="110">
        <v>1216</v>
      </c>
      <c r="B1464" s="111">
        <v>1554</v>
      </c>
      <c r="C1464" s="112">
        <f t="shared" si="285"/>
        <v>71833.25</v>
      </c>
      <c r="D1464" s="113">
        <f t="shared" si="286"/>
        <v>5986.1</v>
      </c>
      <c r="E1464" s="114">
        <f t="shared" si="290"/>
        <v>664.45</v>
      </c>
      <c r="F1464" s="115">
        <f t="shared" si="292"/>
        <v>179.58</v>
      </c>
      <c r="G1464" s="116">
        <f t="shared" si="293"/>
        <v>59.86</v>
      </c>
      <c r="H1464" s="115">
        <f t="shared" si="284"/>
        <v>2.29</v>
      </c>
      <c r="I1464" s="115">
        <f t="shared" si="287"/>
        <v>117.29</v>
      </c>
      <c r="J1464" s="112">
        <f t="shared" si="288"/>
        <v>299.57</v>
      </c>
      <c r="K1464" s="114">
        <f t="shared" si="289"/>
        <v>217.82</v>
      </c>
      <c r="L1464" s="117">
        <v>1554</v>
      </c>
      <c r="M1464" s="134">
        <f t="shared" si="291"/>
        <v>1216</v>
      </c>
      <c r="N1464" s="119">
        <v>1554</v>
      </c>
      <c r="O1464" s="120">
        <f t="shared" si="294"/>
        <v>1216</v>
      </c>
      <c r="U1464" s="125"/>
    </row>
    <row r="1465" spans="1:21" x14ac:dyDescent="0.3">
      <c r="A1465" s="126">
        <v>1217</v>
      </c>
      <c r="B1465" s="127">
        <v>1555</v>
      </c>
      <c r="C1465" s="128">
        <f t="shared" si="285"/>
        <v>71892.33</v>
      </c>
      <c r="D1465" s="129">
        <f t="shared" si="286"/>
        <v>5991.02</v>
      </c>
      <c r="E1465" s="130">
        <f t="shared" si="290"/>
        <v>665</v>
      </c>
      <c r="F1465" s="131">
        <f t="shared" si="292"/>
        <v>179.73</v>
      </c>
      <c r="G1465" s="132">
        <f t="shared" si="293"/>
        <v>59.91</v>
      </c>
      <c r="H1465" s="131">
        <f t="shared" si="284"/>
        <v>2.29</v>
      </c>
      <c r="I1465" s="131">
        <f t="shared" si="287"/>
        <v>117.29</v>
      </c>
      <c r="J1465" s="128">
        <f t="shared" si="288"/>
        <v>299.57</v>
      </c>
      <c r="K1465" s="130">
        <f t="shared" si="289"/>
        <v>217.82</v>
      </c>
      <c r="L1465" s="133">
        <v>1555</v>
      </c>
      <c r="M1465" s="118">
        <f t="shared" si="291"/>
        <v>1217</v>
      </c>
      <c r="N1465" s="135">
        <v>1555</v>
      </c>
      <c r="O1465" s="136">
        <f t="shared" si="294"/>
        <v>1217</v>
      </c>
      <c r="U1465" s="125"/>
    </row>
    <row r="1466" spans="1:21" x14ac:dyDescent="0.3">
      <c r="A1466" s="110">
        <v>1218</v>
      </c>
      <c r="B1466" s="111">
        <v>1556</v>
      </c>
      <c r="C1466" s="112">
        <f t="shared" si="285"/>
        <v>71951.399999999994</v>
      </c>
      <c r="D1466" s="113">
        <f t="shared" si="286"/>
        <v>5995.95</v>
      </c>
      <c r="E1466" s="114">
        <f t="shared" si="290"/>
        <v>665.55</v>
      </c>
      <c r="F1466" s="115">
        <f t="shared" si="292"/>
        <v>179.87</v>
      </c>
      <c r="G1466" s="116">
        <f t="shared" si="293"/>
        <v>59.95</v>
      </c>
      <c r="H1466" s="115">
        <f t="shared" si="284"/>
        <v>2.29</v>
      </c>
      <c r="I1466" s="115">
        <f t="shared" si="287"/>
        <v>117.29</v>
      </c>
      <c r="J1466" s="112">
        <f t="shared" si="288"/>
        <v>299.57</v>
      </c>
      <c r="K1466" s="114">
        <f t="shared" si="289"/>
        <v>217.82</v>
      </c>
      <c r="L1466" s="117">
        <v>1556</v>
      </c>
      <c r="M1466" s="134">
        <f t="shared" si="291"/>
        <v>1218</v>
      </c>
      <c r="N1466" s="119">
        <v>1556</v>
      </c>
      <c r="O1466" s="120">
        <f t="shared" si="294"/>
        <v>1218</v>
      </c>
      <c r="U1466" s="125"/>
    </row>
    <row r="1467" spans="1:21" x14ac:dyDescent="0.3">
      <c r="A1467" s="126">
        <v>1218</v>
      </c>
      <c r="B1467" s="127">
        <v>1557</v>
      </c>
      <c r="C1467" s="128">
        <f t="shared" si="285"/>
        <v>71951.399999999994</v>
      </c>
      <c r="D1467" s="129">
        <f t="shared" si="286"/>
        <v>5995.95</v>
      </c>
      <c r="E1467" s="130">
        <f t="shared" si="290"/>
        <v>665.55</v>
      </c>
      <c r="F1467" s="131">
        <f t="shared" si="292"/>
        <v>179.87</v>
      </c>
      <c r="G1467" s="132">
        <f t="shared" si="293"/>
        <v>59.95</v>
      </c>
      <c r="H1467" s="131">
        <f t="shared" si="284"/>
        <v>2.29</v>
      </c>
      <c r="I1467" s="131">
        <f t="shared" si="287"/>
        <v>117.29</v>
      </c>
      <c r="J1467" s="128">
        <f t="shared" si="288"/>
        <v>299.57</v>
      </c>
      <c r="K1467" s="130">
        <f t="shared" si="289"/>
        <v>217.82</v>
      </c>
      <c r="L1467" s="133">
        <v>1557</v>
      </c>
      <c r="M1467" s="118">
        <f t="shared" si="291"/>
        <v>1218</v>
      </c>
      <c r="N1467" s="135">
        <v>1557</v>
      </c>
      <c r="O1467" s="136">
        <f t="shared" si="294"/>
        <v>1218</v>
      </c>
      <c r="U1467" s="125"/>
    </row>
    <row r="1468" spans="1:21" x14ac:dyDescent="0.3">
      <c r="A1468" s="110">
        <v>1219</v>
      </c>
      <c r="B1468" s="111">
        <v>1558</v>
      </c>
      <c r="C1468" s="112">
        <f t="shared" si="285"/>
        <v>72010.47</v>
      </c>
      <c r="D1468" s="113">
        <f t="shared" si="286"/>
        <v>6000.87</v>
      </c>
      <c r="E1468" s="114">
        <f t="shared" si="290"/>
        <v>666.09</v>
      </c>
      <c r="F1468" s="115">
        <f t="shared" si="292"/>
        <v>180.02</v>
      </c>
      <c r="G1468" s="116">
        <f t="shared" si="293"/>
        <v>60</v>
      </c>
      <c r="H1468" s="115">
        <f t="shared" si="284"/>
        <v>2.29</v>
      </c>
      <c r="I1468" s="115">
        <f t="shared" si="287"/>
        <v>117.29</v>
      </c>
      <c r="J1468" s="112">
        <f t="shared" si="288"/>
        <v>299.57</v>
      </c>
      <c r="K1468" s="114">
        <f t="shared" si="289"/>
        <v>217.82</v>
      </c>
      <c r="L1468" s="117">
        <v>1558</v>
      </c>
      <c r="M1468" s="134">
        <f t="shared" si="291"/>
        <v>1219</v>
      </c>
      <c r="N1468" s="119">
        <v>1558</v>
      </c>
      <c r="O1468" s="120">
        <f t="shared" si="294"/>
        <v>1219</v>
      </c>
      <c r="U1468" s="125"/>
    </row>
    <row r="1469" spans="1:21" x14ac:dyDescent="0.3">
      <c r="A1469" s="126">
        <v>1220</v>
      </c>
      <c r="B1469" s="127">
        <v>1559</v>
      </c>
      <c r="C1469" s="128">
        <f t="shared" si="285"/>
        <v>72069.55</v>
      </c>
      <c r="D1469" s="129">
        <f t="shared" si="286"/>
        <v>6005.79</v>
      </c>
      <c r="E1469" s="130">
        <f t="shared" si="290"/>
        <v>666.64</v>
      </c>
      <c r="F1469" s="131">
        <f t="shared" si="292"/>
        <v>180.17</v>
      </c>
      <c r="G1469" s="132">
        <f t="shared" si="293"/>
        <v>60.05</v>
      </c>
      <c r="H1469" s="131">
        <f t="shared" si="284"/>
        <v>2.29</v>
      </c>
      <c r="I1469" s="131">
        <f t="shared" si="287"/>
        <v>117.29</v>
      </c>
      <c r="J1469" s="128">
        <f t="shared" si="288"/>
        <v>299.57</v>
      </c>
      <c r="K1469" s="130">
        <f t="shared" si="289"/>
        <v>217.82</v>
      </c>
      <c r="L1469" s="133">
        <v>1559</v>
      </c>
      <c r="M1469" s="118">
        <f t="shared" si="291"/>
        <v>1220</v>
      </c>
      <c r="N1469" s="135">
        <v>1559</v>
      </c>
      <c r="O1469" s="136">
        <f t="shared" si="294"/>
        <v>1220</v>
      </c>
      <c r="U1469" s="125"/>
    </row>
    <row r="1470" spans="1:21" x14ac:dyDescent="0.3">
      <c r="A1470" s="110">
        <v>1220</v>
      </c>
      <c r="B1470" s="111">
        <v>1560</v>
      </c>
      <c r="C1470" s="112">
        <f t="shared" si="285"/>
        <v>72069.55</v>
      </c>
      <c r="D1470" s="113">
        <f t="shared" si="286"/>
        <v>6005.79</v>
      </c>
      <c r="E1470" s="114">
        <f t="shared" si="290"/>
        <v>666.64</v>
      </c>
      <c r="F1470" s="115">
        <f t="shared" si="292"/>
        <v>180.17</v>
      </c>
      <c r="G1470" s="116">
        <f t="shared" si="293"/>
        <v>60.05</v>
      </c>
      <c r="H1470" s="115">
        <f t="shared" si="284"/>
        <v>2.29</v>
      </c>
      <c r="I1470" s="115">
        <f t="shared" si="287"/>
        <v>117.29</v>
      </c>
      <c r="J1470" s="112">
        <f t="shared" si="288"/>
        <v>299.57</v>
      </c>
      <c r="K1470" s="114">
        <f t="shared" si="289"/>
        <v>217.82</v>
      </c>
      <c r="L1470" s="117">
        <v>1560</v>
      </c>
      <c r="M1470" s="118">
        <f t="shared" si="291"/>
        <v>1220</v>
      </c>
      <c r="N1470" s="119">
        <v>1560</v>
      </c>
      <c r="O1470" s="120">
        <f t="shared" si="294"/>
        <v>1220</v>
      </c>
      <c r="U1470" s="125"/>
    </row>
    <row r="1471" spans="1:21" x14ac:dyDescent="0.3">
      <c r="A1471" s="126">
        <v>1221</v>
      </c>
      <c r="B1471" s="127">
        <v>1561</v>
      </c>
      <c r="C1471" s="128">
        <f t="shared" si="285"/>
        <v>72128.62</v>
      </c>
      <c r="D1471" s="129">
        <f t="shared" si="286"/>
        <v>6010.71</v>
      </c>
      <c r="E1471" s="130">
        <f t="shared" si="290"/>
        <v>667.18</v>
      </c>
      <c r="F1471" s="131">
        <f t="shared" si="292"/>
        <v>180.32</v>
      </c>
      <c r="G1471" s="132">
        <f t="shared" si="293"/>
        <v>60.1</v>
      </c>
      <c r="H1471" s="131">
        <f t="shared" si="284"/>
        <v>2.29</v>
      </c>
      <c r="I1471" s="131">
        <f t="shared" si="287"/>
        <v>117.29</v>
      </c>
      <c r="J1471" s="128">
        <f t="shared" si="288"/>
        <v>299.57</v>
      </c>
      <c r="K1471" s="130">
        <f t="shared" si="289"/>
        <v>217.82</v>
      </c>
      <c r="L1471" s="133">
        <v>1561</v>
      </c>
      <c r="M1471" s="134">
        <f t="shared" si="291"/>
        <v>1221</v>
      </c>
      <c r="N1471" s="135">
        <v>1561</v>
      </c>
      <c r="O1471" s="136">
        <f t="shared" si="294"/>
        <v>1221</v>
      </c>
      <c r="U1471" s="125"/>
    </row>
    <row r="1472" spans="1:21" x14ac:dyDescent="0.3">
      <c r="A1472" s="110">
        <v>1222</v>
      </c>
      <c r="B1472" s="111">
        <v>1562</v>
      </c>
      <c r="C1472" s="112">
        <f t="shared" si="285"/>
        <v>72187.69</v>
      </c>
      <c r="D1472" s="113">
        <f t="shared" si="286"/>
        <v>6015.64</v>
      </c>
      <c r="E1472" s="114">
        <f t="shared" si="290"/>
        <v>667.73</v>
      </c>
      <c r="F1472" s="115">
        <f t="shared" si="292"/>
        <v>180.46</v>
      </c>
      <c r="G1472" s="116">
        <f t="shared" si="293"/>
        <v>60.15</v>
      </c>
      <c r="H1472" s="115">
        <f t="shared" si="284"/>
        <v>2.29</v>
      </c>
      <c r="I1472" s="115">
        <f t="shared" si="287"/>
        <v>117.29</v>
      </c>
      <c r="J1472" s="112">
        <f t="shared" si="288"/>
        <v>299.57</v>
      </c>
      <c r="K1472" s="114">
        <f t="shared" si="289"/>
        <v>217.82</v>
      </c>
      <c r="L1472" s="117">
        <v>1562</v>
      </c>
      <c r="M1472" s="118">
        <f t="shared" si="291"/>
        <v>1222</v>
      </c>
      <c r="N1472" s="119">
        <v>1562</v>
      </c>
      <c r="O1472" s="120">
        <f t="shared" si="294"/>
        <v>1222</v>
      </c>
      <c r="U1472" s="125"/>
    </row>
    <row r="1473" spans="1:21" x14ac:dyDescent="0.3">
      <c r="A1473" s="126">
        <v>1222</v>
      </c>
      <c r="B1473" s="127">
        <v>1563</v>
      </c>
      <c r="C1473" s="128">
        <f t="shared" si="285"/>
        <v>72187.69</v>
      </c>
      <c r="D1473" s="129">
        <f t="shared" si="286"/>
        <v>6015.64</v>
      </c>
      <c r="E1473" s="130">
        <f t="shared" si="290"/>
        <v>667.73</v>
      </c>
      <c r="F1473" s="131">
        <f t="shared" si="292"/>
        <v>180.46</v>
      </c>
      <c r="G1473" s="132">
        <f t="shared" si="293"/>
        <v>60.15</v>
      </c>
      <c r="H1473" s="131">
        <f t="shared" si="284"/>
        <v>2.29</v>
      </c>
      <c r="I1473" s="131">
        <f t="shared" si="287"/>
        <v>117.29</v>
      </c>
      <c r="J1473" s="128">
        <f t="shared" si="288"/>
        <v>299.57</v>
      </c>
      <c r="K1473" s="130">
        <f t="shared" si="289"/>
        <v>217.82</v>
      </c>
      <c r="L1473" s="133">
        <v>1563</v>
      </c>
      <c r="M1473" s="134">
        <f t="shared" si="291"/>
        <v>1222</v>
      </c>
      <c r="N1473" s="135">
        <v>1563</v>
      </c>
      <c r="O1473" s="136">
        <f t="shared" si="294"/>
        <v>1222</v>
      </c>
      <c r="U1473" s="125"/>
    </row>
    <row r="1474" spans="1:21" x14ac:dyDescent="0.3">
      <c r="A1474" s="110">
        <v>1223</v>
      </c>
      <c r="B1474" s="111">
        <v>1564</v>
      </c>
      <c r="C1474" s="112">
        <f t="shared" si="285"/>
        <v>72246.77</v>
      </c>
      <c r="D1474" s="113">
        <f t="shared" si="286"/>
        <v>6020.56</v>
      </c>
      <c r="E1474" s="114">
        <f t="shared" si="290"/>
        <v>668.28</v>
      </c>
      <c r="F1474" s="115">
        <f t="shared" si="292"/>
        <v>180.61</v>
      </c>
      <c r="G1474" s="116">
        <f t="shared" si="293"/>
        <v>60.2</v>
      </c>
      <c r="H1474" s="115">
        <f t="shared" si="284"/>
        <v>2.29</v>
      </c>
      <c r="I1474" s="115">
        <f t="shared" si="287"/>
        <v>117.29</v>
      </c>
      <c r="J1474" s="112">
        <f t="shared" si="288"/>
        <v>299.57</v>
      </c>
      <c r="K1474" s="114">
        <f t="shared" si="289"/>
        <v>217.82</v>
      </c>
      <c r="L1474" s="117">
        <v>1564</v>
      </c>
      <c r="M1474" s="118">
        <f t="shared" si="291"/>
        <v>1223</v>
      </c>
      <c r="N1474" s="119">
        <v>1564</v>
      </c>
      <c r="O1474" s="120">
        <f t="shared" si="294"/>
        <v>1223</v>
      </c>
      <c r="U1474" s="125"/>
    </row>
    <row r="1475" spans="1:21" x14ac:dyDescent="0.3">
      <c r="A1475" s="126">
        <v>1224</v>
      </c>
      <c r="B1475" s="127">
        <v>1565</v>
      </c>
      <c r="C1475" s="128">
        <f t="shared" si="285"/>
        <v>72305.84</v>
      </c>
      <c r="D1475" s="129">
        <f t="shared" si="286"/>
        <v>6025.48</v>
      </c>
      <c r="E1475" s="130">
        <f t="shared" si="290"/>
        <v>668.82</v>
      </c>
      <c r="F1475" s="131">
        <f t="shared" si="292"/>
        <v>180.76</v>
      </c>
      <c r="G1475" s="132">
        <f t="shared" si="293"/>
        <v>60.25</v>
      </c>
      <c r="H1475" s="131">
        <f t="shared" ref="H1475:H1538" si="295">TRUNC($P$9,2)</f>
        <v>2.29</v>
      </c>
      <c r="I1475" s="131">
        <f t="shared" si="287"/>
        <v>117.29</v>
      </c>
      <c r="J1475" s="128">
        <f t="shared" si="288"/>
        <v>299.57</v>
      </c>
      <c r="K1475" s="130">
        <f t="shared" si="289"/>
        <v>217.82</v>
      </c>
      <c r="L1475" s="133">
        <v>1565</v>
      </c>
      <c r="M1475" s="134">
        <f t="shared" si="291"/>
        <v>1224</v>
      </c>
      <c r="N1475" s="135">
        <v>1565</v>
      </c>
      <c r="O1475" s="136">
        <f t="shared" si="294"/>
        <v>1224</v>
      </c>
      <c r="U1475" s="125"/>
    </row>
    <row r="1476" spans="1:21" x14ac:dyDescent="0.3">
      <c r="A1476" s="110">
        <v>1225</v>
      </c>
      <c r="B1476" s="111">
        <v>1566</v>
      </c>
      <c r="C1476" s="112">
        <f t="shared" si="285"/>
        <v>72364.92</v>
      </c>
      <c r="D1476" s="113">
        <f t="shared" si="286"/>
        <v>6030.41</v>
      </c>
      <c r="E1476" s="114">
        <f t="shared" si="290"/>
        <v>669.37</v>
      </c>
      <c r="F1476" s="115">
        <f t="shared" si="292"/>
        <v>180.91</v>
      </c>
      <c r="G1476" s="116">
        <f t="shared" si="293"/>
        <v>60.3</v>
      </c>
      <c r="H1476" s="115">
        <f t="shared" si="295"/>
        <v>2.29</v>
      </c>
      <c r="I1476" s="115">
        <f t="shared" si="287"/>
        <v>117.29</v>
      </c>
      <c r="J1476" s="112">
        <f t="shared" si="288"/>
        <v>299.57</v>
      </c>
      <c r="K1476" s="114">
        <f t="shared" si="289"/>
        <v>217.82</v>
      </c>
      <c r="L1476" s="117">
        <v>1566</v>
      </c>
      <c r="M1476" s="118">
        <f t="shared" si="291"/>
        <v>1225</v>
      </c>
      <c r="N1476" s="119">
        <v>1566</v>
      </c>
      <c r="O1476" s="120">
        <f t="shared" si="294"/>
        <v>1225</v>
      </c>
      <c r="U1476" s="125"/>
    </row>
    <row r="1477" spans="1:21" x14ac:dyDescent="0.3">
      <c r="A1477" s="126">
        <v>1226</v>
      </c>
      <c r="B1477" s="127">
        <v>1567</v>
      </c>
      <c r="C1477" s="128">
        <f t="shared" si="285"/>
        <v>72423.990000000005</v>
      </c>
      <c r="D1477" s="129">
        <f t="shared" si="286"/>
        <v>6035.33</v>
      </c>
      <c r="E1477" s="130">
        <f t="shared" si="290"/>
        <v>669.92</v>
      </c>
      <c r="F1477" s="131">
        <f t="shared" si="292"/>
        <v>181.05</v>
      </c>
      <c r="G1477" s="132">
        <f t="shared" si="293"/>
        <v>60.35</v>
      </c>
      <c r="H1477" s="131">
        <f t="shared" si="295"/>
        <v>2.29</v>
      </c>
      <c r="I1477" s="131">
        <f t="shared" si="287"/>
        <v>117.29</v>
      </c>
      <c r="J1477" s="128">
        <f t="shared" si="288"/>
        <v>299.57</v>
      </c>
      <c r="K1477" s="130">
        <f t="shared" si="289"/>
        <v>217.82</v>
      </c>
      <c r="L1477" s="133">
        <v>1567</v>
      </c>
      <c r="M1477" s="134">
        <f t="shared" si="291"/>
        <v>1226</v>
      </c>
      <c r="N1477" s="135">
        <v>1567</v>
      </c>
      <c r="O1477" s="136">
        <f t="shared" si="294"/>
        <v>1226</v>
      </c>
      <c r="U1477" s="125"/>
    </row>
    <row r="1478" spans="1:21" x14ac:dyDescent="0.3">
      <c r="A1478" s="110">
        <v>1226</v>
      </c>
      <c r="B1478" s="111">
        <v>1568</v>
      </c>
      <c r="C1478" s="112">
        <f t="shared" si="285"/>
        <v>72423.990000000005</v>
      </c>
      <c r="D1478" s="113">
        <f t="shared" si="286"/>
        <v>6035.33</v>
      </c>
      <c r="E1478" s="114">
        <f t="shared" si="290"/>
        <v>669.92</v>
      </c>
      <c r="F1478" s="115">
        <f t="shared" si="292"/>
        <v>181.05</v>
      </c>
      <c r="G1478" s="116">
        <f t="shared" si="293"/>
        <v>60.35</v>
      </c>
      <c r="H1478" s="115">
        <f t="shared" si="295"/>
        <v>2.29</v>
      </c>
      <c r="I1478" s="115">
        <f t="shared" si="287"/>
        <v>117.29</v>
      </c>
      <c r="J1478" s="112">
        <f t="shared" si="288"/>
        <v>299.57</v>
      </c>
      <c r="K1478" s="114">
        <f t="shared" si="289"/>
        <v>217.82</v>
      </c>
      <c r="L1478" s="117">
        <v>1568</v>
      </c>
      <c r="M1478" s="118">
        <f t="shared" si="291"/>
        <v>1226</v>
      </c>
      <c r="N1478" s="119">
        <v>1568</v>
      </c>
      <c r="O1478" s="120">
        <f t="shared" si="294"/>
        <v>1226</v>
      </c>
      <c r="U1478" s="125"/>
    </row>
    <row r="1479" spans="1:21" x14ac:dyDescent="0.3">
      <c r="A1479" s="126">
        <v>1227</v>
      </c>
      <c r="B1479" s="127">
        <v>1569</v>
      </c>
      <c r="C1479" s="128">
        <f t="shared" si="285"/>
        <v>72483.06</v>
      </c>
      <c r="D1479" s="129">
        <f t="shared" si="286"/>
        <v>6040.25</v>
      </c>
      <c r="E1479" s="130">
        <f t="shared" si="290"/>
        <v>670.46</v>
      </c>
      <c r="F1479" s="131">
        <f t="shared" si="292"/>
        <v>181.2</v>
      </c>
      <c r="G1479" s="132">
        <f t="shared" si="293"/>
        <v>60.4</v>
      </c>
      <c r="H1479" s="131">
        <f t="shared" si="295"/>
        <v>2.29</v>
      </c>
      <c r="I1479" s="131">
        <f t="shared" si="287"/>
        <v>117.29</v>
      </c>
      <c r="J1479" s="128">
        <f t="shared" si="288"/>
        <v>299.57</v>
      </c>
      <c r="K1479" s="130">
        <f t="shared" si="289"/>
        <v>217.82</v>
      </c>
      <c r="L1479" s="133">
        <v>1569</v>
      </c>
      <c r="M1479" s="134">
        <f t="shared" si="291"/>
        <v>1227</v>
      </c>
      <c r="N1479" s="135">
        <v>1569</v>
      </c>
      <c r="O1479" s="136">
        <f t="shared" si="294"/>
        <v>1227</v>
      </c>
      <c r="U1479" s="125"/>
    </row>
    <row r="1480" spans="1:21" x14ac:dyDescent="0.3">
      <c r="A1480" s="110">
        <v>1228</v>
      </c>
      <c r="B1480" s="111">
        <v>1570</v>
      </c>
      <c r="C1480" s="112">
        <f t="shared" si="285"/>
        <v>72542.14</v>
      </c>
      <c r="D1480" s="113">
        <f t="shared" si="286"/>
        <v>6045.17</v>
      </c>
      <c r="E1480" s="114">
        <f t="shared" si="290"/>
        <v>671.01</v>
      </c>
      <c r="F1480" s="115">
        <f t="shared" si="292"/>
        <v>181.35</v>
      </c>
      <c r="G1480" s="116">
        <f t="shared" si="293"/>
        <v>60.45</v>
      </c>
      <c r="H1480" s="115">
        <f t="shared" si="295"/>
        <v>2.29</v>
      </c>
      <c r="I1480" s="115">
        <f t="shared" si="287"/>
        <v>117.29</v>
      </c>
      <c r="J1480" s="112">
        <f t="shared" si="288"/>
        <v>299.57</v>
      </c>
      <c r="K1480" s="114">
        <f t="shared" si="289"/>
        <v>217.82</v>
      </c>
      <c r="L1480" s="117">
        <v>1570</v>
      </c>
      <c r="M1480" s="118">
        <f t="shared" si="291"/>
        <v>1228</v>
      </c>
      <c r="N1480" s="119">
        <v>1570</v>
      </c>
      <c r="O1480" s="120">
        <f t="shared" si="294"/>
        <v>1228</v>
      </c>
      <c r="U1480" s="125"/>
    </row>
    <row r="1481" spans="1:21" x14ac:dyDescent="0.3">
      <c r="A1481" s="126">
        <v>1228</v>
      </c>
      <c r="B1481" s="127">
        <v>1571</v>
      </c>
      <c r="C1481" s="128">
        <f t="shared" si="285"/>
        <v>72542.14</v>
      </c>
      <c r="D1481" s="129">
        <f t="shared" si="286"/>
        <v>6045.17</v>
      </c>
      <c r="E1481" s="130">
        <f t="shared" si="290"/>
        <v>671.01</v>
      </c>
      <c r="F1481" s="131">
        <f t="shared" si="292"/>
        <v>181.35</v>
      </c>
      <c r="G1481" s="132">
        <f t="shared" si="293"/>
        <v>60.45</v>
      </c>
      <c r="H1481" s="131">
        <f t="shared" si="295"/>
        <v>2.29</v>
      </c>
      <c r="I1481" s="131">
        <f t="shared" si="287"/>
        <v>117.29</v>
      </c>
      <c r="J1481" s="128">
        <f t="shared" si="288"/>
        <v>299.57</v>
      </c>
      <c r="K1481" s="130">
        <f t="shared" si="289"/>
        <v>217.82</v>
      </c>
      <c r="L1481" s="133">
        <v>1571</v>
      </c>
      <c r="M1481" s="134">
        <f t="shared" si="291"/>
        <v>1228</v>
      </c>
      <c r="N1481" s="135">
        <v>1571</v>
      </c>
      <c r="O1481" s="136">
        <f t="shared" si="294"/>
        <v>1228</v>
      </c>
      <c r="U1481" s="125"/>
    </row>
    <row r="1482" spans="1:21" x14ac:dyDescent="0.3">
      <c r="A1482" s="110">
        <v>1229</v>
      </c>
      <c r="B1482" s="111">
        <v>1572</v>
      </c>
      <c r="C1482" s="112">
        <f t="shared" ref="C1482:C1545" si="296">ROUND($P$1*A1482,2)</f>
        <v>72601.210000000006</v>
      </c>
      <c r="D1482" s="113">
        <f t="shared" ref="D1482:D1545" si="297">TRUNC(C1482/12,2)</f>
        <v>6050.1</v>
      </c>
      <c r="E1482" s="114">
        <f t="shared" si="290"/>
        <v>671.56</v>
      </c>
      <c r="F1482" s="115">
        <f t="shared" si="292"/>
        <v>181.5</v>
      </c>
      <c r="G1482" s="116">
        <f t="shared" si="293"/>
        <v>60.5</v>
      </c>
      <c r="H1482" s="115">
        <f t="shared" si="295"/>
        <v>2.29</v>
      </c>
      <c r="I1482" s="115">
        <f t="shared" ref="I1482:I1545" si="298">TRUNC(IF(A1482&lt;$A$427,$D$427*$R$10+$P$10,IF(A1482&gt;$A$782,$D$782*$R$10+$P$10,D1482*$R$10+$P$10)),2)</f>
        <v>117.29</v>
      </c>
      <c r="J1482" s="112">
        <f t="shared" ref="J1482:J1545" si="299">TRUNC(IF(A1482&lt;$A$427,($D$427*$R$11)+$P$11,IF(A1482&gt;$A$782,$D$782*$R$11+$P$11,D1482*$R$11+$P$11)),2)</f>
        <v>299.57</v>
      </c>
      <c r="K1482" s="114">
        <f t="shared" ref="K1482:K1545" si="300">TRUNC(IF(A1482&lt;$A$427,$D$427*$R$12+$P$12,IF(A1482&gt;$A$782,$D$782*$R$12+$P$12,D1482*$R$12+$P$12)),2)</f>
        <v>217.82</v>
      </c>
      <c r="L1482" s="117">
        <v>1572</v>
      </c>
      <c r="M1482" s="118">
        <f t="shared" si="291"/>
        <v>1229</v>
      </c>
      <c r="N1482" s="119">
        <v>1572</v>
      </c>
      <c r="O1482" s="120">
        <f t="shared" si="294"/>
        <v>1229</v>
      </c>
      <c r="U1482" s="125"/>
    </row>
    <row r="1483" spans="1:21" x14ac:dyDescent="0.3">
      <c r="A1483" s="126">
        <v>1230</v>
      </c>
      <c r="B1483" s="127">
        <v>1573</v>
      </c>
      <c r="C1483" s="128">
        <f t="shared" si="296"/>
        <v>72660.28</v>
      </c>
      <c r="D1483" s="129">
        <f t="shared" si="297"/>
        <v>6055.02</v>
      </c>
      <c r="E1483" s="130">
        <f t="shared" si="290"/>
        <v>672.1</v>
      </c>
      <c r="F1483" s="131">
        <f t="shared" si="292"/>
        <v>181.65</v>
      </c>
      <c r="G1483" s="132">
        <f t="shared" si="293"/>
        <v>60.55</v>
      </c>
      <c r="H1483" s="131">
        <f t="shared" si="295"/>
        <v>2.29</v>
      </c>
      <c r="I1483" s="131">
        <f t="shared" si="298"/>
        <v>117.29</v>
      </c>
      <c r="J1483" s="128">
        <f t="shared" si="299"/>
        <v>299.57</v>
      </c>
      <c r="K1483" s="130">
        <f t="shared" si="300"/>
        <v>217.82</v>
      </c>
      <c r="L1483" s="133">
        <v>1573</v>
      </c>
      <c r="M1483" s="134">
        <f t="shared" si="291"/>
        <v>1230</v>
      </c>
      <c r="N1483" s="135">
        <v>1573</v>
      </c>
      <c r="O1483" s="136">
        <f t="shared" si="294"/>
        <v>1230</v>
      </c>
      <c r="U1483" s="125"/>
    </row>
    <row r="1484" spans="1:21" x14ac:dyDescent="0.3">
      <c r="A1484" s="110">
        <v>1231</v>
      </c>
      <c r="B1484" s="111">
        <v>1574</v>
      </c>
      <c r="C1484" s="112">
        <f t="shared" si="296"/>
        <v>72719.360000000001</v>
      </c>
      <c r="D1484" s="113">
        <f t="shared" si="297"/>
        <v>6059.94</v>
      </c>
      <c r="E1484" s="114">
        <f t="shared" si="290"/>
        <v>672.65</v>
      </c>
      <c r="F1484" s="115">
        <f t="shared" si="292"/>
        <v>181.79</v>
      </c>
      <c r="G1484" s="116">
        <f t="shared" si="293"/>
        <v>60.59</v>
      </c>
      <c r="H1484" s="115">
        <f t="shared" si="295"/>
        <v>2.29</v>
      </c>
      <c r="I1484" s="115">
        <f t="shared" si="298"/>
        <v>117.29</v>
      </c>
      <c r="J1484" s="112">
        <f t="shared" si="299"/>
        <v>299.57</v>
      </c>
      <c r="K1484" s="114">
        <f t="shared" si="300"/>
        <v>217.82</v>
      </c>
      <c r="L1484" s="117">
        <v>1574</v>
      </c>
      <c r="M1484" s="118">
        <f t="shared" si="291"/>
        <v>1231</v>
      </c>
      <c r="N1484" s="119">
        <v>1574</v>
      </c>
      <c r="O1484" s="120">
        <f t="shared" si="294"/>
        <v>1231</v>
      </c>
      <c r="U1484" s="125"/>
    </row>
    <row r="1485" spans="1:21" x14ac:dyDescent="0.3">
      <c r="A1485" s="126">
        <v>1231</v>
      </c>
      <c r="B1485" s="127">
        <v>1575</v>
      </c>
      <c r="C1485" s="128">
        <f t="shared" si="296"/>
        <v>72719.360000000001</v>
      </c>
      <c r="D1485" s="129">
        <f t="shared" si="297"/>
        <v>6059.94</v>
      </c>
      <c r="E1485" s="130">
        <f t="shared" si="290"/>
        <v>672.65</v>
      </c>
      <c r="F1485" s="131">
        <f t="shared" si="292"/>
        <v>181.79</v>
      </c>
      <c r="G1485" s="132">
        <f t="shared" si="293"/>
        <v>60.59</v>
      </c>
      <c r="H1485" s="131">
        <f t="shared" si="295"/>
        <v>2.29</v>
      </c>
      <c r="I1485" s="131">
        <f t="shared" si="298"/>
        <v>117.29</v>
      </c>
      <c r="J1485" s="128">
        <f t="shared" si="299"/>
        <v>299.57</v>
      </c>
      <c r="K1485" s="130">
        <f t="shared" si="300"/>
        <v>217.82</v>
      </c>
      <c r="L1485" s="133">
        <v>1575</v>
      </c>
      <c r="M1485" s="134">
        <f t="shared" si="291"/>
        <v>1231</v>
      </c>
      <c r="N1485" s="135">
        <v>1575</v>
      </c>
      <c r="O1485" s="136">
        <f t="shared" si="294"/>
        <v>1231</v>
      </c>
      <c r="U1485" s="125"/>
    </row>
    <row r="1486" spans="1:21" x14ac:dyDescent="0.3">
      <c r="A1486" s="110">
        <v>1232</v>
      </c>
      <c r="B1486" s="111">
        <v>1576</v>
      </c>
      <c r="C1486" s="112">
        <f t="shared" si="296"/>
        <v>72778.429999999993</v>
      </c>
      <c r="D1486" s="113">
        <f t="shared" si="297"/>
        <v>6064.86</v>
      </c>
      <c r="E1486" s="114">
        <f t="shared" si="290"/>
        <v>673.19</v>
      </c>
      <c r="F1486" s="115">
        <f t="shared" si="292"/>
        <v>181.94</v>
      </c>
      <c r="G1486" s="116">
        <f t="shared" si="293"/>
        <v>60.64</v>
      </c>
      <c r="H1486" s="115">
        <f t="shared" si="295"/>
        <v>2.29</v>
      </c>
      <c r="I1486" s="115">
        <f t="shared" si="298"/>
        <v>117.29</v>
      </c>
      <c r="J1486" s="112">
        <f t="shared" si="299"/>
        <v>299.57</v>
      </c>
      <c r="K1486" s="114">
        <f t="shared" si="300"/>
        <v>217.82</v>
      </c>
      <c r="L1486" s="117">
        <v>1576</v>
      </c>
      <c r="M1486" s="118">
        <f t="shared" si="291"/>
        <v>1232</v>
      </c>
      <c r="N1486" s="119">
        <v>1576</v>
      </c>
      <c r="O1486" s="120">
        <f t="shared" si="294"/>
        <v>1232</v>
      </c>
      <c r="U1486" s="125"/>
    </row>
    <row r="1487" spans="1:21" x14ac:dyDescent="0.3">
      <c r="A1487" s="126">
        <v>1233</v>
      </c>
      <c r="B1487" s="127">
        <v>1577</v>
      </c>
      <c r="C1487" s="128">
        <f t="shared" si="296"/>
        <v>72837.5</v>
      </c>
      <c r="D1487" s="129">
        <f t="shared" si="297"/>
        <v>6069.79</v>
      </c>
      <c r="E1487" s="130">
        <f t="shared" si="290"/>
        <v>673.74</v>
      </c>
      <c r="F1487" s="131">
        <f t="shared" si="292"/>
        <v>182.09</v>
      </c>
      <c r="G1487" s="132">
        <f t="shared" si="293"/>
        <v>60.69</v>
      </c>
      <c r="H1487" s="131">
        <f t="shared" si="295"/>
        <v>2.29</v>
      </c>
      <c r="I1487" s="131">
        <f t="shared" si="298"/>
        <v>117.29</v>
      </c>
      <c r="J1487" s="128">
        <f t="shared" si="299"/>
        <v>299.57</v>
      </c>
      <c r="K1487" s="130">
        <f t="shared" si="300"/>
        <v>217.82</v>
      </c>
      <c r="L1487" s="133">
        <v>1577</v>
      </c>
      <c r="M1487" s="134">
        <f t="shared" si="291"/>
        <v>1233</v>
      </c>
      <c r="N1487" s="135">
        <v>1577</v>
      </c>
      <c r="O1487" s="136">
        <f t="shared" si="294"/>
        <v>1233</v>
      </c>
      <c r="U1487" s="125"/>
    </row>
    <row r="1488" spans="1:21" x14ac:dyDescent="0.3">
      <c r="A1488" s="110">
        <v>1234</v>
      </c>
      <c r="B1488" s="111">
        <v>1578</v>
      </c>
      <c r="C1488" s="112">
        <f t="shared" si="296"/>
        <v>72896.58</v>
      </c>
      <c r="D1488" s="113">
        <f t="shared" si="297"/>
        <v>6074.71</v>
      </c>
      <c r="E1488" s="114">
        <f t="shared" si="290"/>
        <v>674.29</v>
      </c>
      <c r="F1488" s="115">
        <f t="shared" si="292"/>
        <v>182.24</v>
      </c>
      <c r="G1488" s="116">
        <f t="shared" si="293"/>
        <v>60.74</v>
      </c>
      <c r="H1488" s="115">
        <f t="shared" si="295"/>
        <v>2.29</v>
      </c>
      <c r="I1488" s="115">
        <f t="shared" si="298"/>
        <v>117.29</v>
      </c>
      <c r="J1488" s="112">
        <f t="shared" si="299"/>
        <v>299.57</v>
      </c>
      <c r="K1488" s="114">
        <f t="shared" si="300"/>
        <v>217.82</v>
      </c>
      <c r="L1488" s="117">
        <v>1578</v>
      </c>
      <c r="M1488" s="118">
        <f t="shared" si="291"/>
        <v>1234</v>
      </c>
      <c r="N1488" s="119">
        <v>1578</v>
      </c>
      <c r="O1488" s="120">
        <f t="shared" si="294"/>
        <v>1234</v>
      </c>
      <c r="U1488" s="125"/>
    </row>
    <row r="1489" spans="1:21" x14ac:dyDescent="0.3">
      <c r="A1489" s="126">
        <v>1235</v>
      </c>
      <c r="B1489" s="127">
        <v>1579</v>
      </c>
      <c r="C1489" s="128">
        <f t="shared" si="296"/>
        <v>72955.649999999994</v>
      </c>
      <c r="D1489" s="129">
        <f t="shared" si="297"/>
        <v>6079.63</v>
      </c>
      <c r="E1489" s="130">
        <f t="shared" si="290"/>
        <v>674.83</v>
      </c>
      <c r="F1489" s="131">
        <f t="shared" si="292"/>
        <v>182.38</v>
      </c>
      <c r="G1489" s="132">
        <f t="shared" si="293"/>
        <v>60.79</v>
      </c>
      <c r="H1489" s="131">
        <f t="shared" si="295"/>
        <v>2.29</v>
      </c>
      <c r="I1489" s="131">
        <f t="shared" si="298"/>
        <v>117.29</v>
      </c>
      <c r="J1489" s="128">
        <f t="shared" si="299"/>
        <v>299.57</v>
      </c>
      <c r="K1489" s="130">
        <f t="shared" si="300"/>
        <v>217.82</v>
      </c>
      <c r="L1489" s="133">
        <v>1579</v>
      </c>
      <c r="M1489" s="118">
        <f t="shared" si="291"/>
        <v>1235</v>
      </c>
      <c r="N1489" s="135">
        <v>1579</v>
      </c>
      <c r="O1489" s="136">
        <f t="shared" si="294"/>
        <v>1235</v>
      </c>
      <c r="U1489" s="125"/>
    </row>
    <row r="1490" spans="1:21" x14ac:dyDescent="0.3">
      <c r="A1490" s="110">
        <v>1235</v>
      </c>
      <c r="B1490" s="111">
        <v>1580</v>
      </c>
      <c r="C1490" s="112">
        <f t="shared" si="296"/>
        <v>72955.649999999994</v>
      </c>
      <c r="D1490" s="113">
        <f t="shared" si="297"/>
        <v>6079.63</v>
      </c>
      <c r="E1490" s="114">
        <f t="shared" si="290"/>
        <v>674.83</v>
      </c>
      <c r="F1490" s="115">
        <f t="shared" si="292"/>
        <v>182.38</v>
      </c>
      <c r="G1490" s="116">
        <f t="shared" si="293"/>
        <v>60.79</v>
      </c>
      <c r="H1490" s="115">
        <f t="shared" si="295"/>
        <v>2.29</v>
      </c>
      <c r="I1490" s="115">
        <f t="shared" si="298"/>
        <v>117.29</v>
      </c>
      <c r="J1490" s="112">
        <f t="shared" si="299"/>
        <v>299.57</v>
      </c>
      <c r="K1490" s="114">
        <f t="shared" si="300"/>
        <v>217.82</v>
      </c>
      <c r="L1490" s="117">
        <v>1580</v>
      </c>
      <c r="M1490" s="134">
        <f t="shared" si="291"/>
        <v>1235</v>
      </c>
      <c r="N1490" s="119">
        <v>1580</v>
      </c>
      <c r="O1490" s="120">
        <f t="shared" si="294"/>
        <v>1235</v>
      </c>
      <c r="U1490" s="125"/>
    </row>
    <row r="1491" spans="1:21" x14ac:dyDescent="0.3">
      <c r="A1491" s="126">
        <v>1236</v>
      </c>
      <c r="B1491" s="127">
        <v>1581</v>
      </c>
      <c r="C1491" s="128">
        <f t="shared" si="296"/>
        <v>73014.720000000001</v>
      </c>
      <c r="D1491" s="129">
        <f t="shared" si="297"/>
        <v>6084.56</v>
      </c>
      <c r="E1491" s="130">
        <f t="shared" si="290"/>
        <v>675.38</v>
      </c>
      <c r="F1491" s="131">
        <f t="shared" si="292"/>
        <v>182.53</v>
      </c>
      <c r="G1491" s="132">
        <f t="shared" si="293"/>
        <v>60.84</v>
      </c>
      <c r="H1491" s="131">
        <f t="shared" si="295"/>
        <v>2.29</v>
      </c>
      <c r="I1491" s="131">
        <f t="shared" si="298"/>
        <v>117.29</v>
      </c>
      <c r="J1491" s="128">
        <f t="shared" si="299"/>
        <v>299.57</v>
      </c>
      <c r="K1491" s="130">
        <f t="shared" si="300"/>
        <v>217.82</v>
      </c>
      <c r="L1491" s="133">
        <v>1581</v>
      </c>
      <c r="M1491" s="118">
        <f t="shared" si="291"/>
        <v>1236</v>
      </c>
      <c r="N1491" s="135">
        <v>1581</v>
      </c>
      <c r="O1491" s="136">
        <f t="shared" si="294"/>
        <v>1236</v>
      </c>
      <c r="U1491" s="125"/>
    </row>
    <row r="1492" spans="1:21" x14ac:dyDescent="0.3">
      <c r="A1492" s="110">
        <v>1236</v>
      </c>
      <c r="B1492" s="111">
        <v>1582</v>
      </c>
      <c r="C1492" s="112">
        <f t="shared" si="296"/>
        <v>73014.720000000001</v>
      </c>
      <c r="D1492" s="113">
        <f t="shared" si="297"/>
        <v>6084.56</v>
      </c>
      <c r="E1492" s="114">
        <f t="shared" si="290"/>
        <v>675.38</v>
      </c>
      <c r="F1492" s="115">
        <f t="shared" si="292"/>
        <v>182.53</v>
      </c>
      <c r="G1492" s="116">
        <f t="shared" si="293"/>
        <v>60.84</v>
      </c>
      <c r="H1492" s="115">
        <f t="shared" si="295"/>
        <v>2.29</v>
      </c>
      <c r="I1492" s="115">
        <f t="shared" si="298"/>
        <v>117.29</v>
      </c>
      <c r="J1492" s="112">
        <f t="shared" si="299"/>
        <v>299.57</v>
      </c>
      <c r="K1492" s="114">
        <f t="shared" si="300"/>
        <v>217.82</v>
      </c>
      <c r="L1492" s="117">
        <v>1582</v>
      </c>
      <c r="M1492" s="134">
        <f t="shared" si="291"/>
        <v>1236</v>
      </c>
      <c r="N1492" s="119">
        <v>1582</v>
      </c>
      <c r="O1492" s="120">
        <f t="shared" si="294"/>
        <v>1236</v>
      </c>
      <c r="U1492" s="125"/>
    </row>
    <row r="1493" spans="1:21" x14ac:dyDescent="0.3">
      <c r="A1493" s="126">
        <v>1237</v>
      </c>
      <c r="B1493" s="127">
        <v>1583</v>
      </c>
      <c r="C1493" s="128">
        <f t="shared" si="296"/>
        <v>73073.8</v>
      </c>
      <c r="D1493" s="129">
        <f t="shared" si="297"/>
        <v>6089.48</v>
      </c>
      <c r="E1493" s="130">
        <f t="shared" si="290"/>
        <v>675.93</v>
      </c>
      <c r="F1493" s="131">
        <f t="shared" si="292"/>
        <v>182.68</v>
      </c>
      <c r="G1493" s="132">
        <f t="shared" si="293"/>
        <v>60.89</v>
      </c>
      <c r="H1493" s="131">
        <f t="shared" si="295"/>
        <v>2.29</v>
      </c>
      <c r="I1493" s="131">
        <f t="shared" si="298"/>
        <v>117.29</v>
      </c>
      <c r="J1493" s="128">
        <f t="shared" si="299"/>
        <v>299.57</v>
      </c>
      <c r="K1493" s="130">
        <f t="shared" si="300"/>
        <v>217.82</v>
      </c>
      <c r="L1493" s="133">
        <v>1583</v>
      </c>
      <c r="M1493" s="118">
        <f t="shared" si="291"/>
        <v>1237</v>
      </c>
      <c r="N1493" s="135">
        <v>1583</v>
      </c>
      <c r="O1493" s="136">
        <f t="shared" si="294"/>
        <v>1237</v>
      </c>
      <c r="U1493" s="125"/>
    </row>
    <row r="1494" spans="1:21" x14ac:dyDescent="0.3">
      <c r="A1494" s="110">
        <v>1238</v>
      </c>
      <c r="B1494" s="111">
        <v>1584</v>
      </c>
      <c r="C1494" s="112">
        <f t="shared" si="296"/>
        <v>73132.87</v>
      </c>
      <c r="D1494" s="113">
        <f t="shared" si="297"/>
        <v>6094.4</v>
      </c>
      <c r="E1494" s="114">
        <f t="shared" si="290"/>
        <v>676.47</v>
      </c>
      <c r="F1494" s="115">
        <f t="shared" si="292"/>
        <v>182.83</v>
      </c>
      <c r="G1494" s="116">
        <f t="shared" si="293"/>
        <v>60.94</v>
      </c>
      <c r="H1494" s="115">
        <f t="shared" si="295"/>
        <v>2.29</v>
      </c>
      <c r="I1494" s="115">
        <f t="shared" si="298"/>
        <v>117.29</v>
      </c>
      <c r="J1494" s="112">
        <f t="shared" si="299"/>
        <v>299.57</v>
      </c>
      <c r="K1494" s="114">
        <f t="shared" si="300"/>
        <v>217.82</v>
      </c>
      <c r="L1494" s="117">
        <v>1584</v>
      </c>
      <c r="M1494" s="134">
        <f t="shared" si="291"/>
        <v>1238</v>
      </c>
      <c r="N1494" s="119">
        <v>1584</v>
      </c>
      <c r="O1494" s="120">
        <f t="shared" si="294"/>
        <v>1238</v>
      </c>
      <c r="U1494" s="125"/>
    </row>
    <row r="1495" spans="1:21" x14ac:dyDescent="0.3">
      <c r="A1495" s="126">
        <v>1239</v>
      </c>
      <c r="B1495" s="127">
        <v>1585</v>
      </c>
      <c r="C1495" s="128">
        <f t="shared" si="296"/>
        <v>73191.94</v>
      </c>
      <c r="D1495" s="129">
        <f t="shared" si="297"/>
        <v>6099.32</v>
      </c>
      <c r="E1495" s="130">
        <f t="shared" si="290"/>
        <v>677.02</v>
      </c>
      <c r="F1495" s="131">
        <f t="shared" si="292"/>
        <v>182.97</v>
      </c>
      <c r="G1495" s="132">
        <f t="shared" si="293"/>
        <v>60.99</v>
      </c>
      <c r="H1495" s="131">
        <f t="shared" si="295"/>
        <v>2.29</v>
      </c>
      <c r="I1495" s="131">
        <f t="shared" si="298"/>
        <v>117.29</v>
      </c>
      <c r="J1495" s="128">
        <f t="shared" si="299"/>
        <v>299.57</v>
      </c>
      <c r="K1495" s="130">
        <f t="shared" si="300"/>
        <v>217.82</v>
      </c>
      <c r="L1495" s="133">
        <v>1585</v>
      </c>
      <c r="M1495" s="118">
        <f t="shared" si="291"/>
        <v>1239</v>
      </c>
      <c r="N1495" s="135">
        <v>1585</v>
      </c>
      <c r="O1495" s="136">
        <f t="shared" si="294"/>
        <v>1239</v>
      </c>
      <c r="U1495" s="125"/>
    </row>
    <row r="1496" spans="1:21" x14ac:dyDescent="0.3">
      <c r="A1496" s="110">
        <v>1239</v>
      </c>
      <c r="B1496" s="111">
        <v>1586</v>
      </c>
      <c r="C1496" s="112">
        <f t="shared" si="296"/>
        <v>73191.94</v>
      </c>
      <c r="D1496" s="113">
        <f t="shared" si="297"/>
        <v>6099.32</v>
      </c>
      <c r="E1496" s="114">
        <f t="shared" si="290"/>
        <v>677.02</v>
      </c>
      <c r="F1496" s="115">
        <f t="shared" si="292"/>
        <v>182.97</v>
      </c>
      <c r="G1496" s="116">
        <f t="shared" si="293"/>
        <v>60.99</v>
      </c>
      <c r="H1496" s="115">
        <f t="shared" si="295"/>
        <v>2.29</v>
      </c>
      <c r="I1496" s="115">
        <f t="shared" si="298"/>
        <v>117.29</v>
      </c>
      <c r="J1496" s="112">
        <f t="shared" si="299"/>
        <v>299.57</v>
      </c>
      <c r="K1496" s="114">
        <f t="shared" si="300"/>
        <v>217.82</v>
      </c>
      <c r="L1496" s="117">
        <v>1586</v>
      </c>
      <c r="M1496" s="134">
        <f t="shared" si="291"/>
        <v>1239</v>
      </c>
      <c r="N1496" s="119">
        <v>1586</v>
      </c>
      <c r="O1496" s="120">
        <f t="shared" si="294"/>
        <v>1239</v>
      </c>
      <c r="U1496" s="125"/>
    </row>
    <row r="1497" spans="1:21" x14ac:dyDescent="0.3">
      <c r="A1497" s="126">
        <v>1240</v>
      </c>
      <c r="B1497" s="127">
        <v>1587</v>
      </c>
      <c r="C1497" s="128">
        <f t="shared" si="296"/>
        <v>73251.02</v>
      </c>
      <c r="D1497" s="129">
        <f t="shared" si="297"/>
        <v>6104.25</v>
      </c>
      <c r="E1497" s="130">
        <f t="shared" si="290"/>
        <v>677.57</v>
      </c>
      <c r="F1497" s="131">
        <f t="shared" si="292"/>
        <v>183.12</v>
      </c>
      <c r="G1497" s="132">
        <f t="shared" si="293"/>
        <v>61.04</v>
      </c>
      <c r="H1497" s="131">
        <f t="shared" si="295"/>
        <v>2.29</v>
      </c>
      <c r="I1497" s="131">
        <f t="shared" si="298"/>
        <v>117.29</v>
      </c>
      <c r="J1497" s="128">
        <f t="shared" si="299"/>
        <v>299.57</v>
      </c>
      <c r="K1497" s="130">
        <f t="shared" si="300"/>
        <v>217.82</v>
      </c>
      <c r="L1497" s="133">
        <v>1587</v>
      </c>
      <c r="M1497" s="118">
        <f t="shared" si="291"/>
        <v>1240</v>
      </c>
      <c r="N1497" s="135">
        <v>1587</v>
      </c>
      <c r="O1497" s="136">
        <f t="shared" si="294"/>
        <v>1240</v>
      </c>
      <c r="U1497" s="125"/>
    </row>
    <row r="1498" spans="1:21" x14ac:dyDescent="0.3">
      <c r="A1498" s="110">
        <v>1241</v>
      </c>
      <c r="B1498" s="111">
        <v>1588</v>
      </c>
      <c r="C1498" s="112">
        <f t="shared" si="296"/>
        <v>73310.09</v>
      </c>
      <c r="D1498" s="113">
        <f t="shared" si="297"/>
        <v>6109.17</v>
      </c>
      <c r="E1498" s="114">
        <f t="shared" si="290"/>
        <v>678.11</v>
      </c>
      <c r="F1498" s="115">
        <f t="shared" si="292"/>
        <v>183.27</v>
      </c>
      <c r="G1498" s="116">
        <f t="shared" si="293"/>
        <v>61.09</v>
      </c>
      <c r="H1498" s="115">
        <f t="shared" si="295"/>
        <v>2.29</v>
      </c>
      <c r="I1498" s="115">
        <f t="shared" si="298"/>
        <v>117.29</v>
      </c>
      <c r="J1498" s="112">
        <f t="shared" si="299"/>
        <v>299.57</v>
      </c>
      <c r="K1498" s="114">
        <f t="shared" si="300"/>
        <v>217.82</v>
      </c>
      <c r="L1498" s="117">
        <v>1588</v>
      </c>
      <c r="M1498" s="134">
        <f t="shared" si="291"/>
        <v>1241</v>
      </c>
      <c r="N1498" s="119">
        <v>1588</v>
      </c>
      <c r="O1498" s="120">
        <f t="shared" si="294"/>
        <v>1241</v>
      </c>
      <c r="U1498" s="125"/>
    </row>
    <row r="1499" spans="1:21" x14ac:dyDescent="0.3">
      <c r="A1499" s="126">
        <v>1241</v>
      </c>
      <c r="B1499" s="127">
        <v>1589</v>
      </c>
      <c r="C1499" s="128">
        <f t="shared" si="296"/>
        <v>73310.09</v>
      </c>
      <c r="D1499" s="129">
        <f t="shared" si="297"/>
        <v>6109.17</v>
      </c>
      <c r="E1499" s="130">
        <f t="shared" si="290"/>
        <v>678.11</v>
      </c>
      <c r="F1499" s="131">
        <f t="shared" si="292"/>
        <v>183.27</v>
      </c>
      <c r="G1499" s="132">
        <f t="shared" si="293"/>
        <v>61.09</v>
      </c>
      <c r="H1499" s="131">
        <f t="shared" si="295"/>
        <v>2.29</v>
      </c>
      <c r="I1499" s="131">
        <f t="shared" si="298"/>
        <v>117.29</v>
      </c>
      <c r="J1499" s="128">
        <f t="shared" si="299"/>
        <v>299.57</v>
      </c>
      <c r="K1499" s="130">
        <f t="shared" si="300"/>
        <v>217.82</v>
      </c>
      <c r="L1499" s="133">
        <v>1589</v>
      </c>
      <c r="M1499" s="118">
        <f t="shared" si="291"/>
        <v>1241</v>
      </c>
      <c r="N1499" s="135">
        <v>1589</v>
      </c>
      <c r="O1499" s="136">
        <f t="shared" si="294"/>
        <v>1241</v>
      </c>
      <c r="U1499" s="125"/>
    </row>
    <row r="1500" spans="1:21" x14ac:dyDescent="0.3">
      <c r="A1500" s="110">
        <v>1242</v>
      </c>
      <c r="B1500" s="111">
        <v>1590</v>
      </c>
      <c r="C1500" s="112">
        <f t="shared" si="296"/>
        <v>73369.16</v>
      </c>
      <c r="D1500" s="113">
        <f t="shared" si="297"/>
        <v>6114.09</v>
      </c>
      <c r="E1500" s="114">
        <f t="shared" si="290"/>
        <v>678.66</v>
      </c>
      <c r="F1500" s="115">
        <f t="shared" si="292"/>
        <v>183.42</v>
      </c>
      <c r="G1500" s="116">
        <f t="shared" si="293"/>
        <v>61.14</v>
      </c>
      <c r="H1500" s="115">
        <f t="shared" si="295"/>
        <v>2.29</v>
      </c>
      <c r="I1500" s="115">
        <f t="shared" si="298"/>
        <v>117.29</v>
      </c>
      <c r="J1500" s="112">
        <f t="shared" si="299"/>
        <v>299.57</v>
      </c>
      <c r="K1500" s="114">
        <f t="shared" si="300"/>
        <v>217.82</v>
      </c>
      <c r="L1500" s="117">
        <v>1590</v>
      </c>
      <c r="M1500" s="134">
        <f t="shared" si="291"/>
        <v>1242</v>
      </c>
      <c r="N1500" s="119">
        <v>1590</v>
      </c>
      <c r="O1500" s="120">
        <f t="shared" si="294"/>
        <v>1242</v>
      </c>
      <c r="U1500" s="125"/>
    </row>
    <row r="1501" spans="1:21" x14ac:dyDescent="0.3">
      <c r="A1501" s="126">
        <v>1243</v>
      </c>
      <c r="B1501" s="127">
        <v>1591</v>
      </c>
      <c r="C1501" s="128">
        <f t="shared" si="296"/>
        <v>73428.240000000005</v>
      </c>
      <c r="D1501" s="129">
        <f t="shared" si="297"/>
        <v>6119.02</v>
      </c>
      <c r="E1501" s="130">
        <f t="shared" si="290"/>
        <v>679.21</v>
      </c>
      <c r="F1501" s="131">
        <f t="shared" si="292"/>
        <v>183.57</v>
      </c>
      <c r="G1501" s="132">
        <f t="shared" si="293"/>
        <v>61.19</v>
      </c>
      <c r="H1501" s="131">
        <f t="shared" si="295"/>
        <v>2.29</v>
      </c>
      <c r="I1501" s="131">
        <f t="shared" si="298"/>
        <v>117.29</v>
      </c>
      <c r="J1501" s="128">
        <f t="shared" si="299"/>
        <v>299.57</v>
      </c>
      <c r="K1501" s="130">
        <f t="shared" si="300"/>
        <v>217.82</v>
      </c>
      <c r="L1501" s="133">
        <v>1591</v>
      </c>
      <c r="M1501" s="118">
        <f t="shared" si="291"/>
        <v>1243</v>
      </c>
      <c r="N1501" s="135">
        <v>1591</v>
      </c>
      <c r="O1501" s="136">
        <f t="shared" si="294"/>
        <v>1243</v>
      </c>
      <c r="U1501" s="125"/>
    </row>
    <row r="1502" spans="1:21" x14ac:dyDescent="0.3">
      <c r="A1502" s="110">
        <v>1243</v>
      </c>
      <c r="B1502" s="111">
        <v>1592</v>
      </c>
      <c r="C1502" s="112">
        <f t="shared" si="296"/>
        <v>73428.240000000005</v>
      </c>
      <c r="D1502" s="113">
        <f t="shared" si="297"/>
        <v>6119.02</v>
      </c>
      <c r="E1502" s="114">
        <f t="shared" si="290"/>
        <v>679.21</v>
      </c>
      <c r="F1502" s="115">
        <f t="shared" si="292"/>
        <v>183.57</v>
      </c>
      <c r="G1502" s="116">
        <f t="shared" si="293"/>
        <v>61.19</v>
      </c>
      <c r="H1502" s="115">
        <f t="shared" si="295"/>
        <v>2.29</v>
      </c>
      <c r="I1502" s="115">
        <f t="shared" si="298"/>
        <v>117.29</v>
      </c>
      <c r="J1502" s="112">
        <f t="shared" si="299"/>
        <v>299.57</v>
      </c>
      <c r="K1502" s="114">
        <f t="shared" si="300"/>
        <v>217.82</v>
      </c>
      <c r="L1502" s="117">
        <v>1592</v>
      </c>
      <c r="M1502" s="134">
        <f t="shared" si="291"/>
        <v>1243</v>
      </c>
      <c r="N1502" s="119">
        <v>1592</v>
      </c>
      <c r="O1502" s="120">
        <f t="shared" si="294"/>
        <v>1243</v>
      </c>
      <c r="U1502" s="125"/>
    </row>
    <row r="1503" spans="1:21" x14ac:dyDescent="0.3">
      <c r="A1503" s="126">
        <v>1244</v>
      </c>
      <c r="B1503" s="127">
        <v>1593</v>
      </c>
      <c r="C1503" s="128">
        <f t="shared" si="296"/>
        <v>73487.31</v>
      </c>
      <c r="D1503" s="129">
        <f t="shared" si="297"/>
        <v>6123.94</v>
      </c>
      <c r="E1503" s="130">
        <f t="shared" si="290"/>
        <v>679.75</v>
      </c>
      <c r="F1503" s="131">
        <f t="shared" si="292"/>
        <v>183.71</v>
      </c>
      <c r="G1503" s="132">
        <f t="shared" si="293"/>
        <v>61.23</v>
      </c>
      <c r="H1503" s="131">
        <f t="shared" si="295"/>
        <v>2.29</v>
      </c>
      <c r="I1503" s="131">
        <f t="shared" si="298"/>
        <v>117.29</v>
      </c>
      <c r="J1503" s="128">
        <f t="shared" si="299"/>
        <v>299.57</v>
      </c>
      <c r="K1503" s="130">
        <f t="shared" si="300"/>
        <v>217.82</v>
      </c>
      <c r="L1503" s="133">
        <v>1593</v>
      </c>
      <c r="M1503" s="118">
        <f t="shared" si="291"/>
        <v>1244</v>
      </c>
      <c r="N1503" s="135">
        <v>1593</v>
      </c>
      <c r="O1503" s="136">
        <f t="shared" si="294"/>
        <v>1244</v>
      </c>
      <c r="U1503" s="125"/>
    </row>
    <row r="1504" spans="1:21" x14ac:dyDescent="0.3">
      <c r="A1504" s="110">
        <v>1245</v>
      </c>
      <c r="B1504" s="111">
        <v>1594</v>
      </c>
      <c r="C1504" s="112">
        <f t="shared" si="296"/>
        <v>73546.38</v>
      </c>
      <c r="D1504" s="113">
        <f t="shared" si="297"/>
        <v>6128.86</v>
      </c>
      <c r="E1504" s="114">
        <f t="shared" si="290"/>
        <v>680.3</v>
      </c>
      <c r="F1504" s="115">
        <f t="shared" si="292"/>
        <v>183.86</v>
      </c>
      <c r="G1504" s="116">
        <f t="shared" si="293"/>
        <v>61.28</v>
      </c>
      <c r="H1504" s="115">
        <f t="shared" si="295"/>
        <v>2.29</v>
      </c>
      <c r="I1504" s="115">
        <f t="shared" si="298"/>
        <v>117.29</v>
      </c>
      <c r="J1504" s="112">
        <f t="shared" si="299"/>
        <v>299.57</v>
      </c>
      <c r="K1504" s="114">
        <f t="shared" si="300"/>
        <v>217.82</v>
      </c>
      <c r="L1504" s="117">
        <v>1594</v>
      </c>
      <c r="M1504" s="134">
        <f t="shared" si="291"/>
        <v>1245</v>
      </c>
      <c r="N1504" s="119">
        <v>1594</v>
      </c>
      <c r="O1504" s="120">
        <f t="shared" si="294"/>
        <v>1245</v>
      </c>
      <c r="U1504" s="125"/>
    </row>
    <row r="1505" spans="1:21" x14ac:dyDescent="0.3">
      <c r="A1505" s="126">
        <v>1245</v>
      </c>
      <c r="B1505" s="127">
        <v>1595</v>
      </c>
      <c r="C1505" s="128">
        <f t="shared" si="296"/>
        <v>73546.38</v>
      </c>
      <c r="D1505" s="129">
        <f t="shared" si="297"/>
        <v>6128.86</v>
      </c>
      <c r="E1505" s="130">
        <f t="shared" si="290"/>
        <v>680.3</v>
      </c>
      <c r="F1505" s="131">
        <f t="shared" si="292"/>
        <v>183.86</v>
      </c>
      <c r="G1505" s="132">
        <f t="shared" si="293"/>
        <v>61.28</v>
      </c>
      <c r="H1505" s="131">
        <f t="shared" si="295"/>
        <v>2.29</v>
      </c>
      <c r="I1505" s="131">
        <f t="shared" si="298"/>
        <v>117.29</v>
      </c>
      <c r="J1505" s="128">
        <f t="shared" si="299"/>
        <v>299.57</v>
      </c>
      <c r="K1505" s="130">
        <f t="shared" si="300"/>
        <v>217.82</v>
      </c>
      <c r="L1505" s="133">
        <v>1595</v>
      </c>
      <c r="M1505" s="118">
        <f t="shared" si="291"/>
        <v>1245</v>
      </c>
      <c r="N1505" s="135">
        <v>1595</v>
      </c>
      <c r="O1505" s="136">
        <f t="shared" si="294"/>
        <v>1245</v>
      </c>
      <c r="U1505" s="125"/>
    </row>
    <row r="1506" spans="1:21" x14ac:dyDescent="0.3">
      <c r="A1506" s="110">
        <v>1246</v>
      </c>
      <c r="B1506" s="111">
        <v>1596</v>
      </c>
      <c r="C1506" s="112">
        <f t="shared" si="296"/>
        <v>73605.460000000006</v>
      </c>
      <c r="D1506" s="113">
        <f t="shared" si="297"/>
        <v>6133.78</v>
      </c>
      <c r="E1506" s="114">
        <f t="shared" si="290"/>
        <v>680.84</v>
      </c>
      <c r="F1506" s="115">
        <f t="shared" si="292"/>
        <v>184.01</v>
      </c>
      <c r="G1506" s="116">
        <f t="shared" si="293"/>
        <v>61.33</v>
      </c>
      <c r="H1506" s="115">
        <f t="shared" si="295"/>
        <v>2.29</v>
      </c>
      <c r="I1506" s="115">
        <f t="shared" si="298"/>
        <v>117.29</v>
      </c>
      <c r="J1506" s="112">
        <f t="shared" si="299"/>
        <v>299.57</v>
      </c>
      <c r="K1506" s="114">
        <f t="shared" si="300"/>
        <v>217.82</v>
      </c>
      <c r="L1506" s="117">
        <v>1596</v>
      </c>
      <c r="M1506" s="134">
        <f t="shared" si="291"/>
        <v>1246</v>
      </c>
      <c r="N1506" s="119">
        <v>1596</v>
      </c>
      <c r="O1506" s="120">
        <f t="shared" si="294"/>
        <v>1246</v>
      </c>
      <c r="U1506" s="125"/>
    </row>
    <row r="1507" spans="1:21" x14ac:dyDescent="0.3">
      <c r="A1507" s="126">
        <v>1247</v>
      </c>
      <c r="B1507" s="127">
        <v>1597</v>
      </c>
      <c r="C1507" s="128">
        <f t="shared" si="296"/>
        <v>73664.53</v>
      </c>
      <c r="D1507" s="129">
        <f t="shared" si="297"/>
        <v>6138.71</v>
      </c>
      <c r="E1507" s="130">
        <f t="shared" si="290"/>
        <v>681.39</v>
      </c>
      <c r="F1507" s="131">
        <f t="shared" si="292"/>
        <v>184.16</v>
      </c>
      <c r="G1507" s="132">
        <f t="shared" si="293"/>
        <v>61.38</v>
      </c>
      <c r="H1507" s="131">
        <f t="shared" si="295"/>
        <v>2.29</v>
      </c>
      <c r="I1507" s="131">
        <f t="shared" si="298"/>
        <v>117.29</v>
      </c>
      <c r="J1507" s="128">
        <f t="shared" si="299"/>
        <v>299.57</v>
      </c>
      <c r="K1507" s="130">
        <f t="shared" si="300"/>
        <v>217.82</v>
      </c>
      <c r="L1507" s="133">
        <v>1597</v>
      </c>
      <c r="M1507" s="118">
        <f t="shared" si="291"/>
        <v>1247</v>
      </c>
      <c r="N1507" s="135">
        <v>1597</v>
      </c>
      <c r="O1507" s="136">
        <f t="shared" si="294"/>
        <v>1247</v>
      </c>
      <c r="U1507" s="125"/>
    </row>
    <row r="1508" spans="1:21" x14ac:dyDescent="0.3">
      <c r="A1508" s="110">
        <v>1248</v>
      </c>
      <c r="B1508" s="111">
        <v>1598</v>
      </c>
      <c r="C1508" s="112">
        <f t="shared" si="296"/>
        <v>73723.600000000006</v>
      </c>
      <c r="D1508" s="113">
        <f t="shared" si="297"/>
        <v>6143.63</v>
      </c>
      <c r="E1508" s="114">
        <f t="shared" si="290"/>
        <v>681.94</v>
      </c>
      <c r="F1508" s="115">
        <f t="shared" si="292"/>
        <v>184.3</v>
      </c>
      <c r="G1508" s="116">
        <f t="shared" si="293"/>
        <v>61.43</v>
      </c>
      <c r="H1508" s="115">
        <f t="shared" si="295"/>
        <v>2.29</v>
      </c>
      <c r="I1508" s="115">
        <f t="shared" si="298"/>
        <v>117.29</v>
      </c>
      <c r="J1508" s="112">
        <f t="shared" si="299"/>
        <v>299.57</v>
      </c>
      <c r="K1508" s="114">
        <f t="shared" si="300"/>
        <v>217.82</v>
      </c>
      <c r="L1508" s="117">
        <v>1598</v>
      </c>
      <c r="M1508" s="118">
        <f t="shared" si="291"/>
        <v>1248</v>
      </c>
      <c r="N1508" s="119">
        <v>1598</v>
      </c>
      <c r="O1508" s="120">
        <f t="shared" si="294"/>
        <v>1248</v>
      </c>
      <c r="U1508" s="125"/>
    </row>
    <row r="1509" spans="1:21" x14ac:dyDescent="0.3">
      <c r="A1509" s="126">
        <v>1248</v>
      </c>
      <c r="B1509" s="127">
        <v>1599</v>
      </c>
      <c r="C1509" s="128">
        <f t="shared" si="296"/>
        <v>73723.600000000006</v>
      </c>
      <c r="D1509" s="129">
        <f t="shared" si="297"/>
        <v>6143.63</v>
      </c>
      <c r="E1509" s="130">
        <f t="shared" si="290"/>
        <v>681.94</v>
      </c>
      <c r="F1509" s="131">
        <f t="shared" si="292"/>
        <v>184.3</v>
      </c>
      <c r="G1509" s="132">
        <f t="shared" si="293"/>
        <v>61.43</v>
      </c>
      <c r="H1509" s="131">
        <f t="shared" si="295"/>
        <v>2.29</v>
      </c>
      <c r="I1509" s="131">
        <f t="shared" si="298"/>
        <v>117.29</v>
      </c>
      <c r="J1509" s="128">
        <f t="shared" si="299"/>
        <v>299.57</v>
      </c>
      <c r="K1509" s="130">
        <f t="shared" si="300"/>
        <v>217.82</v>
      </c>
      <c r="L1509" s="133">
        <v>1599</v>
      </c>
      <c r="M1509" s="134">
        <f t="shared" si="291"/>
        <v>1248</v>
      </c>
      <c r="N1509" s="135">
        <v>1599</v>
      </c>
      <c r="O1509" s="136">
        <f t="shared" si="294"/>
        <v>1248</v>
      </c>
      <c r="U1509" s="125"/>
    </row>
    <row r="1510" spans="1:21" x14ac:dyDescent="0.3">
      <c r="A1510" s="110">
        <v>1249</v>
      </c>
      <c r="B1510" s="111">
        <v>1600</v>
      </c>
      <c r="C1510" s="112">
        <f t="shared" si="296"/>
        <v>73782.679999999993</v>
      </c>
      <c r="D1510" s="113">
        <f t="shared" si="297"/>
        <v>6148.55</v>
      </c>
      <c r="E1510" s="114">
        <f t="shared" si="290"/>
        <v>682.48</v>
      </c>
      <c r="F1510" s="115">
        <f t="shared" si="292"/>
        <v>184.45</v>
      </c>
      <c r="G1510" s="116">
        <f t="shared" si="293"/>
        <v>61.48</v>
      </c>
      <c r="H1510" s="115">
        <f t="shared" si="295"/>
        <v>2.29</v>
      </c>
      <c r="I1510" s="115">
        <f t="shared" si="298"/>
        <v>117.29</v>
      </c>
      <c r="J1510" s="112">
        <f t="shared" si="299"/>
        <v>299.57</v>
      </c>
      <c r="K1510" s="114">
        <f t="shared" si="300"/>
        <v>217.82</v>
      </c>
      <c r="L1510" s="117">
        <v>1600</v>
      </c>
      <c r="M1510" s="118">
        <f t="shared" si="291"/>
        <v>1249</v>
      </c>
      <c r="N1510" s="119">
        <v>1600</v>
      </c>
      <c r="O1510" s="120">
        <f t="shared" si="294"/>
        <v>1249</v>
      </c>
      <c r="U1510" s="125"/>
    </row>
    <row r="1511" spans="1:21" x14ac:dyDescent="0.3">
      <c r="A1511" s="126">
        <v>1249</v>
      </c>
      <c r="B1511" s="127">
        <v>1601</v>
      </c>
      <c r="C1511" s="128">
        <f t="shared" si="296"/>
        <v>73782.679999999993</v>
      </c>
      <c r="D1511" s="129">
        <f t="shared" si="297"/>
        <v>6148.55</v>
      </c>
      <c r="E1511" s="130">
        <f t="shared" si="290"/>
        <v>682.48</v>
      </c>
      <c r="F1511" s="131">
        <f t="shared" si="292"/>
        <v>184.45</v>
      </c>
      <c r="G1511" s="132">
        <f t="shared" si="293"/>
        <v>61.48</v>
      </c>
      <c r="H1511" s="131">
        <f t="shared" si="295"/>
        <v>2.29</v>
      </c>
      <c r="I1511" s="131">
        <f t="shared" si="298"/>
        <v>117.29</v>
      </c>
      <c r="J1511" s="128">
        <f t="shared" si="299"/>
        <v>299.57</v>
      </c>
      <c r="K1511" s="130">
        <f t="shared" si="300"/>
        <v>217.82</v>
      </c>
      <c r="L1511" s="133">
        <v>1601</v>
      </c>
      <c r="M1511" s="134">
        <f t="shared" si="291"/>
        <v>1249</v>
      </c>
      <c r="N1511" s="135">
        <v>1601</v>
      </c>
      <c r="O1511" s="136">
        <f t="shared" si="294"/>
        <v>1249</v>
      </c>
      <c r="U1511" s="125"/>
    </row>
    <row r="1512" spans="1:21" x14ac:dyDescent="0.3">
      <c r="A1512" s="110">
        <v>1250</v>
      </c>
      <c r="B1512" s="111">
        <v>1602</v>
      </c>
      <c r="C1512" s="112">
        <f t="shared" si="296"/>
        <v>73841.75</v>
      </c>
      <c r="D1512" s="113">
        <f t="shared" si="297"/>
        <v>6153.47</v>
      </c>
      <c r="E1512" s="114">
        <f t="shared" ref="E1512:E1575" si="301">TRUNC(D1512*$P$3,2)</f>
        <v>683.03</v>
      </c>
      <c r="F1512" s="115">
        <f t="shared" si="292"/>
        <v>184.6</v>
      </c>
      <c r="G1512" s="116">
        <f t="shared" si="293"/>
        <v>61.53</v>
      </c>
      <c r="H1512" s="115">
        <f t="shared" si="295"/>
        <v>2.29</v>
      </c>
      <c r="I1512" s="115">
        <f t="shared" si="298"/>
        <v>117.29</v>
      </c>
      <c r="J1512" s="112">
        <f t="shared" si="299"/>
        <v>299.57</v>
      </c>
      <c r="K1512" s="114">
        <f t="shared" si="300"/>
        <v>217.82</v>
      </c>
      <c r="L1512" s="117">
        <v>1602</v>
      </c>
      <c r="M1512" s="118">
        <f t="shared" si="291"/>
        <v>1250</v>
      </c>
      <c r="N1512" s="119">
        <v>1602</v>
      </c>
      <c r="O1512" s="120">
        <f t="shared" si="294"/>
        <v>1250</v>
      </c>
      <c r="U1512" s="125"/>
    </row>
    <row r="1513" spans="1:21" x14ac:dyDescent="0.3">
      <c r="A1513" s="126">
        <v>1251</v>
      </c>
      <c r="B1513" s="127">
        <v>1603</v>
      </c>
      <c r="C1513" s="128">
        <f t="shared" si="296"/>
        <v>73900.820000000007</v>
      </c>
      <c r="D1513" s="129">
        <f t="shared" si="297"/>
        <v>6158.4</v>
      </c>
      <c r="E1513" s="130">
        <f t="shared" si="301"/>
        <v>683.58</v>
      </c>
      <c r="F1513" s="131">
        <f t="shared" si="292"/>
        <v>184.75</v>
      </c>
      <c r="G1513" s="132">
        <f t="shared" si="293"/>
        <v>61.58</v>
      </c>
      <c r="H1513" s="131">
        <f t="shared" si="295"/>
        <v>2.29</v>
      </c>
      <c r="I1513" s="131">
        <f t="shared" si="298"/>
        <v>117.29</v>
      </c>
      <c r="J1513" s="128">
        <f t="shared" si="299"/>
        <v>299.57</v>
      </c>
      <c r="K1513" s="130">
        <f t="shared" si="300"/>
        <v>217.82</v>
      </c>
      <c r="L1513" s="133">
        <v>1603</v>
      </c>
      <c r="M1513" s="134">
        <f t="shared" si="291"/>
        <v>1251</v>
      </c>
      <c r="N1513" s="135">
        <v>1603</v>
      </c>
      <c r="O1513" s="136">
        <f t="shared" si="294"/>
        <v>1251</v>
      </c>
      <c r="U1513" s="125"/>
    </row>
    <row r="1514" spans="1:21" x14ac:dyDescent="0.3">
      <c r="A1514" s="110">
        <v>1252</v>
      </c>
      <c r="B1514" s="111">
        <v>1604</v>
      </c>
      <c r="C1514" s="112">
        <f t="shared" si="296"/>
        <v>73959.899999999994</v>
      </c>
      <c r="D1514" s="113">
        <f t="shared" si="297"/>
        <v>6163.32</v>
      </c>
      <c r="E1514" s="114">
        <f t="shared" si="301"/>
        <v>684.12</v>
      </c>
      <c r="F1514" s="115">
        <f t="shared" si="292"/>
        <v>184.89</v>
      </c>
      <c r="G1514" s="116">
        <f t="shared" si="293"/>
        <v>61.63</v>
      </c>
      <c r="H1514" s="115">
        <f t="shared" si="295"/>
        <v>2.29</v>
      </c>
      <c r="I1514" s="115">
        <f t="shared" si="298"/>
        <v>117.29</v>
      </c>
      <c r="J1514" s="112">
        <f t="shared" si="299"/>
        <v>299.57</v>
      </c>
      <c r="K1514" s="114">
        <f t="shared" si="300"/>
        <v>217.82</v>
      </c>
      <c r="L1514" s="117">
        <v>1604</v>
      </c>
      <c r="M1514" s="118">
        <f t="shared" ref="M1514:M1577" si="302">A1514</f>
        <v>1252</v>
      </c>
      <c r="N1514" s="119">
        <v>1604</v>
      </c>
      <c r="O1514" s="120">
        <f t="shared" si="294"/>
        <v>1252</v>
      </c>
      <c r="U1514" s="125"/>
    </row>
    <row r="1515" spans="1:21" x14ac:dyDescent="0.3">
      <c r="A1515" s="126">
        <v>1252</v>
      </c>
      <c r="B1515" s="127">
        <v>1605</v>
      </c>
      <c r="C1515" s="128">
        <f t="shared" si="296"/>
        <v>73959.899999999994</v>
      </c>
      <c r="D1515" s="129">
        <f t="shared" si="297"/>
        <v>6163.32</v>
      </c>
      <c r="E1515" s="130">
        <f t="shared" si="301"/>
        <v>684.12</v>
      </c>
      <c r="F1515" s="131">
        <f t="shared" si="292"/>
        <v>184.89</v>
      </c>
      <c r="G1515" s="132">
        <f t="shared" si="293"/>
        <v>61.63</v>
      </c>
      <c r="H1515" s="131">
        <f t="shared" si="295"/>
        <v>2.29</v>
      </c>
      <c r="I1515" s="131">
        <f t="shared" si="298"/>
        <v>117.29</v>
      </c>
      <c r="J1515" s="128">
        <f t="shared" si="299"/>
        <v>299.57</v>
      </c>
      <c r="K1515" s="130">
        <f t="shared" si="300"/>
        <v>217.82</v>
      </c>
      <c r="L1515" s="133">
        <v>1605</v>
      </c>
      <c r="M1515" s="134">
        <f t="shared" si="302"/>
        <v>1252</v>
      </c>
      <c r="N1515" s="135">
        <v>1605</v>
      </c>
      <c r="O1515" s="136">
        <f t="shared" si="294"/>
        <v>1252</v>
      </c>
      <c r="U1515" s="125"/>
    </row>
    <row r="1516" spans="1:21" x14ac:dyDescent="0.3">
      <c r="A1516" s="110">
        <v>1253</v>
      </c>
      <c r="B1516" s="111">
        <v>1606</v>
      </c>
      <c r="C1516" s="112">
        <f t="shared" si="296"/>
        <v>74018.97</v>
      </c>
      <c r="D1516" s="113">
        <f t="shared" si="297"/>
        <v>6168.24</v>
      </c>
      <c r="E1516" s="114">
        <f t="shared" si="301"/>
        <v>684.67</v>
      </c>
      <c r="F1516" s="115">
        <f t="shared" si="292"/>
        <v>185.04</v>
      </c>
      <c r="G1516" s="116">
        <f t="shared" si="293"/>
        <v>61.68</v>
      </c>
      <c r="H1516" s="115">
        <f t="shared" si="295"/>
        <v>2.29</v>
      </c>
      <c r="I1516" s="115">
        <f t="shared" si="298"/>
        <v>117.29</v>
      </c>
      <c r="J1516" s="112">
        <f t="shared" si="299"/>
        <v>299.57</v>
      </c>
      <c r="K1516" s="114">
        <f t="shared" si="300"/>
        <v>217.82</v>
      </c>
      <c r="L1516" s="117">
        <v>1606</v>
      </c>
      <c r="M1516" s="118">
        <f t="shared" si="302"/>
        <v>1253</v>
      </c>
      <c r="N1516" s="119">
        <v>1606</v>
      </c>
      <c r="O1516" s="120">
        <f t="shared" si="294"/>
        <v>1253</v>
      </c>
      <c r="U1516" s="125"/>
    </row>
    <row r="1517" spans="1:21" x14ac:dyDescent="0.3">
      <c r="A1517" s="126">
        <v>1254</v>
      </c>
      <c r="B1517" s="127">
        <v>1607</v>
      </c>
      <c r="C1517" s="128">
        <f t="shared" si="296"/>
        <v>74078.039999999994</v>
      </c>
      <c r="D1517" s="129">
        <f t="shared" si="297"/>
        <v>6173.17</v>
      </c>
      <c r="E1517" s="130">
        <f t="shared" si="301"/>
        <v>685.22</v>
      </c>
      <c r="F1517" s="131">
        <f t="shared" ref="F1517:F1580" si="303">TRUNC(IF(A1517&lt;=$A$270,$D$270*$P$5,D1517*$P$5),2)</f>
        <v>185.19</v>
      </c>
      <c r="G1517" s="132">
        <f t="shared" ref="G1517:G1580" si="304">TRUNC(IF(A1517&lt;=$A$270,$D$270*$P$6,D1517*$P$6),2)</f>
        <v>61.73</v>
      </c>
      <c r="H1517" s="131">
        <f t="shared" si="295"/>
        <v>2.29</v>
      </c>
      <c r="I1517" s="131">
        <f t="shared" si="298"/>
        <v>117.29</v>
      </c>
      <c r="J1517" s="128">
        <f t="shared" si="299"/>
        <v>299.57</v>
      </c>
      <c r="K1517" s="130">
        <f t="shared" si="300"/>
        <v>217.82</v>
      </c>
      <c r="L1517" s="133">
        <v>1607</v>
      </c>
      <c r="M1517" s="134">
        <f t="shared" si="302"/>
        <v>1254</v>
      </c>
      <c r="N1517" s="135">
        <v>1607</v>
      </c>
      <c r="O1517" s="136">
        <f t="shared" ref="O1517:O1580" si="305">A1517</f>
        <v>1254</v>
      </c>
      <c r="U1517" s="125"/>
    </row>
    <row r="1518" spans="1:21" x14ac:dyDescent="0.3">
      <c r="A1518" s="110">
        <v>1255</v>
      </c>
      <c r="B1518" s="111">
        <v>1608</v>
      </c>
      <c r="C1518" s="112">
        <f t="shared" si="296"/>
        <v>74137.119999999995</v>
      </c>
      <c r="D1518" s="113">
        <f t="shared" si="297"/>
        <v>6178.09</v>
      </c>
      <c r="E1518" s="114">
        <f t="shared" si="301"/>
        <v>685.76</v>
      </c>
      <c r="F1518" s="115">
        <f t="shared" si="303"/>
        <v>185.34</v>
      </c>
      <c r="G1518" s="116">
        <f t="shared" si="304"/>
        <v>61.78</v>
      </c>
      <c r="H1518" s="115">
        <f t="shared" si="295"/>
        <v>2.29</v>
      </c>
      <c r="I1518" s="115">
        <f t="shared" si="298"/>
        <v>117.29</v>
      </c>
      <c r="J1518" s="112">
        <f t="shared" si="299"/>
        <v>299.57</v>
      </c>
      <c r="K1518" s="114">
        <f t="shared" si="300"/>
        <v>217.82</v>
      </c>
      <c r="L1518" s="117">
        <v>1608</v>
      </c>
      <c r="M1518" s="118">
        <f t="shared" si="302"/>
        <v>1255</v>
      </c>
      <c r="N1518" s="119">
        <v>1608</v>
      </c>
      <c r="O1518" s="120">
        <f t="shared" si="305"/>
        <v>1255</v>
      </c>
      <c r="U1518" s="125"/>
    </row>
    <row r="1519" spans="1:21" x14ac:dyDescent="0.3">
      <c r="A1519" s="126">
        <v>1255</v>
      </c>
      <c r="B1519" s="127">
        <v>1609</v>
      </c>
      <c r="C1519" s="128">
        <f t="shared" si="296"/>
        <v>74137.119999999995</v>
      </c>
      <c r="D1519" s="129">
        <f t="shared" si="297"/>
        <v>6178.09</v>
      </c>
      <c r="E1519" s="130">
        <f t="shared" si="301"/>
        <v>685.76</v>
      </c>
      <c r="F1519" s="131">
        <f t="shared" si="303"/>
        <v>185.34</v>
      </c>
      <c r="G1519" s="132">
        <f t="shared" si="304"/>
        <v>61.78</v>
      </c>
      <c r="H1519" s="131">
        <f t="shared" si="295"/>
        <v>2.29</v>
      </c>
      <c r="I1519" s="131">
        <f t="shared" si="298"/>
        <v>117.29</v>
      </c>
      <c r="J1519" s="128">
        <f t="shared" si="299"/>
        <v>299.57</v>
      </c>
      <c r="K1519" s="130">
        <f t="shared" si="300"/>
        <v>217.82</v>
      </c>
      <c r="L1519" s="133">
        <v>1609</v>
      </c>
      <c r="M1519" s="134">
        <f t="shared" si="302"/>
        <v>1255</v>
      </c>
      <c r="N1519" s="135">
        <v>1609</v>
      </c>
      <c r="O1519" s="136">
        <f t="shared" si="305"/>
        <v>1255</v>
      </c>
      <c r="U1519" s="125"/>
    </row>
    <row r="1520" spans="1:21" x14ac:dyDescent="0.3">
      <c r="A1520" s="110">
        <v>1256</v>
      </c>
      <c r="B1520" s="111">
        <v>1610</v>
      </c>
      <c r="C1520" s="112">
        <f t="shared" si="296"/>
        <v>74196.19</v>
      </c>
      <c r="D1520" s="113">
        <f t="shared" si="297"/>
        <v>6183.01</v>
      </c>
      <c r="E1520" s="114">
        <f t="shared" si="301"/>
        <v>686.31</v>
      </c>
      <c r="F1520" s="115">
        <f t="shared" si="303"/>
        <v>185.49</v>
      </c>
      <c r="G1520" s="116">
        <f t="shared" si="304"/>
        <v>61.83</v>
      </c>
      <c r="H1520" s="115">
        <f t="shared" si="295"/>
        <v>2.29</v>
      </c>
      <c r="I1520" s="115">
        <f t="shared" si="298"/>
        <v>117.29</v>
      </c>
      <c r="J1520" s="112">
        <f t="shared" si="299"/>
        <v>299.57</v>
      </c>
      <c r="K1520" s="114">
        <f t="shared" si="300"/>
        <v>217.82</v>
      </c>
      <c r="L1520" s="117">
        <v>1610</v>
      </c>
      <c r="M1520" s="118">
        <f t="shared" si="302"/>
        <v>1256</v>
      </c>
      <c r="N1520" s="119">
        <v>1610</v>
      </c>
      <c r="O1520" s="120">
        <f t="shared" si="305"/>
        <v>1256</v>
      </c>
      <c r="U1520" s="125"/>
    </row>
    <row r="1521" spans="1:21" x14ac:dyDescent="0.3">
      <c r="A1521" s="126">
        <v>1256</v>
      </c>
      <c r="B1521" s="127">
        <v>1611</v>
      </c>
      <c r="C1521" s="128">
        <f t="shared" si="296"/>
        <v>74196.19</v>
      </c>
      <c r="D1521" s="129">
        <f t="shared" si="297"/>
        <v>6183.01</v>
      </c>
      <c r="E1521" s="130">
        <f t="shared" si="301"/>
        <v>686.31</v>
      </c>
      <c r="F1521" s="131">
        <f t="shared" si="303"/>
        <v>185.49</v>
      </c>
      <c r="G1521" s="132">
        <f t="shared" si="304"/>
        <v>61.83</v>
      </c>
      <c r="H1521" s="131">
        <f t="shared" si="295"/>
        <v>2.29</v>
      </c>
      <c r="I1521" s="131">
        <f t="shared" si="298"/>
        <v>117.29</v>
      </c>
      <c r="J1521" s="128">
        <f t="shared" si="299"/>
        <v>299.57</v>
      </c>
      <c r="K1521" s="130">
        <f t="shared" si="300"/>
        <v>217.82</v>
      </c>
      <c r="L1521" s="133">
        <v>1611</v>
      </c>
      <c r="M1521" s="134">
        <f t="shared" si="302"/>
        <v>1256</v>
      </c>
      <c r="N1521" s="135">
        <v>1611</v>
      </c>
      <c r="O1521" s="136">
        <f t="shared" si="305"/>
        <v>1256</v>
      </c>
      <c r="U1521" s="125"/>
    </row>
    <row r="1522" spans="1:21" x14ac:dyDescent="0.3">
      <c r="A1522" s="110">
        <v>1257</v>
      </c>
      <c r="B1522" s="111">
        <v>1612</v>
      </c>
      <c r="C1522" s="112">
        <f t="shared" si="296"/>
        <v>74255.259999999995</v>
      </c>
      <c r="D1522" s="113">
        <f t="shared" si="297"/>
        <v>6187.93</v>
      </c>
      <c r="E1522" s="114">
        <f t="shared" si="301"/>
        <v>686.86</v>
      </c>
      <c r="F1522" s="115">
        <f t="shared" si="303"/>
        <v>185.63</v>
      </c>
      <c r="G1522" s="116">
        <f t="shared" si="304"/>
        <v>61.87</v>
      </c>
      <c r="H1522" s="115">
        <f t="shared" si="295"/>
        <v>2.29</v>
      </c>
      <c r="I1522" s="115">
        <f t="shared" si="298"/>
        <v>117.29</v>
      </c>
      <c r="J1522" s="112">
        <f t="shared" si="299"/>
        <v>299.57</v>
      </c>
      <c r="K1522" s="114">
        <f t="shared" si="300"/>
        <v>217.82</v>
      </c>
      <c r="L1522" s="117">
        <v>1612</v>
      </c>
      <c r="M1522" s="118">
        <f t="shared" si="302"/>
        <v>1257</v>
      </c>
      <c r="N1522" s="119">
        <v>1612</v>
      </c>
      <c r="O1522" s="120">
        <f t="shared" si="305"/>
        <v>1257</v>
      </c>
      <c r="U1522" s="125"/>
    </row>
    <row r="1523" spans="1:21" x14ac:dyDescent="0.3">
      <c r="A1523" s="126">
        <v>1258</v>
      </c>
      <c r="B1523" s="127">
        <v>1613</v>
      </c>
      <c r="C1523" s="128">
        <f t="shared" si="296"/>
        <v>74314.34</v>
      </c>
      <c r="D1523" s="129">
        <f t="shared" si="297"/>
        <v>6192.86</v>
      </c>
      <c r="E1523" s="130">
        <f t="shared" si="301"/>
        <v>687.4</v>
      </c>
      <c r="F1523" s="131">
        <f t="shared" si="303"/>
        <v>185.78</v>
      </c>
      <c r="G1523" s="132">
        <f t="shared" si="304"/>
        <v>61.92</v>
      </c>
      <c r="H1523" s="131">
        <f t="shared" si="295"/>
        <v>2.29</v>
      </c>
      <c r="I1523" s="131">
        <f t="shared" si="298"/>
        <v>117.29</v>
      </c>
      <c r="J1523" s="128">
        <f t="shared" si="299"/>
        <v>299.57</v>
      </c>
      <c r="K1523" s="130">
        <f t="shared" si="300"/>
        <v>217.82</v>
      </c>
      <c r="L1523" s="133">
        <v>1613</v>
      </c>
      <c r="M1523" s="134">
        <f t="shared" si="302"/>
        <v>1258</v>
      </c>
      <c r="N1523" s="135">
        <v>1613</v>
      </c>
      <c r="O1523" s="136">
        <f t="shared" si="305"/>
        <v>1258</v>
      </c>
      <c r="U1523" s="125"/>
    </row>
    <row r="1524" spans="1:21" x14ac:dyDescent="0.3">
      <c r="A1524" s="110">
        <v>1259</v>
      </c>
      <c r="B1524" s="111">
        <v>1614</v>
      </c>
      <c r="C1524" s="112">
        <f t="shared" si="296"/>
        <v>74373.41</v>
      </c>
      <c r="D1524" s="113">
        <f t="shared" si="297"/>
        <v>6197.78</v>
      </c>
      <c r="E1524" s="114">
        <f t="shared" si="301"/>
        <v>687.95</v>
      </c>
      <c r="F1524" s="115">
        <f t="shared" si="303"/>
        <v>185.93</v>
      </c>
      <c r="G1524" s="116">
        <f t="shared" si="304"/>
        <v>61.97</v>
      </c>
      <c r="H1524" s="115">
        <f t="shared" si="295"/>
        <v>2.29</v>
      </c>
      <c r="I1524" s="115">
        <f t="shared" si="298"/>
        <v>117.29</v>
      </c>
      <c r="J1524" s="112">
        <f t="shared" si="299"/>
        <v>299.57</v>
      </c>
      <c r="K1524" s="114">
        <f t="shared" si="300"/>
        <v>217.82</v>
      </c>
      <c r="L1524" s="117">
        <v>1614</v>
      </c>
      <c r="M1524" s="118">
        <f t="shared" si="302"/>
        <v>1259</v>
      </c>
      <c r="N1524" s="119">
        <v>1614</v>
      </c>
      <c r="O1524" s="120">
        <f t="shared" si="305"/>
        <v>1259</v>
      </c>
      <c r="U1524" s="125"/>
    </row>
    <row r="1525" spans="1:21" x14ac:dyDescent="0.3">
      <c r="A1525" s="126">
        <v>1260</v>
      </c>
      <c r="B1525" s="127">
        <v>1615</v>
      </c>
      <c r="C1525" s="128">
        <f t="shared" si="296"/>
        <v>74432.479999999996</v>
      </c>
      <c r="D1525" s="129">
        <f t="shared" si="297"/>
        <v>6202.7</v>
      </c>
      <c r="E1525" s="130">
        <f t="shared" si="301"/>
        <v>688.49</v>
      </c>
      <c r="F1525" s="131">
        <f t="shared" si="303"/>
        <v>186.08</v>
      </c>
      <c r="G1525" s="132">
        <f t="shared" si="304"/>
        <v>62.02</v>
      </c>
      <c r="H1525" s="131">
        <f t="shared" si="295"/>
        <v>2.29</v>
      </c>
      <c r="I1525" s="131">
        <f t="shared" si="298"/>
        <v>117.29</v>
      </c>
      <c r="J1525" s="128">
        <f t="shared" si="299"/>
        <v>299.57</v>
      </c>
      <c r="K1525" s="130">
        <f t="shared" si="300"/>
        <v>217.82</v>
      </c>
      <c r="L1525" s="133">
        <v>1615</v>
      </c>
      <c r="M1525" s="134">
        <f t="shared" si="302"/>
        <v>1260</v>
      </c>
      <c r="N1525" s="135">
        <v>1615</v>
      </c>
      <c r="O1525" s="136">
        <f t="shared" si="305"/>
        <v>1260</v>
      </c>
      <c r="U1525" s="125"/>
    </row>
    <row r="1526" spans="1:21" x14ac:dyDescent="0.3">
      <c r="A1526" s="110">
        <v>1260</v>
      </c>
      <c r="B1526" s="111">
        <v>1616</v>
      </c>
      <c r="C1526" s="112">
        <f t="shared" si="296"/>
        <v>74432.479999999996</v>
      </c>
      <c r="D1526" s="113">
        <f t="shared" si="297"/>
        <v>6202.7</v>
      </c>
      <c r="E1526" s="114">
        <f t="shared" si="301"/>
        <v>688.49</v>
      </c>
      <c r="F1526" s="115">
        <f t="shared" si="303"/>
        <v>186.08</v>
      </c>
      <c r="G1526" s="116">
        <f t="shared" si="304"/>
        <v>62.02</v>
      </c>
      <c r="H1526" s="115">
        <f t="shared" si="295"/>
        <v>2.29</v>
      </c>
      <c r="I1526" s="115">
        <f t="shared" si="298"/>
        <v>117.29</v>
      </c>
      <c r="J1526" s="112">
        <f t="shared" si="299"/>
        <v>299.57</v>
      </c>
      <c r="K1526" s="114">
        <f t="shared" si="300"/>
        <v>217.82</v>
      </c>
      <c r="L1526" s="117">
        <v>1616</v>
      </c>
      <c r="M1526" s="118">
        <f t="shared" si="302"/>
        <v>1260</v>
      </c>
      <c r="N1526" s="119">
        <v>1616</v>
      </c>
      <c r="O1526" s="120">
        <f t="shared" si="305"/>
        <v>1260</v>
      </c>
      <c r="U1526" s="125"/>
    </row>
    <row r="1527" spans="1:21" x14ac:dyDescent="0.3">
      <c r="A1527" s="126">
        <v>1261</v>
      </c>
      <c r="B1527" s="127">
        <v>1617</v>
      </c>
      <c r="C1527" s="128">
        <f t="shared" si="296"/>
        <v>74491.56</v>
      </c>
      <c r="D1527" s="129">
        <f t="shared" si="297"/>
        <v>6207.63</v>
      </c>
      <c r="E1527" s="130">
        <f t="shared" si="301"/>
        <v>689.04</v>
      </c>
      <c r="F1527" s="131">
        <f t="shared" si="303"/>
        <v>186.22</v>
      </c>
      <c r="G1527" s="132">
        <f t="shared" si="304"/>
        <v>62.07</v>
      </c>
      <c r="H1527" s="131">
        <f t="shared" si="295"/>
        <v>2.29</v>
      </c>
      <c r="I1527" s="131">
        <f t="shared" si="298"/>
        <v>117.29</v>
      </c>
      <c r="J1527" s="128">
        <f t="shared" si="299"/>
        <v>299.57</v>
      </c>
      <c r="K1527" s="130">
        <f t="shared" si="300"/>
        <v>217.82</v>
      </c>
      <c r="L1527" s="133">
        <v>1617</v>
      </c>
      <c r="M1527" s="118">
        <f t="shared" si="302"/>
        <v>1261</v>
      </c>
      <c r="N1527" s="135">
        <v>1617</v>
      </c>
      <c r="O1527" s="136">
        <f t="shared" si="305"/>
        <v>1261</v>
      </c>
      <c r="U1527" s="125"/>
    </row>
    <row r="1528" spans="1:21" x14ac:dyDescent="0.3">
      <c r="A1528" s="110">
        <v>1261</v>
      </c>
      <c r="B1528" s="111">
        <v>1618</v>
      </c>
      <c r="C1528" s="112">
        <f t="shared" si="296"/>
        <v>74491.56</v>
      </c>
      <c r="D1528" s="113">
        <f t="shared" si="297"/>
        <v>6207.63</v>
      </c>
      <c r="E1528" s="114">
        <f t="shared" si="301"/>
        <v>689.04</v>
      </c>
      <c r="F1528" s="115">
        <f t="shared" si="303"/>
        <v>186.22</v>
      </c>
      <c r="G1528" s="116">
        <f t="shared" si="304"/>
        <v>62.07</v>
      </c>
      <c r="H1528" s="115">
        <f t="shared" si="295"/>
        <v>2.29</v>
      </c>
      <c r="I1528" s="115">
        <f t="shared" si="298"/>
        <v>117.29</v>
      </c>
      <c r="J1528" s="112">
        <f t="shared" si="299"/>
        <v>299.57</v>
      </c>
      <c r="K1528" s="114">
        <f t="shared" si="300"/>
        <v>217.82</v>
      </c>
      <c r="L1528" s="117">
        <v>1618</v>
      </c>
      <c r="M1528" s="134">
        <f t="shared" si="302"/>
        <v>1261</v>
      </c>
      <c r="N1528" s="119">
        <v>1618</v>
      </c>
      <c r="O1528" s="120">
        <f t="shared" si="305"/>
        <v>1261</v>
      </c>
      <c r="U1528" s="125"/>
    </row>
    <row r="1529" spans="1:21" x14ac:dyDescent="0.3">
      <c r="A1529" s="126">
        <v>1262</v>
      </c>
      <c r="B1529" s="127">
        <v>1619</v>
      </c>
      <c r="C1529" s="128">
        <f t="shared" si="296"/>
        <v>74550.63</v>
      </c>
      <c r="D1529" s="129">
        <f t="shared" si="297"/>
        <v>6212.55</v>
      </c>
      <c r="E1529" s="130">
        <f t="shared" si="301"/>
        <v>689.59</v>
      </c>
      <c r="F1529" s="131">
        <f t="shared" si="303"/>
        <v>186.37</v>
      </c>
      <c r="G1529" s="132">
        <f t="shared" si="304"/>
        <v>62.12</v>
      </c>
      <c r="H1529" s="131">
        <f t="shared" si="295"/>
        <v>2.29</v>
      </c>
      <c r="I1529" s="131">
        <f t="shared" si="298"/>
        <v>117.29</v>
      </c>
      <c r="J1529" s="128">
        <f t="shared" si="299"/>
        <v>299.57</v>
      </c>
      <c r="K1529" s="130">
        <f t="shared" si="300"/>
        <v>217.82</v>
      </c>
      <c r="L1529" s="133">
        <v>1619</v>
      </c>
      <c r="M1529" s="118">
        <f t="shared" si="302"/>
        <v>1262</v>
      </c>
      <c r="N1529" s="135">
        <v>1619</v>
      </c>
      <c r="O1529" s="136">
        <f t="shared" si="305"/>
        <v>1262</v>
      </c>
      <c r="U1529" s="125"/>
    </row>
    <row r="1530" spans="1:21" x14ac:dyDescent="0.3">
      <c r="A1530" s="110">
        <v>1263</v>
      </c>
      <c r="B1530" s="111">
        <v>1620</v>
      </c>
      <c r="C1530" s="112">
        <f t="shared" si="296"/>
        <v>74609.7</v>
      </c>
      <c r="D1530" s="113">
        <f t="shared" si="297"/>
        <v>6217.47</v>
      </c>
      <c r="E1530" s="114">
        <f t="shared" si="301"/>
        <v>690.13</v>
      </c>
      <c r="F1530" s="115">
        <f t="shared" si="303"/>
        <v>186.52</v>
      </c>
      <c r="G1530" s="116">
        <f t="shared" si="304"/>
        <v>62.17</v>
      </c>
      <c r="H1530" s="115">
        <f t="shared" si="295"/>
        <v>2.29</v>
      </c>
      <c r="I1530" s="115">
        <f t="shared" si="298"/>
        <v>117.29</v>
      </c>
      <c r="J1530" s="112">
        <f t="shared" si="299"/>
        <v>299.57</v>
      </c>
      <c r="K1530" s="114">
        <f t="shared" si="300"/>
        <v>217.82</v>
      </c>
      <c r="L1530" s="117">
        <v>1620</v>
      </c>
      <c r="M1530" s="134">
        <f t="shared" si="302"/>
        <v>1263</v>
      </c>
      <c r="N1530" s="119">
        <v>1620</v>
      </c>
      <c r="O1530" s="120">
        <f t="shared" si="305"/>
        <v>1263</v>
      </c>
      <c r="U1530" s="125"/>
    </row>
    <row r="1531" spans="1:21" x14ac:dyDescent="0.3">
      <c r="A1531" s="126">
        <v>1263</v>
      </c>
      <c r="B1531" s="127">
        <v>1621</v>
      </c>
      <c r="C1531" s="128">
        <f t="shared" si="296"/>
        <v>74609.7</v>
      </c>
      <c r="D1531" s="129">
        <f t="shared" si="297"/>
        <v>6217.47</v>
      </c>
      <c r="E1531" s="130">
        <f t="shared" si="301"/>
        <v>690.13</v>
      </c>
      <c r="F1531" s="131">
        <f t="shared" si="303"/>
        <v>186.52</v>
      </c>
      <c r="G1531" s="132">
        <f t="shared" si="304"/>
        <v>62.17</v>
      </c>
      <c r="H1531" s="131">
        <f t="shared" si="295"/>
        <v>2.29</v>
      </c>
      <c r="I1531" s="131">
        <f t="shared" si="298"/>
        <v>117.29</v>
      </c>
      <c r="J1531" s="128">
        <f t="shared" si="299"/>
        <v>299.57</v>
      </c>
      <c r="K1531" s="130">
        <f t="shared" si="300"/>
        <v>217.82</v>
      </c>
      <c r="L1531" s="133">
        <v>1621</v>
      </c>
      <c r="M1531" s="118">
        <f t="shared" si="302"/>
        <v>1263</v>
      </c>
      <c r="N1531" s="135">
        <v>1621</v>
      </c>
      <c r="O1531" s="136">
        <f t="shared" si="305"/>
        <v>1263</v>
      </c>
      <c r="U1531" s="125"/>
    </row>
    <row r="1532" spans="1:21" x14ac:dyDescent="0.3">
      <c r="A1532" s="110">
        <v>1264</v>
      </c>
      <c r="B1532" s="111">
        <v>1622</v>
      </c>
      <c r="C1532" s="112">
        <f t="shared" si="296"/>
        <v>74668.78</v>
      </c>
      <c r="D1532" s="113">
        <f t="shared" si="297"/>
        <v>6222.39</v>
      </c>
      <c r="E1532" s="114">
        <f t="shared" si="301"/>
        <v>690.68</v>
      </c>
      <c r="F1532" s="115">
        <f t="shared" si="303"/>
        <v>186.67</v>
      </c>
      <c r="G1532" s="116">
        <f t="shared" si="304"/>
        <v>62.22</v>
      </c>
      <c r="H1532" s="115">
        <f t="shared" si="295"/>
        <v>2.29</v>
      </c>
      <c r="I1532" s="115">
        <f t="shared" si="298"/>
        <v>117.29</v>
      </c>
      <c r="J1532" s="112">
        <f t="shared" si="299"/>
        <v>299.57</v>
      </c>
      <c r="K1532" s="114">
        <f t="shared" si="300"/>
        <v>217.82</v>
      </c>
      <c r="L1532" s="117">
        <v>1622</v>
      </c>
      <c r="M1532" s="134">
        <f t="shared" si="302"/>
        <v>1264</v>
      </c>
      <c r="N1532" s="119">
        <v>1622</v>
      </c>
      <c r="O1532" s="120">
        <f t="shared" si="305"/>
        <v>1264</v>
      </c>
      <c r="U1532" s="125"/>
    </row>
    <row r="1533" spans="1:21" x14ac:dyDescent="0.3">
      <c r="A1533" s="126">
        <v>1265</v>
      </c>
      <c r="B1533" s="127">
        <v>1623</v>
      </c>
      <c r="C1533" s="128">
        <f t="shared" si="296"/>
        <v>74727.850000000006</v>
      </c>
      <c r="D1533" s="129">
        <f t="shared" si="297"/>
        <v>6227.32</v>
      </c>
      <c r="E1533" s="130">
        <f t="shared" si="301"/>
        <v>691.23</v>
      </c>
      <c r="F1533" s="131">
        <f t="shared" si="303"/>
        <v>186.81</v>
      </c>
      <c r="G1533" s="132">
        <f t="shared" si="304"/>
        <v>62.27</v>
      </c>
      <c r="H1533" s="131">
        <f t="shared" si="295"/>
        <v>2.29</v>
      </c>
      <c r="I1533" s="131">
        <f t="shared" si="298"/>
        <v>117.29</v>
      </c>
      <c r="J1533" s="128">
        <f t="shared" si="299"/>
        <v>299.57</v>
      </c>
      <c r="K1533" s="130">
        <f t="shared" si="300"/>
        <v>217.82</v>
      </c>
      <c r="L1533" s="133">
        <v>1623</v>
      </c>
      <c r="M1533" s="118">
        <f t="shared" si="302"/>
        <v>1265</v>
      </c>
      <c r="N1533" s="135">
        <v>1623</v>
      </c>
      <c r="O1533" s="136">
        <f t="shared" si="305"/>
        <v>1265</v>
      </c>
      <c r="U1533" s="125"/>
    </row>
    <row r="1534" spans="1:21" x14ac:dyDescent="0.3">
      <c r="A1534" s="110">
        <v>1265</v>
      </c>
      <c r="B1534" s="111">
        <v>1624</v>
      </c>
      <c r="C1534" s="112">
        <f t="shared" si="296"/>
        <v>74727.850000000006</v>
      </c>
      <c r="D1534" s="113">
        <f t="shared" si="297"/>
        <v>6227.32</v>
      </c>
      <c r="E1534" s="114">
        <f t="shared" si="301"/>
        <v>691.23</v>
      </c>
      <c r="F1534" s="115">
        <f t="shared" si="303"/>
        <v>186.81</v>
      </c>
      <c r="G1534" s="116">
        <f t="shared" si="304"/>
        <v>62.27</v>
      </c>
      <c r="H1534" s="115">
        <f t="shared" si="295"/>
        <v>2.29</v>
      </c>
      <c r="I1534" s="115">
        <f t="shared" si="298"/>
        <v>117.29</v>
      </c>
      <c r="J1534" s="112">
        <f t="shared" si="299"/>
        <v>299.57</v>
      </c>
      <c r="K1534" s="114">
        <f t="shared" si="300"/>
        <v>217.82</v>
      </c>
      <c r="L1534" s="117">
        <v>1624</v>
      </c>
      <c r="M1534" s="134">
        <f t="shared" si="302"/>
        <v>1265</v>
      </c>
      <c r="N1534" s="119">
        <v>1624</v>
      </c>
      <c r="O1534" s="120">
        <f t="shared" si="305"/>
        <v>1265</v>
      </c>
      <c r="U1534" s="125"/>
    </row>
    <row r="1535" spans="1:21" x14ac:dyDescent="0.3">
      <c r="A1535" s="126">
        <v>1266</v>
      </c>
      <c r="B1535" s="127">
        <v>1625</v>
      </c>
      <c r="C1535" s="128">
        <f t="shared" si="296"/>
        <v>74786.92</v>
      </c>
      <c r="D1535" s="129">
        <f t="shared" si="297"/>
        <v>6232.24</v>
      </c>
      <c r="E1535" s="130">
        <f t="shared" si="301"/>
        <v>691.77</v>
      </c>
      <c r="F1535" s="131">
        <f t="shared" si="303"/>
        <v>186.96</v>
      </c>
      <c r="G1535" s="132">
        <f t="shared" si="304"/>
        <v>62.32</v>
      </c>
      <c r="H1535" s="131">
        <f t="shared" si="295"/>
        <v>2.29</v>
      </c>
      <c r="I1535" s="131">
        <f t="shared" si="298"/>
        <v>117.29</v>
      </c>
      <c r="J1535" s="128">
        <f t="shared" si="299"/>
        <v>299.57</v>
      </c>
      <c r="K1535" s="130">
        <f t="shared" si="300"/>
        <v>217.82</v>
      </c>
      <c r="L1535" s="133">
        <v>1625</v>
      </c>
      <c r="M1535" s="118">
        <f t="shared" si="302"/>
        <v>1266</v>
      </c>
      <c r="N1535" s="135">
        <v>1625</v>
      </c>
      <c r="O1535" s="136">
        <f t="shared" si="305"/>
        <v>1266</v>
      </c>
      <c r="U1535" s="125"/>
    </row>
    <row r="1536" spans="1:21" x14ac:dyDescent="0.3">
      <c r="A1536" s="110">
        <v>1267</v>
      </c>
      <c r="B1536" s="111">
        <v>1626</v>
      </c>
      <c r="C1536" s="112">
        <f t="shared" si="296"/>
        <v>74846</v>
      </c>
      <c r="D1536" s="113">
        <f t="shared" si="297"/>
        <v>6237.16</v>
      </c>
      <c r="E1536" s="114">
        <f t="shared" si="301"/>
        <v>692.32</v>
      </c>
      <c r="F1536" s="115">
        <f t="shared" si="303"/>
        <v>187.11</v>
      </c>
      <c r="G1536" s="116">
        <f t="shared" si="304"/>
        <v>62.37</v>
      </c>
      <c r="H1536" s="115">
        <f t="shared" si="295"/>
        <v>2.29</v>
      </c>
      <c r="I1536" s="115">
        <f t="shared" si="298"/>
        <v>117.29</v>
      </c>
      <c r="J1536" s="112">
        <f t="shared" si="299"/>
        <v>299.57</v>
      </c>
      <c r="K1536" s="114">
        <f t="shared" si="300"/>
        <v>217.82</v>
      </c>
      <c r="L1536" s="117">
        <v>1626</v>
      </c>
      <c r="M1536" s="134">
        <f t="shared" si="302"/>
        <v>1267</v>
      </c>
      <c r="N1536" s="119">
        <v>1626</v>
      </c>
      <c r="O1536" s="120">
        <f t="shared" si="305"/>
        <v>1267</v>
      </c>
      <c r="U1536" s="125"/>
    </row>
    <row r="1537" spans="1:21" x14ac:dyDescent="0.3">
      <c r="A1537" s="126">
        <v>1267</v>
      </c>
      <c r="B1537" s="127">
        <v>1627</v>
      </c>
      <c r="C1537" s="128">
        <f t="shared" si="296"/>
        <v>74846</v>
      </c>
      <c r="D1537" s="129">
        <f t="shared" si="297"/>
        <v>6237.16</v>
      </c>
      <c r="E1537" s="130">
        <f t="shared" si="301"/>
        <v>692.32</v>
      </c>
      <c r="F1537" s="131">
        <f t="shared" si="303"/>
        <v>187.11</v>
      </c>
      <c r="G1537" s="132">
        <f t="shared" si="304"/>
        <v>62.37</v>
      </c>
      <c r="H1537" s="131">
        <f t="shared" si="295"/>
        <v>2.29</v>
      </c>
      <c r="I1537" s="131">
        <f t="shared" si="298"/>
        <v>117.29</v>
      </c>
      <c r="J1537" s="128">
        <f t="shared" si="299"/>
        <v>299.57</v>
      </c>
      <c r="K1537" s="130">
        <f t="shared" si="300"/>
        <v>217.82</v>
      </c>
      <c r="L1537" s="133">
        <v>1627</v>
      </c>
      <c r="M1537" s="118">
        <f t="shared" si="302"/>
        <v>1267</v>
      </c>
      <c r="N1537" s="135">
        <v>1627</v>
      </c>
      <c r="O1537" s="136">
        <f t="shared" si="305"/>
        <v>1267</v>
      </c>
      <c r="U1537" s="125"/>
    </row>
    <row r="1538" spans="1:21" x14ac:dyDescent="0.3">
      <c r="A1538" s="110">
        <v>1268</v>
      </c>
      <c r="B1538" s="111">
        <v>1628</v>
      </c>
      <c r="C1538" s="112">
        <f t="shared" si="296"/>
        <v>74905.070000000007</v>
      </c>
      <c r="D1538" s="113">
        <f t="shared" si="297"/>
        <v>6242.08</v>
      </c>
      <c r="E1538" s="114">
        <f t="shared" si="301"/>
        <v>692.87</v>
      </c>
      <c r="F1538" s="115">
        <f t="shared" si="303"/>
        <v>187.26</v>
      </c>
      <c r="G1538" s="116">
        <f t="shared" si="304"/>
        <v>62.42</v>
      </c>
      <c r="H1538" s="115">
        <f t="shared" si="295"/>
        <v>2.29</v>
      </c>
      <c r="I1538" s="115">
        <f t="shared" si="298"/>
        <v>117.29</v>
      </c>
      <c r="J1538" s="112">
        <f t="shared" si="299"/>
        <v>299.57</v>
      </c>
      <c r="K1538" s="114">
        <f t="shared" si="300"/>
        <v>217.82</v>
      </c>
      <c r="L1538" s="117">
        <v>1628</v>
      </c>
      <c r="M1538" s="134">
        <f t="shared" si="302"/>
        <v>1268</v>
      </c>
      <c r="N1538" s="119">
        <v>1628</v>
      </c>
      <c r="O1538" s="120">
        <f t="shared" si="305"/>
        <v>1268</v>
      </c>
      <c r="U1538" s="125"/>
    </row>
    <row r="1539" spans="1:21" x14ac:dyDescent="0.3">
      <c r="A1539" s="126">
        <v>1269</v>
      </c>
      <c r="B1539" s="127">
        <v>1629</v>
      </c>
      <c r="C1539" s="128">
        <f t="shared" si="296"/>
        <v>74964.14</v>
      </c>
      <c r="D1539" s="129">
        <f t="shared" si="297"/>
        <v>6247.01</v>
      </c>
      <c r="E1539" s="130">
        <f t="shared" si="301"/>
        <v>693.41</v>
      </c>
      <c r="F1539" s="131">
        <f t="shared" si="303"/>
        <v>187.41</v>
      </c>
      <c r="G1539" s="132">
        <f t="shared" si="304"/>
        <v>62.47</v>
      </c>
      <c r="H1539" s="131">
        <f t="shared" ref="H1539:H1602" si="306">TRUNC($P$9,2)</f>
        <v>2.29</v>
      </c>
      <c r="I1539" s="131">
        <f t="shared" si="298"/>
        <v>117.29</v>
      </c>
      <c r="J1539" s="128">
        <f t="shared" si="299"/>
        <v>299.57</v>
      </c>
      <c r="K1539" s="130">
        <f t="shared" si="300"/>
        <v>217.82</v>
      </c>
      <c r="L1539" s="133">
        <v>1629</v>
      </c>
      <c r="M1539" s="118">
        <f t="shared" si="302"/>
        <v>1269</v>
      </c>
      <c r="N1539" s="135">
        <v>1629</v>
      </c>
      <c r="O1539" s="136">
        <f t="shared" si="305"/>
        <v>1269</v>
      </c>
      <c r="U1539" s="125"/>
    </row>
    <row r="1540" spans="1:21" x14ac:dyDescent="0.3">
      <c r="A1540" s="110">
        <v>1269</v>
      </c>
      <c r="B1540" s="111">
        <v>1630</v>
      </c>
      <c r="C1540" s="112">
        <f t="shared" si="296"/>
        <v>74964.14</v>
      </c>
      <c r="D1540" s="113">
        <f t="shared" si="297"/>
        <v>6247.01</v>
      </c>
      <c r="E1540" s="114">
        <f t="shared" si="301"/>
        <v>693.41</v>
      </c>
      <c r="F1540" s="115">
        <f t="shared" si="303"/>
        <v>187.41</v>
      </c>
      <c r="G1540" s="116">
        <f t="shared" si="304"/>
        <v>62.47</v>
      </c>
      <c r="H1540" s="115">
        <f t="shared" si="306"/>
        <v>2.29</v>
      </c>
      <c r="I1540" s="115">
        <f t="shared" si="298"/>
        <v>117.29</v>
      </c>
      <c r="J1540" s="112">
        <f t="shared" si="299"/>
        <v>299.57</v>
      </c>
      <c r="K1540" s="114">
        <f t="shared" si="300"/>
        <v>217.82</v>
      </c>
      <c r="L1540" s="117">
        <v>1630</v>
      </c>
      <c r="M1540" s="134">
        <f t="shared" si="302"/>
        <v>1269</v>
      </c>
      <c r="N1540" s="119">
        <v>1630</v>
      </c>
      <c r="O1540" s="120">
        <f t="shared" si="305"/>
        <v>1269</v>
      </c>
      <c r="U1540" s="125"/>
    </row>
    <row r="1541" spans="1:21" x14ac:dyDescent="0.3">
      <c r="A1541" s="126">
        <v>1270</v>
      </c>
      <c r="B1541" s="127">
        <v>1631</v>
      </c>
      <c r="C1541" s="128">
        <f t="shared" si="296"/>
        <v>75023.22</v>
      </c>
      <c r="D1541" s="129">
        <f t="shared" si="297"/>
        <v>6251.93</v>
      </c>
      <c r="E1541" s="130">
        <f t="shared" si="301"/>
        <v>693.96</v>
      </c>
      <c r="F1541" s="131">
        <f t="shared" si="303"/>
        <v>187.55</v>
      </c>
      <c r="G1541" s="132">
        <f t="shared" si="304"/>
        <v>62.51</v>
      </c>
      <c r="H1541" s="131">
        <f t="shared" si="306"/>
        <v>2.29</v>
      </c>
      <c r="I1541" s="131">
        <f t="shared" si="298"/>
        <v>117.29</v>
      </c>
      <c r="J1541" s="128">
        <f t="shared" si="299"/>
        <v>299.57</v>
      </c>
      <c r="K1541" s="130">
        <f t="shared" si="300"/>
        <v>217.82</v>
      </c>
      <c r="L1541" s="133">
        <v>1631</v>
      </c>
      <c r="M1541" s="118">
        <f t="shared" si="302"/>
        <v>1270</v>
      </c>
      <c r="N1541" s="135">
        <v>1631</v>
      </c>
      <c r="O1541" s="136">
        <f t="shared" si="305"/>
        <v>1270</v>
      </c>
      <c r="U1541" s="125"/>
    </row>
    <row r="1542" spans="1:21" x14ac:dyDescent="0.3">
      <c r="A1542" s="110">
        <v>1271</v>
      </c>
      <c r="B1542" s="111">
        <v>1632</v>
      </c>
      <c r="C1542" s="112">
        <f t="shared" si="296"/>
        <v>75082.289999999994</v>
      </c>
      <c r="D1542" s="113">
        <f t="shared" si="297"/>
        <v>6256.85</v>
      </c>
      <c r="E1542" s="114">
        <f t="shared" si="301"/>
        <v>694.51</v>
      </c>
      <c r="F1542" s="115">
        <f t="shared" si="303"/>
        <v>187.7</v>
      </c>
      <c r="G1542" s="116">
        <f t="shared" si="304"/>
        <v>62.56</v>
      </c>
      <c r="H1542" s="115">
        <f t="shared" si="306"/>
        <v>2.29</v>
      </c>
      <c r="I1542" s="115">
        <f t="shared" si="298"/>
        <v>117.29</v>
      </c>
      <c r="J1542" s="112">
        <f t="shared" si="299"/>
        <v>299.57</v>
      </c>
      <c r="K1542" s="114">
        <f t="shared" si="300"/>
        <v>217.82</v>
      </c>
      <c r="L1542" s="117">
        <v>1632</v>
      </c>
      <c r="M1542" s="134">
        <f t="shared" si="302"/>
        <v>1271</v>
      </c>
      <c r="N1542" s="119">
        <v>1632</v>
      </c>
      <c r="O1542" s="120">
        <f t="shared" si="305"/>
        <v>1271</v>
      </c>
      <c r="U1542" s="125"/>
    </row>
    <row r="1543" spans="1:21" x14ac:dyDescent="0.3">
      <c r="A1543" s="126">
        <v>1271</v>
      </c>
      <c r="B1543" s="127">
        <v>1633</v>
      </c>
      <c r="C1543" s="128">
        <f t="shared" si="296"/>
        <v>75082.289999999994</v>
      </c>
      <c r="D1543" s="129">
        <f t="shared" si="297"/>
        <v>6256.85</v>
      </c>
      <c r="E1543" s="130">
        <f t="shared" si="301"/>
        <v>694.51</v>
      </c>
      <c r="F1543" s="131">
        <f t="shared" si="303"/>
        <v>187.7</v>
      </c>
      <c r="G1543" s="132">
        <f t="shared" si="304"/>
        <v>62.56</v>
      </c>
      <c r="H1543" s="131">
        <f t="shared" si="306"/>
        <v>2.29</v>
      </c>
      <c r="I1543" s="131">
        <f t="shared" si="298"/>
        <v>117.29</v>
      </c>
      <c r="J1543" s="128">
        <f t="shared" si="299"/>
        <v>299.57</v>
      </c>
      <c r="K1543" s="130">
        <f t="shared" si="300"/>
        <v>217.82</v>
      </c>
      <c r="L1543" s="133">
        <v>1633</v>
      </c>
      <c r="M1543" s="118">
        <f t="shared" si="302"/>
        <v>1271</v>
      </c>
      <c r="N1543" s="135">
        <v>1633</v>
      </c>
      <c r="O1543" s="136">
        <f t="shared" si="305"/>
        <v>1271</v>
      </c>
      <c r="U1543" s="125"/>
    </row>
    <row r="1544" spans="1:21" x14ac:dyDescent="0.3">
      <c r="A1544" s="110">
        <v>1272</v>
      </c>
      <c r="B1544" s="111">
        <v>1634</v>
      </c>
      <c r="C1544" s="112">
        <f t="shared" si="296"/>
        <v>75141.36</v>
      </c>
      <c r="D1544" s="113">
        <f t="shared" si="297"/>
        <v>6261.78</v>
      </c>
      <c r="E1544" s="114">
        <f t="shared" si="301"/>
        <v>695.05</v>
      </c>
      <c r="F1544" s="115">
        <f t="shared" si="303"/>
        <v>187.85</v>
      </c>
      <c r="G1544" s="116">
        <f t="shared" si="304"/>
        <v>62.61</v>
      </c>
      <c r="H1544" s="115">
        <f t="shared" si="306"/>
        <v>2.29</v>
      </c>
      <c r="I1544" s="115">
        <f t="shared" si="298"/>
        <v>117.29</v>
      </c>
      <c r="J1544" s="112">
        <f t="shared" si="299"/>
        <v>299.57</v>
      </c>
      <c r="K1544" s="114">
        <f t="shared" si="300"/>
        <v>217.82</v>
      </c>
      <c r="L1544" s="117">
        <v>1634</v>
      </c>
      <c r="M1544" s="134">
        <f t="shared" si="302"/>
        <v>1272</v>
      </c>
      <c r="N1544" s="119">
        <v>1634</v>
      </c>
      <c r="O1544" s="120">
        <f t="shared" si="305"/>
        <v>1272</v>
      </c>
      <c r="U1544" s="125"/>
    </row>
    <row r="1545" spans="1:21" x14ac:dyDescent="0.3">
      <c r="A1545" s="126">
        <v>1273</v>
      </c>
      <c r="B1545" s="127">
        <v>1635</v>
      </c>
      <c r="C1545" s="128">
        <f t="shared" si="296"/>
        <v>75200.44</v>
      </c>
      <c r="D1545" s="129">
        <f t="shared" si="297"/>
        <v>6266.7</v>
      </c>
      <c r="E1545" s="130">
        <f t="shared" si="301"/>
        <v>695.6</v>
      </c>
      <c r="F1545" s="131">
        <f t="shared" si="303"/>
        <v>188</v>
      </c>
      <c r="G1545" s="132">
        <f t="shared" si="304"/>
        <v>62.66</v>
      </c>
      <c r="H1545" s="131">
        <f t="shared" si="306"/>
        <v>2.29</v>
      </c>
      <c r="I1545" s="131">
        <f t="shared" si="298"/>
        <v>117.29</v>
      </c>
      <c r="J1545" s="128">
        <f t="shared" si="299"/>
        <v>299.57</v>
      </c>
      <c r="K1545" s="130">
        <f t="shared" si="300"/>
        <v>217.82</v>
      </c>
      <c r="L1545" s="133">
        <v>1635</v>
      </c>
      <c r="M1545" s="118">
        <f t="shared" si="302"/>
        <v>1273</v>
      </c>
      <c r="N1545" s="135">
        <v>1635</v>
      </c>
      <c r="O1545" s="136">
        <f t="shared" si="305"/>
        <v>1273</v>
      </c>
      <c r="U1545" s="125"/>
    </row>
    <row r="1546" spans="1:21" x14ac:dyDescent="0.3">
      <c r="A1546" s="110">
        <v>1273</v>
      </c>
      <c r="B1546" s="111">
        <v>1636</v>
      </c>
      <c r="C1546" s="112">
        <f t="shared" ref="C1546:C1609" si="307">ROUND($P$1*A1546,2)</f>
        <v>75200.44</v>
      </c>
      <c r="D1546" s="113">
        <f t="shared" ref="D1546:D1609" si="308">TRUNC(C1546/12,2)</f>
        <v>6266.7</v>
      </c>
      <c r="E1546" s="114">
        <f t="shared" si="301"/>
        <v>695.6</v>
      </c>
      <c r="F1546" s="115">
        <f t="shared" si="303"/>
        <v>188</v>
      </c>
      <c r="G1546" s="116">
        <f t="shared" si="304"/>
        <v>62.66</v>
      </c>
      <c r="H1546" s="115">
        <f t="shared" si="306"/>
        <v>2.29</v>
      </c>
      <c r="I1546" s="115">
        <f t="shared" ref="I1546:I1609" si="309">TRUNC(IF(A1546&lt;$A$427,$D$427*$R$10+$P$10,IF(A1546&gt;$A$782,$D$782*$R$10+$P$10,D1546*$R$10+$P$10)),2)</f>
        <v>117.29</v>
      </c>
      <c r="J1546" s="112">
        <f t="shared" ref="J1546:J1609" si="310">TRUNC(IF(A1546&lt;$A$427,($D$427*$R$11)+$P$11,IF(A1546&gt;$A$782,$D$782*$R$11+$P$11,D1546*$R$11+$P$11)),2)</f>
        <v>299.57</v>
      </c>
      <c r="K1546" s="114">
        <f t="shared" ref="K1546:K1609" si="311">TRUNC(IF(A1546&lt;$A$427,$D$427*$R$12+$P$12,IF(A1546&gt;$A$782,$D$782*$R$12+$P$12,D1546*$R$12+$P$12)),2)</f>
        <v>217.82</v>
      </c>
      <c r="L1546" s="117">
        <v>1636</v>
      </c>
      <c r="M1546" s="118">
        <f t="shared" si="302"/>
        <v>1273</v>
      </c>
      <c r="N1546" s="119">
        <v>1636</v>
      </c>
      <c r="O1546" s="120">
        <f t="shared" si="305"/>
        <v>1273</v>
      </c>
      <c r="U1546" s="125"/>
    </row>
    <row r="1547" spans="1:21" x14ac:dyDescent="0.3">
      <c r="A1547" s="126">
        <v>1274</v>
      </c>
      <c r="B1547" s="127">
        <v>1637</v>
      </c>
      <c r="C1547" s="128">
        <f t="shared" si="307"/>
        <v>75259.509999999995</v>
      </c>
      <c r="D1547" s="129">
        <f t="shared" si="308"/>
        <v>6271.62</v>
      </c>
      <c r="E1547" s="130">
        <f t="shared" si="301"/>
        <v>696.14</v>
      </c>
      <c r="F1547" s="131">
        <f t="shared" si="303"/>
        <v>188.14</v>
      </c>
      <c r="G1547" s="132">
        <f t="shared" si="304"/>
        <v>62.71</v>
      </c>
      <c r="H1547" s="131">
        <f t="shared" si="306"/>
        <v>2.29</v>
      </c>
      <c r="I1547" s="131">
        <f t="shared" si="309"/>
        <v>117.29</v>
      </c>
      <c r="J1547" s="128">
        <f t="shared" si="310"/>
        <v>299.57</v>
      </c>
      <c r="K1547" s="130">
        <f t="shared" si="311"/>
        <v>217.82</v>
      </c>
      <c r="L1547" s="133">
        <v>1637</v>
      </c>
      <c r="M1547" s="134">
        <f t="shared" si="302"/>
        <v>1274</v>
      </c>
      <c r="N1547" s="135">
        <v>1637</v>
      </c>
      <c r="O1547" s="136">
        <f t="shared" si="305"/>
        <v>1274</v>
      </c>
      <c r="U1547" s="125"/>
    </row>
    <row r="1548" spans="1:21" x14ac:dyDescent="0.3">
      <c r="A1548" s="110">
        <v>1275</v>
      </c>
      <c r="B1548" s="111">
        <v>1638</v>
      </c>
      <c r="C1548" s="112">
        <f t="shared" si="307"/>
        <v>75318.59</v>
      </c>
      <c r="D1548" s="113">
        <f t="shared" si="308"/>
        <v>6276.54</v>
      </c>
      <c r="E1548" s="114">
        <f t="shared" si="301"/>
        <v>696.69</v>
      </c>
      <c r="F1548" s="115">
        <f t="shared" si="303"/>
        <v>188.29</v>
      </c>
      <c r="G1548" s="116">
        <f t="shared" si="304"/>
        <v>62.76</v>
      </c>
      <c r="H1548" s="115">
        <f t="shared" si="306"/>
        <v>2.29</v>
      </c>
      <c r="I1548" s="115">
        <f t="shared" si="309"/>
        <v>117.29</v>
      </c>
      <c r="J1548" s="112">
        <f t="shared" si="310"/>
        <v>299.57</v>
      </c>
      <c r="K1548" s="114">
        <f t="shared" si="311"/>
        <v>217.82</v>
      </c>
      <c r="L1548" s="117">
        <v>1638</v>
      </c>
      <c r="M1548" s="118">
        <f t="shared" si="302"/>
        <v>1275</v>
      </c>
      <c r="N1548" s="119">
        <v>1638</v>
      </c>
      <c r="O1548" s="120">
        <f t="shared" si="305"/>
        <v>1275</v>
      </c>
      <c r="U1548" s="125"/>
    </row>
    <row r="1549" spans="1:21" x14ac:dyDescent="0.3">
      <c r="A1549" s="126">
        <v>1276</v>
      </c>
      <c r="B1549" s="127">
        <v>1639</v>
      </c>
      <c r="C1549" s="128">
        <f t="shared" si="307"/>
        <v>75377.66</v>
      </c>
      <c r="D1549" s="129">
        <f t="shared" si="308"/>
        <v>6281.47</v>
      </c>
      <c r="E1549" s="130">
        <f t="shared" si="301"/>
        <v>697.24</v>
      </c>
      <c r="F1549" s="131">
        <f t="shared" si="303"/>
        <v>188.44</v>
      </c>
      <c r="G1549" s="132">
        <f t="shared" si="304"/>
        <v>62.81</v>
      </c>
      <c r="H1549" s="131">
        <f t="shared" si="306"/>
        <v>2.29</v>
      </c>
      <c r="I1549" s="131">
        <f t="shared" si="309"/>
        <v>117.29</v>
      </c>
      <c r="J1549" s="128">
        <f t="shared" si="310"/>
        <v>299.57</v>
      </c>
      <c r="K1549" s="130">
        <f t="shared" si="311"/>
        <v>217.82</v>
      </c>
      <c r="L1549" s="133">
        <v>1639</v>
      </c>
      <c r="M1549" s="134">
        <f t="shared" si="302"/>
        <v>1276</v>
      </c>
      <c r="N1549" s="135">
        <v>1639</v>
      </c>
      <c r="O1549" s="136">
        <f t="shared" si="305"/>
        <v>1276</v>
      </c>
      <c r="U1549" s="125"/>
    </row>
    <row r="1550" spans="1:21" x14ac:dyDescent="0.3">
      <c r="A1550" s="110">
        <v>1276</v>
      </c>
      <c r="B1550" s="111">
        <v>1640</v>
      </c>
      <c r="C1550" s="112">
        <f t="shared" si="307"/>
        <v>75377.66</v>
      </c>
      <c r="D1550" s="113">
        <f t="shared" si="308"/>
        <v>6281.47</v>
      </c>
      <c r="E1550" s="114">
        <f t="shared" si="301"/>
        <v>697.24</v>
      </c>
      <c r="F1550" s="115">
        <f t="shared" si="303"/>
        <v>188.44</v>
      </c>
      <c r="G1550" s="116">
        <f t="shared" si="304"/>
        <v>62.81</v>
      </c>
      <c r="H1550" s="115">
        <f t="shared" si="306"/>
        <v>2.29</v>
      </c>
      <c r="I1550" s="115">
        <f t="shared" si="309"/>
        <v>117.29</v>
      </c>
      <c r="J1550" s="112">
        <f t="shared" si="310"/>
        <v>299.57</v>
      </c>
      <c r="K1550" s="114">
        <f t="shared" si="311"/>
        <v>217.82</v>
      </c>
      <c r="L1550" s="117">
        <v>1640</v>
      </c>
      <c r="M1550" s="118">
        <f t="shared" si="302"/>
        <v>1276</v>
      </c>
      <c r="N1550" s="119">
        <v>1640</v>
      </c>
      <c r="O1550" s="120">
        <f t="shared" si="305"/>
        <v>1276</v>
      </c>
      <c r="U1550" s="125"/>
    </row>
    <row r="1551" spans="1:21" x14ac:dyDescent="0.3">
      <c r="A1551" s="126">
        <v>1277</v>
      </c>
      <c r="B1551" s="127">
        <v>1641</v>
      </c>
      <c r="C1551" s="128">
        <f t="shared" si="307"/>
        <v>75436.73</v>
      </c>
      <c r="D1551" s="129">
        <f t="shared" si="308"/>
        <v>6286.39</v>
      </c>
      <c r="E1551" s="130">
        <f t="shared" si="301"/>
        <v>697.78</v>
      </c>
      <c r="F1551" s="131">
        <f t="shared" si="303"/>
        <v>188.59</v>
      </c>
      <c r="G1551" s="132">
        <f t="shared" si="304"/>
        <v>62.86</v>
      </c>
      <c r="H1551" s="131">
        <f t="shared" si="306"/>
        <v>2.29</v>
      </c>
      <c r="I1551" s="131">
        <f t="shared" si="309"/>
        <v>117.29</v>
      </c>
      <c r="J1551" s="128">
        <f t="shared" si="310"/>
        <v>299.57</v>
      </c>
      <c r="K1551" s="130">
        <f t="shared" si="311"/>
        <v>217.82</v>
      </c>
      <c r="L1551" s="133">
        <v>1641</v>
      </c>
      <c r="M1551" s="134">
        <f t="shared" si="302"/>
        <v>1277</v>
      </c>
      <c r="N1551" s="135">
        <v>1641</v>
      </c>
      <c r="O1551" s="136">
        <f t="shared" si="305"/>
        <v>1277</v>
      </c>
      <c r="U1551" s="125"/>
    </row>
    <row r="1552" spans="1:21" x14ac:dyDescent="0.3">
      <c r="A1552" s="110">
        <v>1278</v>
      </c>
      <c r="B1552" s="111">
        <v>1642</v>
      </c>
      <c r="C1552" s="112">
        <f t="shared" si="307"/>
        <v>75495.81</v>
      </c>
      <c r="D1552" s="113">
        <f t="shared" si="308"/>
        <v>6291.31</v>
      </c>
      <c r="E1552" s="114">
        <f t="shared" si="301"/>
        <v>698.33</v>
      </c>
      <c r="F1552" s="115">
        <f t="shared" si="303"/>
        <v>188.73</v>
      </c>
      <c r="G1552" s="116">
        <f t="shared" si="304"/>
        <v>62.91</v>
      </c>
      <c r="H1552" s="115">
        <f t="shared" si="306"/>
        <v>2.29</v>
      </c>
      <c r="I1552" s="115">
        <f t="shared" si="309"/>
        <v>117.29</v>
      </c>
      <c r="J1552" s="112">
        <f t="shared" si="310"/>
        <v>299.57</v>
      </c>
      <c r="K1552" s="114">
        <f t="shared" si="311"/>
        <v>217.82</v>
      </c>
      <c r="L1552" s="117">
        <v>1642</v>
      </c>
      <c r="M1552" s="118">
        <f t="shared" si="302"/>
        <v>1278</v>
      </c>
      <c r="N1552" s="119">
        <v>1642</v>
      </c>
      <c r="O1552" s="120">
        <f t="shared" si="305"/>
        <v>1278</v>
      </c>
      <c r="U1552" s="125"/>
    </row>
    <row r="1553" spans="1:21" x14ac:dyDescent="0.3">
      <c r="A1553" s="126">
        <v>1278</v>
      </c>
      <c r="B1553" s="127">
        <v>1643</v>
      </c>
      <c r="C1553" s="128">
        <f t="shared" si="307"/>
        <v>75495.81</v>
      </c>
      <c r="D1553" s="129">
        <f t="shared" si="308"/>
        <v>6291.31</v>
      </c>
      <c r="E1553" s="130">
        <f t="shared" si="301"/>
        <v>698.33</v>
      </c>
      <c r="F1553" s="131">
        <f t="shared" si="303"/>
        <v>188.73</v>
      </c>
      <c r="G1553" s="132">
        <f t="shared" si="304"/>
        <v>62.91</v>
      </c>
      <c r="H1553" s="131">
        <f t="shared" si="306"/>
        <v>2.29</v>
      </c>
      <c r="I1553" s="131">
        <f t="shared" si="309"/>
        <v>117.29</v>
      </c>
      <c r="J1553" s="128">
        <f t="shared" si="310"/>
        <v>299.57</v>
      </c>
      <c r="K1553" s="130">
        <f t="shared" si="311"/>
        <v>217.82</v>
      </c>
      <c r="L1553" s="133">
        <v>1643</v>
      </c>
      <c r="M1553" s="134">
        <f t="shared" si="302"/>
        <v>1278</v>
      </c>
      <c r="N1553" s="135">
        <v>1643</v>
      </c>
      <c r="O1553" s="136">
        <f t="shared" si="305"/>
        <v>1278</v>
      </c>
      <c r="U1553" s="125"/>
    </row>
    <row r="1554" spans="1:21" x14ac:dyDescent="0.3">
      <c r="A1554" s="110">
        <v>1279</v>
      </c>
      <c r="B1554" s="111">
        <v>1644</v>
      </c>
      <c r="C1554" s="112">
        <f t="shared" si="307"/>
        <v>75554.880000000005</v>
      </c>
      <c r="D1554" s="113">
        <f t="shared" si="308"/>
        <v>6296.24</v>
      </c>
      <c r="E1554" s="114">
        <f t="shared" si="301"/>
        <v>698.88</v>
      </c>
      <c r="F1554" s="115">
        <f t="shared" si="303"/>
        <v>188.88</v>
      </c>
      <c r="G1554" s="116">
        <f t="shared" si="304"/>
        <v>62.96</v>
      </c>
      <c r="H1554" s="115">
        <f t="shared" si="306"/>
        <v>2.29</v>
      </c>
      <c r="I1554" s="115">
        <f t="shared" si="309"/>
        <v>117.29</v>
      </c>
      <c r="J1554" s="112">
        <f t="shared" si="310"/>
        <v>299.57</v>
      </c>
      <c r="K1554" s="114">
        <f t="shared" si="311"/>
        <v>217.82</v>
      </c>
      <c r="L1554" s="117">
        <v>1644</v>
      </c>
      <c r="M1554" s="118">
        <f t="shared" si="302"/>
        <v>1279</v>
      </c>
      <c r="N1554" s="119">
        <v>1644</v>
      </c>
      <c r="O1554" s="120">
        <f t="shared" si="305"/>
        <v>1279</v>
      </c>
      <c r="U1554" s="125"/>
    </row>
    <row r="1555" spans="1:21" x14ac:dyDescent="0.3">
      <c r="A1555" s="126">
        <v>1280</v>
      </c>
      <c r="B1555" s="127">
        <v>1645</v>
      </c>
      <c r="C1555" s="128">
        <f t="shared" si="307"/>
        <v>75613.95</v>
      </c>
      <c r="D1555" s="129">
        <f t="shared" si="308"/>
        <v>6301.16</v>
      </c>
      <c r="E1555" s="130">
        <f t="shared" si="301"/>
        <v>699.42</v>
      </c>
      <c r="F1555" s="131">
        <f t="shared" si="303"/>
        <v>189.03</v>
      </c>
      <c r="G1555" s="132">
        <f t="shared" si="304"/>
        <v>63.01</v>
      </c>
      <c r="H1555" s="131">
        <f t="shared" si="306"/>
        <v>2.29</v>
      </c>
      <c r="I1555" s="131">
        <f t="shared" si="309"/>
        <v>117.29</v>
      </c>
      <c r="J1555" s="128">
        <f t="shared" si="310"/>
        <v>299.57</v>
      </c>
      <c r="K1555" s="130">
        <f t="shared" si="311"/>
        <v>217.82</v>
      </c>
      <c r="L1555" s="133">
        <v>1645</v>
      </c>
      <c r="M1555" s="134">
        <f t="shared" si="302"/>
        <v>1280</v>
      </c>
      <c r="N1555" s="135">
        <v>1645</v>
      </c>
      <c r="O1555" s="136">
        <f t="shared" si="305"/>
        <v>1280</v>
      </c>
      <c r="U1555" s="125"/>
    </row>
    <row r="1556" spans="1:21" x14ac:dyDescent="0.3">
      <c r="A1556" s="110">
        <v>1281</v>
      </c>
      <c r="B1556" s="111">
        <v>1646</v>
      </c>
      <c r="C1556" s="112">
        <f t="shared" si="307"/>
        <v>75673.03</v>
      </c>
      <c r="D1556" s="113">
        <f t="shared" si="308"/>
        <v>6306.08</v>
      </c>
      <c r="E1556" s="114">
        <f t="shared" si="301"/>
        <v>699.97</v>
      </c>
      <c r="F1556" s="115">
        <f t="shared" si="303"/>
        <v>189.18</v>
      </c>
      <c r="G1556" s="116">
        <f t="shared" si="304"/>
        <v>63.06</v>
      </c>
      <c r="H1556" s="115">
        <f t="shared" si="306"/>
        <v>2.29</v>
      </c>
      <c r="I1556" s="115">
        <f t="shared" si="309"/>
        <v>117.29</v>
      </c>
      <c r="J1556" s="112">
        <f t="shared" si="310"/>
        <v>299.57</v>
      </c>
      <c r="K1556" s="114">
        <f t="shared" si="311"/>
        <v>217.82</v>
      </c>
      <c r="L1556" s="117">
        <v>1646</v>
      </c>
      <c r="M1556" s="118">
        <f t="shared" si="302"/>
        <v>1281</v>
      </c>
      <c r="N1556" s="119">
        <v>1646</v>
      </c>
      <c r="O1556" s="120">
        <f t="shared" si="305"/>
        <v>1281</v>
      </c>
      <c r="U1556" s="125"/>
    </row>
    <row r="1557" spans="1:21" x14ac:dyDescent="0.3">
      <c r="A1557" s="126">
        <v>1282</v>
      </c>
      <c r="B1557" s="127">
        <v>1647</v>
      </c>
      <c r="C1557" s="128">
        <f t="shared" si="307"/>
        <v>75732.100000000006</v>
      </c>
      <c r="D1557" s="129">
        <f t="shared" si="308"/>
        <v>6311</v>
      </c>
      <c r="E1557" s="130">
        <f t="shared" si="301"/>
        <v>700.52</v>
      </c>
      <c r="F1557" s="131">
        <f t="shared" si="303"/>
        <v>189.33</v>
      </c>
      <c r="G1557" s="132">
        <f t="shared" si="304"/>
        <v>63.11</v>
      </c>
      <c r="H1557" s="131">
        <f t="shared" si="306"/>
        <v>2.29</v>
      </c>
      <c r="I1557" s="131">
        <f t="shared" si="309"/>
        <v>117.29</v>
      </c>
      <c r="J1557" s="128">
        <f t="shared" si="310"/>
        <v>299.57</v>
      </c>
      <c r="K1557" s="130">
        <f t="shared" si="311"/>
        <v>217.82</v>
      </c>
      <c r="L1557" s="133">
        <v>1647</v>
      </c>
      <c r="M1557" s="134">
        <f t="shared" si="302"/>
        <v>1282</v>
      </c>
      <c r="N1557" s="135">
        <v>1647</v>
      </c>
      <c r="O1557" s="136">
        <f t="shared" si="305"/>
        <v>1282</v>
      </c>
      <c r="U1557" s="125"/>
    </row>
    <row r="1558" spans="1:21" x14ac:dyDescent="0.3">
      <c r="A1558" s="110">
        <v>1282</v>
      </c>
      <c r="B1558" s="111">
        <v>1648</v>
      </c>
      <c r="C1558" s="112">
        <f t="shared" si="307"/>
        <v>75732.100000000006</v>
      </c>
      <c r="D1558" s="113">
        <f t="shared" si="308"/>
        <v>6311</v>
      </c>
      <c r="E1558" s="114">
        <f t="shared" si="301"/>
        <v>700.52</v>
      </c>
      <c r="F1558" s="115">
        <f t="shared" si="303"/>
        <v>189.33</v>
      </c>
      <c r="G1558" s="116">
        <f t="shared" si="304"/>
        <v>63.11</v>
      </c>
      <c r="H1558" s="115">
        <f t="shared" si="306"/>
        <v>2.29</v>
      </c>
      <c r="I1558" s="115">
        <f t="shared" si="309"/>
        <v>117.29</v>
      </c>
      <c r="J1558" s="112">
        <f t="shared" si="310"/>
        <v>299.57</v>
      </c>
      <c r="K1558" s="114">
        <f t="shared" si="311"/>
        <v>217.82</v>
      </c>
      <c r="L1558" s="117">
        <v>1648</v>
      </c>
      <c r="M1558" s="118">
        <f t="shared" si="302"/>
        <v>1282</v>
      </c>
      <c r="N1558" s="119">
        <v>1648</v>
      </c>
      <c r="O1558" s="120">
        <f t="shared" si="305"/>
        <v>1282</v>
      </c>
      <c r="U1558" s="125"/>
    </row>
    <row r="1559" spans="1:21" x14ac:dyDescent="0.3">
      <c r="A1559" s="126">
        <v>1283</v>
      </c>
      <c r="B1559" s="127">
        <v>1649</v>
      </c>
      <c r="C1559" s="128">
        <f t="shared" si="307"/>
        <v>75791.17</v>
      </c>
      <c r="D1559" s="129">
        <f t="shared" si="308"/>
        <v>6315.93</v>
      </c>
      <c r="E1559" s="130">
        <f t="shared" si="301"/>
        <v>701.06</v>
      </c>
      <c r="F1559" s="131">
        <f t="shared" si="303"/>
        <v>189.47</v>
      </c>
      <c r="G1559" s="132">
        <f t="shared" si="304"/>
        <v>63.15</v>
      </c>
      <c r="H1559" s="131">
        <f t="shared" si="306"/>
        <v>2.29</v>
      </c>
      <c r="I1559" s="131">
        <f t="shared" si="309"/>
        <v>117.29</v>
      </c>
      <c r="J1559" s="128">
        <f t="shared" si="310"/>
        <v>299.57</v>
      </c>
      <c r="K1559" s="130">
        <f t="shared" si="311"/>
        <v>217.82</v>
      </c>
      <c r="L1559" s="133">
        <v>1649</v>
      </c>
      <c r="M1559" s="134">
        <f t="shared" si="302"/>
        <v>1283</v>
      </c>
      <c r="N1559" s="135">
        <v>1649</v>
      </c>
      <c r="O1559" s="136">
        <f t="shared" si="305"/>
        <v>1283</v>
      </c>
      <c r="U1559" s="125"/>
    </row>
    <row r="1560" spans="1:21" x14ac:dyDescent="0.3">
      <c r="A1560" s="110">
        <v>1284</v>
      </c>
      <c r="B1560" s="111">
        <v>1650</v>
      </c>
      <c r="C1560" s="112">
        <f t="shared" si="307"/>
        <v>75850.25</v>
      </c>
      <c r="D1560" s="113">
        <f t="shared" si="308"/>
        <v>6320.85</v>
      </c>
      <c r="E1560" s="114">
        <f t="shared" si="301"/>
        <v>701.61</v>
      </c>
      <c r="F1560" s="115">
        <f t="shared" si="303"/>
        <v>189.62</v>
      </c>
      <c r="G1560" s="116">
        <f t="shared" si="304"/>
        <v>63.2</v>
      </c>
      <c r="H1560" s="115">
        <f t="shared" si="306"/>
        <v>2.29</v>
      </c>
      <c r="I1560" s="115">
        <f t="shared" si="309"/>
        <v>117.29</v>
      </c>
      <c r="J1560" s="112">
        <f t="shared" si="310"/>
        <v>299.57</v>
      </c>
      <c r="K1560" s="114">
        <f t="shared" si="311"/>
        <v>217.82</v>
      </c>
      <c r="L1560" s="117">
        <v>1650</v>
      </c>
      <c r="M1560" s="118">
        <f t="shared" si="302"/>
        <v>1284</v>
      </c>
      <c r="N1560" s="119">
        <v>1650</v>
      </c>
      <c r="O1560" s="120">
        <f t="shared" si="305"/>
        <v>1284</v>
      </c>
      <c r="U1560" s="125"/>
    </row>
    <row r="1561" spans="1:21" x14ac:dyDescent="0.3">
      <c r="A1561" s="126">
        <v>1285</v>
      </c>
      <c r="B1561" s="127">
        <v>1651</v>
      </c>
      <c r="C1561" s="128">
        <f t="shared" si="307"/>
        <v>75909.320000000007</v>
      </c>
      <c r="D1561" s="129">
        <f t="shared" si="308"/>
        <v>6325.77</v>
      </c>
      <c r="E1561" s="130">
        <f t="shared" si="301"/>
        <v>702.16</v>
      </c>
      <c r="F1561" s="131">
        <f t="shared" si="303"/>
        <v>189.77</v>
      </c>
      <c r="G1561" s="132">
        <f t="shared" si="304"/>
        <v>63.25</v>
      </c>
      <c r="H1561" s="131">
        <f t="shared" si="306"/>
        <v>2.29</v>
      </c>
      <c r="I1561" s="131">
        <f t="shared" si="309"/>
        <v>117.29</v>
      </c>
      <c r="J1561" s="128">
        <f t="shared" si="310"/>
        <v>299.57</v>
      </c>
      <c r="K1561" s="130">
        <f t="shared" si="311"/>
        <v>217.82</v>
      </c>
      <c r="L1561" s="133">
        <v>1651</v>
      </c>
      <c r="M1561" s="134">
        <f t="shared" si="302"/>
        <v>1285</v>
      </c>
      <c r="N1561" s="135">
        <v>1651</v>
      </c>
      <c r="O1561" s="136">
        <f t="shared" si="305"/>
        <v>1285</v>
      </c>
      <c r="U1561" s="125"/>
    </row>
    <row r="1562" spans="1:21" x14ac:dyDescent="0.3">
      <c r="A1562" s="110">
        <v>1286</v>
      </c>
      <c r="B1562" s="111">
        <v>1652</v>
      </c>
      <c r="C1562" s="112">
        <f t="shared" si="307"/>
        <v>75968.39</v>
      </c>
      <c r="D1562" s="113">
        <f t="shared" si="308"/>
        <v>6330.69</v>
      </c>
      <c r="E1562" s="114">
        <f t="shared" si="301"/>
        <v>702.7</v>
      </c>
      <c r="F1562" s="115">
        <f t="shared" si="303"/>
        <v>189.92</v>
      </c>
      <c r="G1562" s="116">
        <f t="shared" si="304"/>
        <v>63.3</v>
      </c>
      <c r="H1562" s="115">
        <f t="shared" si="306"/>
        <v>2.29</v>
      </c>
      <c r="I1562" s="115">
        <f t="shared" si="309"/>
        <v>117.29</v>
      </c>
      <c r="J1562" s="112">
        <f t="shared" si="310"/>
        <v>299.57</v>
      </c>
      <c r="K1562" s="114">
        <f t="shared" si="311"/>
        <v>217.82</v>
      </c>
      <c r="L1562" s="117">
        <v>1652</v>
      </c>
      <c r="M1562" s="118">
        <f t="shared" si="302"/>
        <v>1286</v>
      </c>
      <c r="N1562" s="119">
        <v>1652</v>
      </c>
      <c r="O1562" s="120">
        <f t="shared" si="305"/>
        <v>1286</v>
      </c>
      <c r="U1562" s="125"/>
    </row>
    <row r="1563" spans="1:21" x14ac:dyDescent="0.3">
      <c r="A1563" s="126">
        <v>1286</v>
      </c>
      <c r="B1563" s="127">
        <v>1653</v>
      </c>
      <c r="C1563" s="128">
        <f t="shared" si="307"/>
        <v>75968.39</v>
      </c>
      <c r="D1563" s="129">
        <f t="shared" si="308"/>
        <v>6330.69</v>
      </c>
      <c r="E1563" s="130">
        <f t="shared" si="301"/>
        <v>702.7</v>
      </c>
      <c r="F1563" s="131">
        <f t="shared" si="303"/>
        <v>189.92</v>
      </c>
      <c r="G1563" s="132">
        <f t="shared" si="304"/>
        <v>63.3</v>
      </c>
      <c r="H1563" s="131">
        <f t="shared" si="306"/>
        <v>2.29</v>
      </c>
      <c r="I1563" s="131">
        <f t="shared" si="309"/>
        <v>117.29</v>
      </c>
      <c r="J1563" s="128">
        <f t="shared" si="310"/>
        <v>299.57</v>
      </c>
      <c r="K1563" s="130">
        <f t="shared" si="311"/>
        <v>217.82</v>
      </c>
      <c r="L1563" s="133">
        <v>1653</v>
      </c>
      <c r="M1563" s="134">
        <f t="shared" si="302"/>
        <v>1286</v>
      </c>
      <c r="N1563" s="135">
        <v>1653</v>
      </c>
      <c r="O1563" s="136">
        <f t="shared" si="305"/>
        <v>1286</v>
      </c>
      <c r="U1563" s="125"/>
    </row>
    <row r="1564" spans="1:21" x14ac:dyDescent="0.3">
      <c r="A1564" s="110">
        <v>1287</v>
      </c>
      <c r="B1564" s="111">
        <v>1654</v>
      </c>
      <c r="C1564" s="112">
        <f t="shared" si="307"/>
        <v>76027.47</v>
      </c>
      <c r="D1564" s="113">
        <f t="shared" si="308"/>
        <v>6335.62</v>
      </c>
      <c r="E1564" s="114">
        <f t="shared" si="301"/>
        <v>703.25</v>
      </c>
      <c r="F1564" s="115">
        <f t="shared" si="303"/>
        <v>190.06</v>
      </c>
      <c r="G1564" s="116">
        <f t="shared" si="304"/>
        <v>63.35</v>
      </c>
      <c r="H1564" s="115">
        <f t="shared" si="306"/>
        <v>2.29</v>
      </c>
      <c r="I1564" s="115">
        <f t="shared" si="309"/>
        <v>117.29</v>
      </c>
      <c r="J1564" s="112">
        <f t="shared" si="310"/>
        <v>299.57</v>
      </c>
      <c r="K1564" s="114">
        <f t="shared" si="311"/>
        <v>217.82</v>
      </c>
      <c r="L1564" s="117">
        <v>1654</v>
      </c>
      <c r="M1564" s="118">
        <f t="shared" si="302"/>
        <v>1287</v>
      </c>
      <c r="N1564" s="119">
        <v>1654</v>
      </c>
      <c r="O1564" s="120">
        <f t="shared" si="305"/>
        <v>1287</v>
      </c>
      <c r="U1564" s="125"/>
    </row>
    <row r="1565" spans="1:21" x14ac:dyDescent="0.3">
      <c r="A1565" s="126">
        <v>1288</v>
      </c>
      <c r="B1565" s="127">
        <v>1655</v>
      </c>
      <c r="C1565" s="128">
        <f t="shared" si="307"/>
        <v>76086.539999999994</v>
      </c>
      <c r="D1565" s="129">
        <f t="shared" si="308"/>
        <v>6340.54</v>
      </c>
      <c r="E1565" s="130">
        <f t="shared" si="301"/>
        <v>703.79</v>
      </c>
      <c r="F1565" s="131">
        <f t="shared" si="303"/>
        <v>190.21</v>
      </c>
      <c r="G1565" s="132">
        <f t="shared" si="304"/>
        <v>63.4</v>
      </c>
      <c r="H1565" s="131">
        <f t="shared" si="306"/>
        <v>2.29</v>
      </c>
      <c r="I1565" s="131">
        <f t="shared" si="309"/>
        <v>117.29</v>
      </c>
      <c r="J1565" s="128">
        <f t="shared" si="310"/>
        <v>299.57</v>
      </c>
      <c r="K1565" s="130">
        <f t="shared" si="311"/>
        <v>217.82</v>
      </c>
      <c r="L1565" s="133">
        <v>1655</v>
      </c>
      <c r="M1565" s="118">
        <f t="shared" si="302"/>
        <v>1288</v>
      </c>
      <c r="N1565" s="135">
        <v>1655</v>
      </c>
      <c r="O1565" s="136">
        <f t="shared" si="305"/>
        <v>1288</v>
      </c>
      <c r="U1565" s="125"/>
    </row>
    <row r="1566" spans="1:21" x14ac:dyDescent="0.3">
      <c r="A1566" s="110">
        <v>1289</v>
      </c>
      <c r="B1566" s="111">
        <v>1656</v>
      </c>
      <c r="C1566" s="112">
        <f t="shared" si="307"/>
        <v>76145.61</v>
      </c>
      <c r="D1566" s="113">
        <f t="shared" si="308"/>
        <v>6345.46</v>
      </c>
      <c r="E1566" s="114">
        <f t="shared" si="301"/>
        <v>704.34</v>
      </c>
      <c r="F1566" s="115">
        <f t="shared" si="303"/>
        <v>190.36</v>
      </c>
      <c r="G1566" s="116">
        <f t="shared" si="304"/>
        <v>63.45</v>
      </c>
      <c r="H1566" s="115">
        <f t="shared" si="306"/>
        <v>2.29</v>
      </c>
      <c r="I1566" s="115">
        <f t="shared" si="309"/>
        <v>117.29</v>
      </c>
      <c r="J1566" s="112">
        <f t="shared" si="310"/>
        <v>299.57</v>
      </c>
      <c r="K1566" s="114">
        <f t="shared" si="311"/>
        <v>217.82</v>
      </c>
      <c r="L1566" s="117">
        <v>1656</v>
      </c>
      <c r="M1566" s="134">
        <f t="shared" si="302"/>
        <v>1289</v>
      </c>
      <c r="N1566" s="119">
        <v>1656</v>
      </c>
      <c r="O1566" s="120">
        <f t="shared" si="305"/>
        <v>1289</v>
      </c>
      <c r="U1566" s="125"/>
    </row>
    <row r="1567" spans="1:21" x14ac:dyDescent="0.3">
      <c r="A1567" s="126">
        <v>1289</v>
      </c>
      <c r="B1567" s="127">
        <v>1657</v>
      </c>
      <c r="C1567" s="128">
        <f t="shared" si="307"/>
        <v>76145.61</v>
      </c>
      <c r="D1567" s="129">
        <f t="shared" si="308"/>
        <v>6345.46</v>
      </c>
      <c r="E1567" s="130">
        <f t="shared" si="301"/>
        <v>704.34</v>
      </c>
      <c r="F1567" s="131">
        <f t="shared" si="303"/>
        <v>190.36</v>
      </c>
      <c r="G1567" s="132">
        <f t="shared" si="304"/>
        <v>63.45</v>
      </c>
      <c r="H1567" s="131">
        <f t="shared" si="306"/>
        <v>2.29</v>
      </c>
      <c r="I1567" s="131">
        <f t="shared" si="309"/>
        <v>117.29</v>
      </c>
      <c r="J1567" s="128">
        <f t="shared" si="310"/>
        <v>299.57</v>
      </c>
      <c r="K1567" s="130">
        <f t="shared" si="311"/>
        <v>217.82</v>
      </c>
      <c r="L1567" s="133">
        <v>1657</v>
      </c>
      <c r="M1567" s="118">
        <f t="shared" si="302"/>
        <v>1289</v>
      </c>
      <c r="N1567" s="135">
        <v>1657</v>
      </c>
      <c r="O1567" s="136">
        <f t="shared" si="305"/>
        <v>1289</v>
      </c>
      <c r="U1567" s="125"/>
    </row>
    <row r="1568" spans="1:21" x14ac:dyDescent="0.3">
      <c r="A1568" s="110">
        <v>1290</v>
      </c>
      <c r="B1568" s="111">
        <v>1658</v>
      </c>
      <c r="C1568" s="112">
        <f t="shared" si="307"/>
        <v>76204.69</v>
      </c>
      <c r="D1568" s="113">
        <f t="shared" si="308"/>
        <v>6350.39</v>
      </c>
      <c r="E1568" s="114">
        <f t="shared" si="301"/>
        <v>704.89</v>
      </c>
      <c r="F1568" s="115">
        <f t="shared" si="303"/>
        <v>190.51</v>
      </c>
      <c r="G1568" s="116">
        <f t="shared" si="304"/>
        <v>63.5</v>
      </c>
      <c r="H1568" s="115">
        <f t="shared" si="306"/>
        <v>2.29</v>
      </c>
      <c r="I1568" s="115">
        <f t="shared" si="309"/>
        <v>117.29</v>
      </c>
      <c r="J1568" s="112">
        <f t="shared" si="310"/>
        <v>299.57</v>
      </c>
      <c r="K1568" s="114">
        <f t="shared" si="311"/>
        <v>217.82</v>
      </c>
      <c r="L1568" s="117">
        <v>1658</v>
      </c>
      <c r="M1568" s="134">
        <f t="shared" si="302"/>
        <v>1290</v>
      </c>
      <c r="N1568" s="119">
        <v>1658</v>
      </c>
      <c r="O1568" s="120">
        <f t="shared" si="305"/>
        <v>1290</v>
      </c>
      <c r="U1568" s="125"/>
    </row>
    <row r="1569" spans="1:21" x14ac:dyDescent="0.3">
      <c r="A1569" s="126">
        <v>1290</v>
      </c>
      <c r="B1569" s="127">
        <v>1659</v>
      </c>
      <c r="C1569" s="128">
        <f t="shared" si="307"/>
        <v>76204.69</v>
      </c>
      <c r="D1569" s="129">
        <f t="shared" si="308"/>
        <v>6350.39</v>
      </c>
      <c r="E1569" s="130">
        <f t="shared" si="301"/>
        <v>704.89</v>
      </c>
      <c r="F1569" s="131">
        <f t="shared" si="303"/>
        <v>190.51</v>
      </c>
      <c r="G1569" s="132">
        <f t="shared" si="304"/>
        <v>63.5</v>
      </c>
      <c r="H1569" s="131">
        <f t="shared" si="306"/>
        <v>2.29</v>
      </c>
      <c r="I1569" s="131">
        <f t="shared" si="309"/>
        <v>117.29</v>
      </c>
      <c r="J1569" s="128">
        <f t="shared" si="310"/>
        <v>299.57</v>
      </c>
      <c r="K1569" s="130">
        <f t="shared" si="311"/>
        <v>217.82</v>
      </c>
      <c r="L1569" s="133">
        <v>1659</v>
      </c>
      <c r="M1569" s="118">
        <f t="shared" si="302"/>
        <v>1290</v>
      </c>
      <c r="N1569" s="135">
        <v>1659</v>
      </c>
      <c r="O1569" s="136">
        <f t="shared" si="305"/>
        <v>1290</v>
      </c>
      <c r="U1569" s="125"/>
    </row>
    <row r="1570" spans="1:21" x14ac:dyDescent="0.3">
      <c r="A1570" s="110">
        <v>1291</v>
      </c>
      <c r="B1570" s="111">
        <v>1660</v>
      </c>
      <c r="C1570" s="112">
        <f t="shared" si="307"/>
        <v>76263.759999999995</v>
      </c>
      <c r="D1570" s="113">
        <f t="shared" si="308"/>
        <v>6355.31</v>
      </c>
      <c r="E1570" s="114">
        <f t="shared" si="301"/>
        <v>705.43</v>
      </c>
      <c r="F1570" s="115">
        <f t="shared" si="303"/>
        <v>190.65</v>
      </c>
      <c r="G1570" s="116">
        <f t="shared" si="304"/>
        <v>63.55</v>
      </c>
      <c r="H1570" s="115">
        <f t="shared" si="306"/>
        <v>2.29</v>
      </c>
      <c r="I1570" s="115">
        <f t="shared" si="309"/>
        <v>117.29</v>
      </c>
      <c r="J1570" s="112">
        <f t="shared" si="310"/>
        <v>299.57</v>
      </c>
      <c r="K1570" s="114">
        <f t="shared" si="311"/>
        <v>217.82</v>
      </c>
      <c r="L1570" s="117">
        <v>1660</v>
      </c>
      <c r="M1570" s="134">
        <f t="shared" si="302"/>
        <v>1291</v>
      </c>
      <c r="N1570" s="119">
        <v>1660</v>
      </c>
      <c r="O1570" s="120">
        <f t="shared" si="305"/>
        <v>1291</v>
      </c>
      <c r="U1570" s="125"/>
    </row>
    <row r="1571" spans="1:21" x14ac:dyDescent="0.3">
      <c r="A1571" s="126">
        <v>1292</v>
      </c>
      <c r="B1571" s="127">
        <v>1661</v>
      </c>
      <c r="C1571" s="128">
        <f t="shared" si="307"/>
        <v>76322.83</v>
      </c>
      <c r="D1571" s="129">
        <f t="shared" si="308"/>
        <v>6360.23</v>
      </c>
      <c r="E1571" s="130">
        <f t="shared" si="301"/>
        <v>705.98</v>
      </c>
      <c r="F1571" s="131">
        <f t="shared" si="303"/>
        <v>190.8</v>
      </c>
      <c r="G1571" s="132">
        <f t="shared" si="304"/>
        <v>63.6</v>
      </c>
      <c r="H1571" s="131">
        <f t="shared" si="306"/>
        <v>2.29</v>
      </c>
      <c r="I1571" s="131">
        <f t="shared" si="309"/>
        <v>117.29</v>
      </c>
      <c r="J1571" s="128">
        <f t="shared" si="310"/>
        <v>299.57</v>
      </c>
      <c r="K1571" s="130">
        <f t="shared" si="311"/>
        <v>217.82</v>
      </c>
      <c r="L1571" s="133">
        <v>1661</v>
      </c>
      <c r="M1571" s="118">
        <f t="shared" si="302"/>
        <v>1292</v>
      </c>
      <c r="N1571" s="135">
        <v>1661</v>
      </c>
      <c r="O1571" s="136">
        <f t="shared" si="305"/>
        <v>1292</v>
      </c>
      <c r="U1571" s="125"/>
    </row>
    <row r="1572" spans="1:21" x14ac:dyDescent="0.3">
      <c r="A1572" s="110">
        <v>1293</v>
      </c>
      <c r="B1572" s="111">
        <v>1662</v>
      </c>
      <c r="C1572" s="112">
        <f t="shared" si="307"/>
        <v>76381.91</v>
      </c>
      <c r="D1572" s="113">
        <f t="shared" si="308"/>
        <v>6365.15</v>
      </c>
      <c r="E1572" s="114">
        <f t="shared" si="301"/>
        <v>706.53</v>
      </c>
      <c r="F1572" s="115">
        <f t="shared" si="303"/>
        <v>190.95</v>
      </c>
      <c r="G1572" s="116">
        <f t="shared" si="304"/>
        <v>63.65</v>
      </c>
      <c r="H1572" s="115">
        <f t="shared" si="306"/>
        <v>2.29</v>
      </c>
      <c r="I1572" s="115">
        <f t="shared" si="309"/>
        <v>117.29</v>
      </c>
      <c r="J1572" s="112">
        <f t="shared" si="310"/>
        <v>299.57</v>
      </c>
      <c r="K1572" s="114">
        <f t="shared" si="311"/>
        <v>217.82</v>
      </c>
      <c r="L1572" s="117">
        <v>1662</v>
      </c>
      <c r="M1572" s="134">
        <f t="shared" si="302"/>
        <v>1293</v>
      </c>
      <c r="N1572" s="119">
        <v>1662</v>
      </c>
      <c r="O1572" s="120">
        <f t="shared" si="305"/>
        <v>1293</v>
      </c>
      <c r="U1572" s="125"/>
    </row>
    <row r="1573" spans="1:21" x14ac:dyDescent="0.3">
      <c r="A1573" s="126">
        <v>1293</v>
      </c>
      <c r="B1573" s="127">
        <v>1663</v>
      </c>
      <c r="C1573" s="128">
        <f t="shared" si="307"/>
        <v>76381.91</v>
      </c>
      <c r="D1573" s="129">
        <f t="shared" si="308"/>
        <v>6365.15</v>
      </c>
      <c r="E1573" s="130">
        <f t="shared" si="301"/>
        <v>706.53</v>
      </c>
      <c r="F1573" s="131">
        <f t="shared" si="303"/>
        <v>190.95</v>
      </c>
      <c r="G1573" s="132">
        <f t="shared" si="304"/>
        <v>63.65</v>
      </c>
      <c r="H1573" s="131">
        <f t="shared" si="306"/>
        <v>2.29</v>
      </c>
      <c r="I1573" s="131">
        <f t="shared" si="309"/>
        <v>117.29</v>
      </c>
      <c r="J1573" s="128">
        <f t="shared" si="310"/>
        <v>299.57</v>
      </c>
      <c r="K1573" s="130">
        <f t="shared" si="311"/>
        <v>217.82</v>
      </c>
      <c r="L1573" s="133">
        <v>1663</v>
      </c>
      <c r="M1573" s="118">
        <f t="shared" si="302"/>
        <v>1293</v>
      </c>
      <c r="N1573" s="135">
        <v>1663</v>
      </c>
      <c r="O1573" s="136">
        <f t="shared" si="305"/>
        <v>1293</v>
      </c>
      <c r="U1573" s="125"/>
    </row>
    <row r="1574" spans="1:21" x14ac:dyDescent="0.3">
      <c r="A1574" s="110">
        <v>1294</v>
      </c>
      <c r="B1574" s="111">
        <v>1664</v>
      </c>
      <c r="C1574" s="112">
        <f t="shared" si="307"/>
        <v>76440.98</v>
      </c>
      <c r="D1574" s="113">
        <f t="shared" si="308"/>
        <v>6370.08</v>
      </c>
      <c r="E1574" s="114">
        <f t="shared" si="301"/>
        <v>707.07</v>
      </c>
      <c r="F1574" s="115">
        <f t="shared" si="303"/>
        <v>191.1</v>
      </c>
      <c r="G1574" s="116">
        <f t="shared" si="304"/>
        <v>63.7</v>
      </c>
      <c r="H1574" s="115">
        <f t="shared" si="306"/>
        <v>2.29</v>
      </c>
      <c r="I1574" s="115">
        <f t="shared" si="309"/>
        <v>117.29</v>
      </c>
      <c r="J1574" s="112">
        <f t="shared" si="310"/>
        <v>299.57</v>
      </c>
      <c r="K1574" s="114">
        <f t="shared" si="311"/>
        <v>217.82</v>
      </c>
      <c r="L1574" s="117">
        <v>1664</v>
      </c>
      <c r="M1574" s="134">
        <f t="shared" si="302"/>
        <v>1294</v>
      </c>
      <c r="N1574" s="119">
        <v>1664</v>
      </c>
      <c r="O1574" s="120">
        <f t="shared" si="305"/>
        <v>1294</v>
      </c>
      <c r="U1574" s="125"/>
    </row>
    <row r="1575" spans="1:21" x14ac:dyDescent="0.3">
      <c r="A1575" s="126">
        <v>1295</v>
      </c>
      <c r="B1575" s="127">
        <v>1665</v>
      </c>
      <c r="C1575" s="128">
        <f t="shared" si="307"/>
        <v>76500.05</v>
      </c>
      <c r="D1575" s="129">
        <f t="shared" si="308"/>
        <v>6375</v>
      </c>
      <c r="E1575" s="130">
        <f t="shared" si="301"/>
        <v>707.62</v>
      </c>
      <c r="F1575" s="131">
        <f t="shared" si="303"/>
        <v>191.25</v>
      </c>
      <c r="G1575" s="132">
        <f t="shared" si="304"/>
        <v>63.75</v>
      </c>
      <c r="H1575" s="131">
        <f t="shared" si="306"/>
        <v>2.29</v>
      </c>
      <c r="I1575" s="131">
        <f t="shared" si="309"/>
        <v>117.29</v>
      </c>
      <c r="J1575" s="128">
        <f t="shared" si="310"/>
        <v>299.57</v>
      </c>
      <c r="K1575" s="130">
        <f t="shared" si="311"/>
        <v>217.82</v>
      </c>
      <c r="L1575" s="133">
        <v>1665</v>
      </c>
      <c r="M1575" s="118">
        <f t="shared" si="302"/>
        <v>1295</v>
      </c>
      <c r="N1575" s="135">
        <v>1665</v>
      </c>
      <c r="O1575" s="136">
        <f t="shared" si="305"/>
        <v>1295</v>
      </c>
      <c r="U1575" s="125"/>
    </row>
    <row r="1576" spans="1:21" x14ac:dyDescent="0.3">
      <c r="A1576" s="110">
        <v>1295</v>
      </c>
      <c r="B1576" s="111">
        <v>1666</v>
      </c>
      <c r="C1576" s="112">
        <f t="shared" si="307"/>
        <v>76500.05</v>
      </c>
      <c r="D1576" s="113">
        <f t="shared" si="308"/>
        <v>6375</v>
      </c>
      <c r="E1576" s="114">
        <f t="shared" ref="E1576:E1639" si="312">TRUNC(D1576*$P$3,2)</f>
        <v>707.62</v>
      </c>
      <c r="F1576" s="115">
        <f t="shared" si="303"/>
        <v>191.25</v>
      </c>
      <c r="G1576" s="116">
        <f t="shared" si="304"/>
        <v>63.75</v>
      </c>
      <c r="H1576" s="115">
        <f t="shared" si="306"/>
        <v>2.29</v>
      </c>
      <c r="I1576" s="115">
        <f t="shared" si="309"/>
        <v>117.29</v>
      </c>
      <c r="J1576" s="112">
        <f t="shared" si="310"/>
        <v>299.57</v>
      </c>
      <c r="K1576" s="114">
        <f t="shared" si="311"/>
        <v>217.82</v>
      </c>
      <c r="L1576" s="117">
        <v>1666</v>
      </c>
      <c r="M1576" s="134">
        <f t="shared" si="302"/>
        <v>1295</v>
      </c>
      <c r="N1576" s="119">
        <v>1666</v>
      </c>
      <c r="O1576" s="120">
        <f t="shared" si="305"/>
        <v>1295</v>
      </c>
      <c r="U1576" s="125"/>
    </row>
    <row r="1577" spans="1:21" x14ac:dyDescent="0.3">
      <c r="A1577" s="126">
        <v>1296</v>
      </c>
      <c r="B1577" s="127">
        <v>1667</v>
      </c>
      <c r="C1577" s="128">
        <f t="shared" si="307"/>
        <v>76559.13</v>
      </c>
      <c r="D1577" s="129">
        <f t="shared" si="308"/>
        <v>6379.92</v>
      </c>
      <c r="E1577" s="130">
        <f t="shared" si="312"/>
        <v>708.17</v>
      </c>
      <c r="F1577" s="131">
        <f t="shared" si="303"/>
        <v>191.39</v>
      </c>
      <c r="G1577" s="132">
        <f t="shared" si="304"/>
        <v>63.79</v>
      </c>
      <c r="H1577" s="131">
        <f t="shared" si="306"/>
        <v>2.29</v>
      </c>
      <c r="I1577" s="131">
        <f t="shared" si="309"/>
        <v>117.29</v>
      </c>
      <c r="J1577" s="128">
        <f t="shared" si="310"/>
        <v>299.57</v>
      </c>
      <c r="K1577" s="130">
        <f t="shared" si="311"/>
        <v>217.82</v>
      </c>
      <c r="L1577" s="133">
        <v>1667</v>
      </c>
      <c r="M1577" s="118">
        <f t="shared" si="302"/>
        <v>1296</v>
      </c>
      <c r="N1577" s="135">
        <v>1667</v>
      </c>
      <c r="O1577" s="136">
        <f t="shared" si="305"/>
        <v>1296</v>
      </c>
      <c r="U1577" s="125"/>
    </row>
    <row r="1578" spans="1:21" x14ac:dyDescent="0.3">
      <c r="A1578" s="110">
        <v>1297</v>
      </c>
      <c r="B1578" s="111">
        <v>1668</v>
      </c>
      <c r="C1578" s="112">
        <f t="shared" si="307"/>
        <v>76618.2</v>
      </c>
      <c r="D1578" s="113">
        <f t="shared" si="308"/>
        <v>6384.85</v>
      </c>
      <c r="E1578" s="114">
        <f t="shared" si="312"/>
        <v>708.71</v>
      </c>
      <c r="F1578" s="115">
        <f t="shared" si="303"/>
        <v>191.54</v>
      </c>
      <c r="G1578" s="116">
        <f t="shared" si="304"/>
        <v>63.84</v>
      </c>
      <c r="H1578" s="115">
        <f t="shared" si="306"/>
        <v>2.29</v>
      </c>
      <c r="I1578" s="115">
        <f t="shared" si="309"/>
        <v>117.29</v>
      </c>
      <c r="J1578" s="112">
        <f t="shared" si="310"/>
        <v>299.57</v>
      </c>
      <c r="K1578" s="114">
        <f t="shared" si="311"/>
        <v>217.82</v>
      </c>
      <c r="L1578" s="117">
        <v>1668</v>
      </c>
      <c r="M1578" s="134">
        <f t="shared" ref="M1578:M1641" si="313">A1578</f>
        <v>1297</v>
      </c>
      <c r="N1578" s="119">
        <v>1668</v>
      </c>
      <c r="O1578" s="120">
        <f t="shared" si="305"/>
        <v>1297</v>
      </c>
      <c r="U1578" s="125"/>
    </row>
    <row r="1579" spans="1:21" x14ac:dyDescent="0.3">
      <c r="A1579" s="126">
        <v>1298</v>
      </c>
      <c r="B1579" s="127">
        <v>1669</v>
      </c>
      <c r="C1579" s="128">
        <f t="shared" si="307"/>
        <v>76677.27</v>
      </c>
      <c r="D1579" s="129">
        <f t="shared" si="308"/>
        <v>6389.77</v>
      </c>
      <c r="E1579" s="130">
        <f t="shared" si="312"/>
        <v>709.26</v>
      </c>
      <c r="F1579" s="131">
        <f t="shared" si="303"/>
        <v>191.69</v>
      </c>
      <c r="G1579" s="132">
        <f t="shared" si="304"/>
        <v>63.89</v>
      </c>
      <c r="H1579" s="131">
        <f t="shared" si="306"/>
        <v>2.29</v>
      </c>
      <c r="I1579" s="131">
        <f t="shared" si="309"/>
        <v>117.29</v>
      </c>
      <c r="J1579" s="128">
        <f t="shared" si="310"/>
        <v>299.57</v>
      </c>
      <c r="K1579" s="130">
        <f t="shared" si="311"/>
        <v>217.82</v>
      </c>
      <c r="L1579" s="133">
        <v>1669</v>
      </c>
      <c r="M1579" s="118">
        <f t="shared" si="313"/>
        <v>1298</v>
      </c>
      <c r="N1579" s="135">
        <v>1669</v>
      </c>
      <c r="O1579" s="136">
        <f t="shared" si="305"/>
        <v>1298</v>
      </c>
      <c r="U1579" s="125"/>
    </row>
    <row r="1580" spans="1:21" x14ac:dyDescent="0.3">
      <c r="A1580" s="110">
        <v>1299</v>
      </c>
      <c r="B1580" s="111">
        <v>1670</v>
      </c>
      <c r="C1580" s="112">
        <f t="shared" si="307"/>
        <v>76736.350000000006</v>
      </c>
      <c r="D1580" s="113">
        <f t="shared" si="308"/>
        <v>6394.69</v>
      </c>
      <c r="E1580" s="114">
        <f t="shared" si="312"/>
        <v>709.81</v>
      </c>
      <c r="F1580" s="115">
        <f t="shared" si="303"/>
        <v>191.84</v>
      </c>
      <c r="G1580" s="116">
        <f t="shared" si="304"/>
        <v>63.94</v>
      </c>
      <c r="H1580" s="115">
        <f t="shared" si="306"/>
        <v>2.29</v>
      </c>
      <c r="I1580" s="115">
        <f t="shared" si="309"/>
        <v>117.29</v>
      </c>
      <c r="J1580" s="112">
        <f t="shared" si="310"/>
        <v>299.57</v>
      </c>
      <c r="K1580" s="114">
        <f t="shared" si="311"/>
        <v>217.82</v>
      </c>
      <c r="L1580" s="117">
        <v>1670</v>
      </c>
      <c r="M1580" s="134">
        <f t="shared" si="313"/>
        <v>1299</v>
      </c>
      <c r="N1580" s="119">
        <v>1670</v>
      </c>
      <c r="O1580" s="120">
        <f t="shared" si="305"/>
        <v>1299</v>
      </c>
      <c r="U1580" s="125"/>
    </row>
    <row r="1581" spans="1:21" x14ac:dyDescent="0.3">
      <c r="A1581" s="126">
        <v>1299</v>
      </c>
      <c r="B1581" s="127">
        <v>1671</v>
      </c>
      <c r="C1581" s="128">
        <f t="shared" si="307"/>
        <v>76736.350000000006</v>
      </c>
      <c r="D1581" s="129">
        <f t="shared" si="308"/>
        <v>6394.69</v>
      </c>
      <c r="E1581" s="130">
        <f t="shared" si="312"/>
        <v>709.81</v>
      </c>
      <c r="F1581" s="131">
        <f t="shared" ref="F1581:F1644" si="314">TRUNC(IF(A1581&lt;=$A$270,$D$270*$P$5,D1581*$P$5),2)</f>
        <v>191.84</v>
      </c>
      <c r="G1581" s="132">
        <f t="shared" ref="G1581:G1644" si="315">TRUNC(IF(A1581&lt;=$A$270,$D$270*$P$6,D1581*$P$6),2)</f>
        <v>63.94</v>
      </c>
      <c r="H1581" s="131">
        <f t="shared" si="306"/>
        <v>2.29</v>
      </c>
      <c r="I1581" s="131">
        <f t="shared" si="309"/>
        <v>117.29</v>
      </c>
      <c r="J1581" s="128">
        <f t="shared" si="310"/>
        <v>299.57</v>
      </c>
      <c r="K1581" s="130">
        <f t="shared" si="311"/>
        <v>217.82</v>
      </c>
      <c r="L1581" s="133">
        <v>1671</v>
      </c>
      <c r="M1581" s="118">
        <f t="shared" si="313"/>
        <v>1299</v>
      </c>
      <c r="N1581" s="135">
        <v>1671</v>
      </c>
      <c r="O1581" s="136">
        <f t="shared" ref="O1581:O1644" si="316">A1581</f>
        <v>1299</v>
      </c>
      <c r="U1581" s="125"/>
    </row>
    <row r="1582" spans="1:21" x14ac:dyDescent="0.3">
      <c r="A1582" s="110">
        <v>1300</v>
      </c>
      <c r="B1582" s="111">
        <v>1672</v>
      </c>
      <c r="C1582" s="112">
        <f t="shared" si="307"/>
        <v>76795.42</v>
      </c>
      <c r="D1582" s="113">
        <f t="shared" si="308"/>
        <v>6399.61</v>
      </c>
      <c r="E1582" s="114">
        <f t="shared" si="312"/>
        <v>710.35</v>
      </c>
      <c r="F1582" s="115">
        <f t="shared" si="314"/>
        <v>191.98</v>
      </c>
      <c r="G1582" s="116">
        <f t="shared" si="315"/>
        <v>63.99</v>
      </c>
      <c r="H1582" s="115">
        <f t="shared" si="306"/>
        <v>2.29</v>
      </c>
      <c r="I1582" s="115">
        <f t="shared" si="309"/>
        <v>117.29</v>
      </c>
      <c r="J1582" s="112">
        <f t="shared" si="310"/>
        <v>299.57</v>
      </c>
      <c r="K1582" s="114">
        <f t="shared" si="311"/>
        <v>217.82</v>
      </c>
      <c r="L1582" s="117">
        <v>1672</v>
      </c>
      <c r="M1582" s="134">
        <f t="shared" si="313"/>
        <v>1300</v>
      </c>
      <c r="N1582" s="119">
        <v>1672</v>
      </c>
      <c r="O1582" s="120">
        <f t="shared" si="316"/>
        <v>1300</v>
      </c>
      <c r="U1582" s="125"/>
    </row>
    <row r="1583" spans="1:21" x14ac:dyDescent="0.3">
      <c r="A1583" s="126">
        <v>1301</v>
      </c>
      <c r="B1583" s="127">
        <v>1673</v>
      </c>
      <c r="C1583" s="128">
        <f t="shared" si="307"/>
        <v>76854.490000000005</v>
      </c>
      <c r="D1583" s="129">
        <f t="shared" si="308"/>
        <v>6404.54</v>
      </c>
      <c r="E1583" s="130">
        <f t="shared" si="312"/>
        <v>710.9</v>
      </c>
      <c r="F1583" s="131">
        <f t="shared" si="314"/>
        <v>192.13</v>
      </c>
      <c r="G1583" s="132">
        <f t="shared" si="315"/>
        <v>64.040000000000006</v>
      </c>
      <c r="H1583" s="131">
        <f t="shared" si="306"/>
        <v>2.29</v>
      </c>
      <c r="I1583" s="131">
        <f t="shared" si="309"/>
        <v>117.29</v>
      </c>
      <c r="J1583" s="128">
        <f t="shared" si="310"/>
        <v>299.57</v>
      </c>
      <c r="K1583" s="130">
        <f t="shared" si="311"/>
        <v>217.82</v>
      </c>
      <c r="L1583" s="133">
        <v>1673</v>
      </c>
      <c r="M1583" s="118">
        <f t="shared" si="313"/>
        <v>1301</v>
      </c>
      <c r="N1583" s="135">
        <v>1673</v>
      </c>
      <c r="O1583" s="136">
        <f t="shared" si="316"/>
        <v>1301</v>
      </c>
      <c r="U1583" s="125"/>
    </row>
    <row r="1584" spans="1:21" x14ac:dyDescent="0.3">
      <c r="A1584" s="110">
        <v>1301</v>
      </c>
      <c r="B1584" s="111">
        <v>1674</v>
      </c>
      <c r="C1584" s="112">
        <f t="shared" si="307"/>
        <v>76854.490000000005</v>
      </c>
      <c r="D1584" s="113">
        <f t="shared" si="308"/>
        <v>6404.54</v>
      </c>
      <c r="E1584" s="114">
        <f t="shared" si="312"/>
        <v>710.9</v>
      </c>
      <c r="F1584" s="115">
        <f t="shared" si="314"/>
        <v>192.13</v>
      </c>
      <c r="G1584" s="116">
        <f t="shared" si="315"/>
        <v>64.040000000000006</v>
      </c>
      <c r="H1584" s="115">
        <f t="shared" si="306"/>
        <v>2.29</v>
      </c>
      <c r="I1584" s="115">
        <f t="shared" si="309"/>
        <v>117.29</v>
      </c>
      <c r="J1584" s="112">
        <f t="shared" si="310"/>
        <v>299.57</v>
      </c>
      <c r="K1584" s="114">
        <f t="shared" si="311"/>
        <v>217.82</v>
      </c>
      <c r="L1584" s="117">
        <v>1674</v>
      </c>
      <c r="M1584" s="118">
        <f t="shared" si="313"/>
        <v>1301</v>
      </c>
      <c r="N1584" s="119">
        <v>1674</v>
      </c>
      <c r="O1584" s="120">
        <f t="shared" si="316"/>
        <v>1301</v>
      </c>
      <c r="U1584" s="125"/>
    </row>
    <row r="1585" spans="1:21" x14ac:dyDescent="0.3">
      <c r="A1585" s="126">
        <v>1302</v>
      </c>
      <c r="B1585" s="127">
        <v>1675</v>
      </c>
      <c r="C1585" s="128">
        <f t="shared" si="307"/>
        <v>76913.570000000007</v>
      </c>
      <c r="D1585" s="129">
        <f t="shared" si="308"/>
        <v>6409.46</v>
      </c>
      <c r="E1585" s="130">
        <f t="shared" si="312"/>
        <v>711.45</v>
      </c>
      <c r="F1585" s="131">
        <f t="shared" si="314"/>
        <v>192.28</v>
      </c>
      <c r="G1585" s="132">
        <f t="shared" si="315"/>
        <v>64.09</v>
      </c>
      <c r="H1585" s="131">
        <f t="shared" si="306"/>
        <v>2.29</v>
      </c>
      <c r="I1585" s="131">
        <f t="shared" si="309"/>
        <v>117.29</v>
      </c>
      <c r="J1585" s="128">
        <f t="shared" si="310"/>
        <v>299.57</v>
      </c>
      <c r="K1585" s="130">
        <f t="shared" si="311"/>
        <v>217.82</v>
      </c>
      <c r="L1585" s="133">
        <v>1675</v>
      </c>
      <c r="M1585" s="134">
        <f t="shared" si="313"/>
        <v>1302</v>
      </c>
      <c r="N1585" s="135">
        <v>1675</v>
      </c>
      <c r="O1585" s="136">
        <f t="shared" si="316"/>
        <v>1302</v>
      </c>
      <c r="U1585" s="125"/>
    </row>
    <row r="1586" spans="1:21" x14ac:dyDescent="0.3">
      <c r="A1586" s="110">
        <v>1303</v>
      </c>
      <c r="B1586" s="111">
        <v>1676</v>
      </c>
      <c r="C1586" s="112">
        <f t="shared" si="307"/>
        <v>76972.639999999999</v>
      </c>
      <c r="D1586" s="113">
        <f t="shared" si="308"/>
        <v>6414.38</v>
      </c>
      <c r="E1586" s="114">
        <f t="shared" si="312"/>
        <v>711.99</v>
      </c>
      <c r="F1586" s="115">
        <f t="shared" si="314"/>
        <v>192.43</v>
      </c>
      <c r="G1586" s="116">
        <f t="shared" si="315"/>
        <v>64.14</v>
      </c>
      <c r="H1586" s="115">
        <f t="shared" si="306"/>
        <v>2.29</v>
      </c>
      <c r="I1586" s="115">
        <f t="shared" si="309"/>
        <v>117.29</v>
      </c>
      <c r="J1586" s="112">
        <f t="shared" si="310"/>
        <v>299.57</v>
      </c>
      <c r="K1586" s="114">
        <f t="shared" si="311"/>
        <v>217.82</v>
      </c>
      <c r="L1586" s="117">
        <v>1676</v>
      </c>
      <c r="M1586" s="118">
        <f t="shared" si="313"/>
        <v>1303</v>
      </c>
      <c r="N1586" s="119">
        <v>1676</v>
      </c>
      <c r="O1586" s="120">
        <f t="shared" si="316"/>
        <v>1303</v>
      </c>
      <c r="U1586" s="125"/>
    </row>
    <row r="1587" spans="1:21" x14ac:dyDescent="0.3">
      <c r="A1587" s="126">
        <v>1303</v>
      </c>
      <c r="B1587" s="127">
        <v>1677</v>
      </c>
      <c r="C1587" s="128">
        <f t="shared" si="307"/>
        <v>76972.639999999999</v>
      </c>
      <c r="D1587" s="129">
        <f t="shared" si="308"/>
        <v>6414.38</v>
      </c>
      <c r="E1587" s="130">
        <f t="shared" si="312"/>
        <v>711.99</v>
      </c>
      <c r="F1587" s="131">
        <f t="shared" si="314"/>
        <v>192.43</v>
      </c>
      <c r="G1587" s="132">
        <f t="shared" si="315"/>
        <v>64.14</v>
      </c>
      <c r="H1587" s="131">
        <f t="shared" si="306"/>
        <v>2.29</v>
      </c>
      <c r="I1587" s="131">
        <f t="shared" si="309"/>
        <v>117.29</v>
      </c>
      <c r="J1587" s="128">
        <f t="shared" si="310"/>
        <v>299.57</v>
      </c>
      <c r="K1587" s="130">
        <f t="shared" si="311"/>
        <v>217.82</v>
      </c>
      <c r="L1587" s="133">
        <v>1677</v>
      </c>
      <c r="M1587" s="134">
        <f t="shared" si="313"/>
        <v>1303</v>
      </c>
      <c r="N1587" s="135">
        <v>1677</v>
      </c>
      <c r="O1587" s="136">
        <f t="shared" si="316"/>
        <v>1303</v>
      </c>
      <c r="U1587" s="125"/>
    </row>
    <row r="1588" spans="1:21" x14ac:dyDescent="0.3">
      <c r="A1588" s="110">
        <v>1304</v>
      </c>
      <c r="B1588" s="111">
        <v>1678</v>
      </c>
      <c r="C1588" s="112">
        <f t="shared" si="307"/>
        <v>77031.710000000006</v>
      </c>
      <c r="D1588" s="113">
        <f t="shared" si="308"/>
        <v>6419.3</v>
      </c>
      <c r="E1588" s="114">
        <f t="shared" si="312"/>
        <v>712.54</v>
      </c>
      <c r="F1588" s="115">
        <f t="shared" si="314"/>
        <v>192.57</v>
      </c>
      <c r="G1588" s="116">
        <f t="shared" si="315"/>
        <v>64.19</v>
      </c>
      <c r="H1588" s="115">
        <f t="shared" si="306"/>
        <v>2.29</v>
      </c>
      <c r="I1588" s="115">
        <f t="shared" si="309"/>
        <v>117.29</v>
      </c>
      <c r="J1588" s="112">
        <f t="shared" si="310"/>
        <v>299.57</v>
      </c>
      <c r="K1588" s="114">
        <f t="shared" si="311"/>
        <v>217.82</v>
      </c>
      <c r="L1588" s="117">
        <v>1678</v>
      </c>
      <c r="M1588" s="118">
        <f t="shared" si="313"/>
        <v>1304</v>
      </c>
      <c r="N1588" s="119">
        <v>1678</v>
      </c>
      <c r="O1588" s="120">
        <f t="shared" si="316"/>
        <v>1304</v>
      </c>
      <c r="U1588" s="125"/>
    </row>
    <row r="1589" spans="1:21" x14ac:dyDescent="0.3">
      <c r="A1589" s="126">
        <v>1305</v>
      </c>
      <c r="B1589" s="127">
        <v>1679</v>
      </c>
      <c r="C1589" s="128">
        <f t="shared" si="307"/>
        <v>77090.789999999994</v>
      </c>
      <c r="D1589" s="129">
        <f t="shared" si="308"/>
        <v>6424.23</v>
      </c>
      <c r="E1589" s="130">
        <f t="shared" si="312"/>
        <v>713.08</v>
      </c>
      <c r="F1589" s="131">
        <f t="shared" si="314"/>
        <v>192.72</v>
      </c>
      <c r="G1589" s="132">
        <f t="shared" si="315"/>
        <v>64.239999999999995</v>
      </c>
      <c r="H1589" s="131">
        <f t="shared" si="306"/>
        <v>2.29</v>
      </c>
      <c r="I1589" s="131">
        <f t="shared" si="309"/>
        <v>117.29</v>
      </c>
      <c r="J1589" s="128">
        <f t="shared" si="310"/>
        <v>299.57</v>
      </c>
      <c r="K1589" s="130">
        <f t="shared" si="311"/>
        <v>217.82</v>
      </c>
      <c r="L1589" s="133">
        <v>1679</v>
      </c>
      <c r="M1589" s="134">
        <f t="shared" si="313"/>
        <v>1305</v>
      </c>
      <c r="N1589" s="135">
        <v>1679</v>
      </c>
      <c r="O1589" s="136">
        <f t="shared" si="316"/>
        <v>1305</v>
      </c>
      <c r="U1589" s="125"/>
    </row>
    <row r="1590" spans="1:21" x14ac:dyDescent="0.3">
      <c r="A1590" s="110">
        <v>1305</v>
      </c>
      <c r="B1590" s="111">
        <v>1680</v>
      </c>
      <c r="C1590" s="112">
        <f t="shared" si="307"/>
        <v>77090.789999999994</v>
      </c>
      <c r="D1590" s="113">
        <f t="shared" si="308"/>
        <v>6424.23</v>
      </c>
      <c r="E1590" s="114">
        <f t="shared" si="312"/>
        <v>713.08</v>
      </c>
      <c r="F1590" s="115">
        <f t="shared" si="314"/>
        <v>192.72</v>
      </c>
      <c r="G1590" s="116">
        <f t="shared" si="315"/>
        <v>64.239999999999995</v>
      </c>
      <c r="H1590" s="115">
        <f t="shared" si="306"/>
        <v>2.29</v>
      </c>
      <c r="I1590" s="115">
        <f t="shared" si="309"/>
        <v>117.29</v>
      </c>
      <c r="J1590" s="112">
        <f t="shared" si="310"/>
        <v>299.57</v>
      </c>
      <c r="K1590" s="114">
        <f t="shared" si="311"/>
        <v>217.82</v>
      </c>
      <c r="L1590" s="117">
        <v>1680</v>
      </c>
      <c r="M1590" s="118">
        <f t="shared" si="313"/>
        <v>1305</v>
      </c>
      <c r="N1590" s="119">
        <v>1680</v>
      </c>
      <c r="O1590" s="120">
        <f t="shared" si="316"/>
        <v>1305</v>
      </c>
      <c r="U1590" s="125"/>
    </row>
    <row r="1591" spans="1:21" x14ac:dyDescent="0.3">
      <c r="A1591" s="126">
        <v>1306</v>
      </c>
      <c r="B1591" s="127">
        <v>1681</v>
      </c>
      <c r="C1591" s="128">
        <f t="shared" si="307"/>
        <v>77149.86</v>
      </c>
      <c r="D1591" s="129">
        <f t="shared" si="308"/>
        <v>6429.15</v>
      </c>
      <c r="E1591" s="130">
        <f t="shared" si="312"/>
        <v>713.63</v>
      </c>
      <c r="F1591" s="131">
        <f t="shared" si="314"/>
        <v>192.87</v>
      </c>
      <c r="G1591" s="132">
        <f t="shared" si="315"/>
        <v>64.290000000000006</v>
      </c>
      <c r="H1591" s="131">
        <f t="shared" si="306"/>
        <v>2.29</v>
      </c>
      <c r="I1591" s="131">
        <f t="shared" si="309"/>
        <v>117.29</v>
      </c>
      <c r="J1591" s="128">
        <f t="shared" si="310"/>
        <v>299.57</v>
      </c>
      <c r="K1591" s="130">
        <f t="shared" si="311"/>
        <v>217.82</v>
      </c>
      <c r="L1591" s="133">
        <v>1681</v>
      </c>
      <c r="M1591" s="134">
        <f t="shared" si="313"/>
        <v>1306</v>
      </c>
      <c r="N1591" s="135">
        <v>1681</v>
      </c>
      <c r="O1591" s="136">
        <f t="shared" si="316"/>
        <v>1306</v>
      </c>
      <c r="U1591" s="125"/>
    </row>
    <row r="1592" spans="1:21" x14ac:dyDescent="0.3">
      <c r="A1592" s="110">
        <v>1307</v>
      </c>
      <c r="B1592" s="111">
        <v>1682</v>
      </c>
      <c r="C1592" s="112">
        <f t="shared" si="307"/>
        <v>77208.929999999993</v>
      </c>
      <c r="D1592" s="113">
        <f t="shared" si="308"/>
        <v>6434.07</v>
      </c>
      <c r="E1592" s="114">
        <f t="shared" si="312"/>
        <v>714.18</v>
      </c>
      <c r="F1592" s="115">
        <f t="shared" si="314"/>
        <v>193.02</v>
      </c>
      <c r="G1592" s="116">
        <f t="shared" si="315"/>
        <v>64.34</v>
      </c>
      <c r="H1592" s="115">
        <f t="shared" si="306"/>
        <v>2.29</v>
      </c>
      <c r="I1592" s="115">
        <f t="shared" si="309"/>
        <v>117.29</v>
      </c>
      <c r="J1592" s="112">
        <f t="shared" si="310"/>
        <v>299.57</v>
      </c>
      <c r="K1592" s="114">
        <f t="shared" si="311"/>
        <v>217.82</v>
      </c>
      <c r="L1592" s="117">
        <v>1682</v>
      </c>
      <c r="M1592" s="118">
        <f t="shared" si="313"/>
        <v>1307</v>
      </c>
      <c r="N1592" s="119">
        <v>1682</v>
      </c>
      <c r="O1592" s="120">
        <f t="shared" si="316"/>
        <v>1307</v>
      </c>
      <c r="U1592" s="125"/>
    </row>
    <row r="1593" spans="1:21" x14ac:dyDescent="0.3">
      <c r="A1593" s="126">
        <v>1307</v>
      </c>
      <c r="B1593" s="127">
        <v>1683</v>
      </c>
      <c r="C1593" s="128">
        <f t="shared" si="307"/>
        <v>77208.929999999993</v>
      </c>
      <c r="D1593" s="129">
        <f t="shared" si="308"/>
        <v>6434.07</v>
      </c>
      <c r="E1593" s="130">
        <f t="shared" si="312"/>
        <v>714.18</v>
      </c>
      <c r="F1593" s="131">
        <f t="shared" si="314"/>
        <v>193.02</v>
      </c>
      <c r="G1593" s="132">
        <f t="shared" si="315"/>
        <v>64.34</v>
      </c>
      <c r="H1593" s="131">
        <f t="shared" si="306"/>
        <v>2.29</v>
      </c>
      <c r="I1593" s="131">
        <f t="shared" si="309"/>
        <v>117.29</v>
      </c>
      <c r="J1593" s="128">
        <f t="shared" si="310"/>
        <v>299.57</v>
      </c>
      <c r="K1593" s="130">
        <f t="shared" si="311"/>
        <v>217.82</v>
      </c>
      <c r="L1593" s="133">
        <v>1683</v>
      </c>
      <c r="M1593" s="134">
        <f t="shared" si="313"/>
        <v>1307</v>
      </c>
      <c r="N1593" s="135">
        <v>1683</v>
      </c>
      <c r="O1593" s="136">
        <f t="shared" si="316"/>
        <v>1307</v>
      </c>
      <c r="U1593" s="125"/>
    </row>
    <row r="1594" spans="1:21" x14ac:dyDescent="0.3">
      <c r="A1594" s="110">
        <v>1308</v>
      </c>
      <c r="B1594" s="111">
        <v>1684</v>
      </c>
      <c r="C1594" s="112">
        <f t="shared" si="307"/>
        <v>77268.009999999995</v>
      </c>
      <c r="D1594" s="113">
        <f t="shared" si="308"/>
        <v>6439</v>
      </c>
      <c r="E1594" s="114">
        <f t="shared" si="312"/>
        <v>714.72</v>
      </c>
      <c r="F1594" s="115">
        <f t="shared" si="314"/>
        <v>193.17</v>
      </c>
      <c r="G1594" s="116">
        <f t="shared" si="315"/>
        <v>64.39</v>
      </c>
      <c r="H1594" s="115">
        <f t="shared" si="306"/>
        <v>2.29</v>
      </c>
      <c r="I1594" s="115">
        <f t="shared" si="309"/>
        <v>117.29</v>
      </c>
      <c r="J1594" s="112">
        <f t="shared" si="310"/>
        <v>299.57</v>
      </c>
      <c r="K1594" s="114">
        <f t="shared" si="311"/>
        <v>217.82</v>
      </c>
      <c r="L1594" s="117">
        <v>1684</v>
      </c>
      <c r="M1594" s="118">
        <f t="shared" si="313"/>
        <v>1308</v>
      </c>
      <c r="N1594" s="119">
        <v>1684</v>
      </c>
      <c r="O1594" s="120">
        <f t="shared" si="316"/>
        <v>1308</v>
      </c>
      <c r="U1594" s="125"/>
    </row>
    <row r="1595" spans="1:21" x14ac:dyDescent="0.3">
      <c r="A1595" s="126">
        <v>1309</v>
      </c>
      <c r="B1595" s="127">
        <v>1685</v>
      </c>
      <c r="C1595" s="128">
        <f t="shared" si="307"/>
        <v>77327.08</v>
      </c>
      <c r="D1595" s="129">
        <f t="shared" si="308"/>
        <v>6443.92</v>
      </c>
      <c r="E1595" s="130">
        <f t="shared" si="312"/>
        <v>715.27</v>
      </c>
      <c r="F1595" s="131">
        <f t="shared" si="314"/>
        <v>193.31</v>
      </c>
      <c r="G1595" s="132">
        <f t="shared" si="315"/>
        <v>64.430000000000007</v>
      </c>
      <c r="H1595" s="131">
        <f t="shared" si="306"/>
        <v>2.29</v>
      </c>
      <c r="I1595" s="131">
        <f t="shared" si="309"/>
        <v>117.29</v>
      </c>
      <c r="J1595" s="128">
        <f t="shared" si="310"/>
        <v>299.57</v>
      </c>
      <c r="K1595" s="130">
        <f t="shared" si="311"/>
        <v>217.82</v>
      </c>
      <c r="L1595" s="133">
        <v>1685</v>
      </c>
      <c r="M1595" s="134">
        <f t="shared" si="313"/>
        <v>1309</v>
      </c>
      <c r="N1595" s="135">
        <v>1685</v>
      </c>
      <c r="O1595" s="136">
        <f t="shared" si="316"/>
        <v>1309</v>
      </c>
      <c r="U1595" s="125"/>
    </row>
    <row r="1596" spans="1:21" x14ac:dyDescent="0.3">
      <c r="A1596" s="110">
        <v>1309</v>
      </c>
      <c r="B1596" s="111">
        <v>1686</v>
      </c>
      <c r="C1596" s="112">
        <f t="shared" si="307"/>
        <v>77327.08</v>
      </c>
      <c r="D1596" s="113">
        <f t="shared" si="308"/>
        <v>6443.92</v>
      </c>
      <c r="E1596" s="114">
        <f t="shared" si="312"/>
        <v>715.27</v>
      </c>
      <c r="F1596" s="115">
        <f t="shared" si="314"/>
        <v>193.31</v>
      </c>
      <c r="G1596" s="116">
        <f t="shared" si="315"/>
        <v>64.430000000000007</v>
      </c>
      <c r="H1596" s="115">
        <f t="shared" si="306"/>
        <v>2.29</v>
      </c>
      <c r="I1596" s="115">
        <f t="shared" si="309"/>
        <v>117.29</v>
      </c>
      <c r="J1596" s="112">
        <f t="shared" si="310"/>
        <v>299.57</v>
      </c>
      <c r="K1596" s="114">
        <f t="shared" si="311"/>
        <v>217.82</v>
      </c>
      <c r="L1596" s="117">
        <v>1686</v>
      </c>
      <c r="M1596" s="118">
        <f t="shared" si="313"/>
        <v>1309</v>
      </c>
      <c r="N1596" s="119">
        <v>1686</v>
      </c>
      <c r="O1596" s="120">
        <f t="shared" si="316"/>
        <v>1309</v>
      </c>
      <c r="U1596" s="125"/>
    </row>
    <row r="1597" spans="1:21" x14ac:dyDescent="0.3">
      <c r="A1597" s="126">
        <v>1310</v>
      </c>
      <c r="B1597" s="127">
        <v>1687</v>
      </c>
      <c r="C1597" s="128">
        <f t="shared" si="307"/>
        <v>77386.149999999994</v>
      </c>
      <c r="D1597" s="129">
        <f t="shared" si="308"/>
        <v>6448.84</v>
      </c>
      <c r="E1597" s="130">
        <f t="shared" si="312"/>
        <v>715.82</v>
      </c>
      <c r="F1597" s="131">
        <f t="shared" si="314"/>
        <v>193.46</v>
      </c>
      <c r="G1597" s="132">
        <f t="shared" si="315"/>
        <v>64.48</v>
      </c>
      <c r="H1597" s="131">
        <f t="shared" si="306"/>
        <v>2.29</v>
      </c>
      <c r="I1597" s="131">
        <f t="shared" si="309"/>
        <v>117.29</v>
      </c>
      <c r="J1597" s="128">
        <f t="shared" si="310"/>
        <v>299.57</v>
      </c>
      <c r="K1597" s="130">
        <f t="shared" si="311"/>
        <v>217.82</v>
      </c>
      <c r="L1597" s="133">
        <v>1687</v>
      </c>
      <c r="M1597" s="134">
        <f t="shared" si="313"/>
        <v>1310</v>
      </c>
      <c r="N1597" s="135">
        <v>1687</v>
      </c>
      <c r="O1597" s="136">
        <f t="shared" si="316"/>
        <v>1310</v>
      </c>
      <c r="U1597" s="125"/>
    </row>
    <row r="1598" spans="1:21" x14ac:dyDescent="0.3">
      <c r="A1598" s="110">
        <v>1311</v>
      </c>
      <c r="B1598" s="111">
        <v>1688</v>
      </c>
      <c r="C1598" s="112">
        <f t="shared" si="307"/>
        <v>77445.23</v>
      </c>
      <c r="D1598" s="113">
        <f t="shared" si="308"/>
        <v>6453.76</v>
      </c>
      <c r="E1598" s="114">
        <f t="shared" si="312"/>
        <v>716.36</v>
      </c>
      <c r="F1598" s="115">
        <f t="shared" si="314"/>
        <v>193.61</v>
      </c>
      <c r="G1598" s="116">
        <f t="shared" si="315"/>
        <v>64.53</v>
      </c>
      <c r="H1598" s="115">
        <f t="shared" si="306"/>
        <v>2.29</v>
      </c>
      <c r="I1598" s="115">
        <f t="shared" si="309"/>
        <v>117.29</v>
      </c>
      <c r="J1598" s="112">
        <f t="shared" si="310"/>
        <v>299.57</v>
      </c>
      <c r="K1598" s="114">
        <f t="shared" si="311"/>
        <v>217.82</v>
      </c>
      <c r="L1598" s="117">
        <v>1688</v>
      </c>
      <c r="M1598" s="118">
        <f t="shared" si="313"/>
        <v>1311</v>
      </c>
      <c r="N1598" s="119">
        <v>1688</v>
      </c>
      <c r="O1598" s="120">
        <f t="shared" si="316"/>
        <v>1311</v>
      </c>
      <c r="U1598" s="125"/>
    </row>
    <row r="1599" spans="1:21" x14ac:dyDescent="0.3">
      <c r="A1599" s="126">
        <v>1312</v>
      </c>
      <c r="B1599" s="127">
        <v>1689</v>
      </c>
      <c r="C1599" s="128">
        <f t="shared" si="307"/>
        <v>77504.3</v>
      </c>
      <c r="D1599" s="129">
        <f t="shared" si="308"/>
        <v>6458.69</v>
      </c>
      <c r="E1599" s="130">
        <f t="shared" si="312"/>
        <v>716.91</v>
      </c>
      <c r="F1599" s="131">
        <f t="shared" si="314"/>
        <v>193.76</v>
      </c>
      <c r="G1599" s="132">
        <f t="shared" si="315"/>
        <v>64.58</v>
      </c>
      <c r="H1599" s="131">
        <f t="shared" si="306"/>
        <v>2.29</v>
      </c>
      <c r="I1599" s="131">
        <f t="shared" si="309"/>
        <v>117.29</v>
      </c>
      <c r="J1599" s="128">
        <f t="shared" si="310"/>
        <v>299.57</v>
      </c>
      <c r="K1599" s="130">
        <f t="shared" si="311"/>
        <v>217.82</v>
      </c>
      <c r="L1599" s="133">
        <v>1689</v>
      </c>
      <c r="M1599" s="134">
        <f t="shared" si="313"/>
        <v>1312</v>
      </c>
      <c r="N1599" s="135">
        <v>1689</v>
      </c>
      <c r="O1599" s="136">
        <f t="shared" si="316"/>
        <v>1312</v>
      </c>
      <c r="U1599" s="125"/>
    </row>
    <row r="1600" spans="1:21" x14ac:dyDescent="0.3">
      <c r="A1600" s="110">
        <v>1312</v>
      </c>
      <c r="B1600" s="111">
        <v>1690</v>
      </c>
      <c r="C1600" s="112">
        <f t="shared" si="307"/>
        <v>77504.3</v>
      </c>
      <c r="D1600" s="113">
        <f t="shared" si="308"/>
        <v>6458.69</v>
      </c>
      <c r="E1600" s="114">
        <f t="shared" si="312"/>
        <v>716.91</v>
      </c>
      <c r="F1600" s="115">
        <f t="shared" si="314"/>
        <v>193.76</v>
      </c>
      <c r="G1600" s="116">
        <f t="shared" si="315"/>
        <v>64.58</v>
      </c>
      <c r="H1600" s="115">
        <f t="shared" si="306"/>
        <v>2.29</v>
      </c>
      <c r="I1600" s="115">
        <f t="shared" si="309"/>
        <v>117.29</v>
      </c>
      <c r="J1600" s="112">
        <f t="shared" si="310"/>
        <v>299.57</v>
      </c>
      <c r="K1600" s="114">
        <f t="shared" si="311"/>
        <v>217.82</v>
      </c>
      <c r="L1600" s="117">
        <v>1690</v>
      </c>
      <c r="M1600" s="118">
        <f t="shared" si="313"/>
        <v>1312</v>
      </c>
      <c r="N1600" s="119">
        <v>1690</v>
      </c>
      <c r="O1600" s="120">
        <f t="shared" si="316"/>
        <v>1312</v>
      </c>
      <c r="U1600" s="125"/>
    </row>
    <row r="1601" spans="1:21" x14ac:dyDescent="0.3">
      <c r="A1601" s="126">
        <v>1313</v>
      </c>
      <c r="B1601" s="127">
        <v>1691</v>
      </c>
      <c r="C1601" s="128">
        <f t="shared" si="307"/>
        <v>77563.37</v>
      </c>
      <c r="D1601" s="129">
        <f t="shared" si="308"/>
        <v>6463.61</v>
      </c>
      <c r="E1601" s="130">
        <f t="shared" si="312"/>
        <v>717.46</v>
      </c>
      <c r="F1601" s="131">
        <f t="shared" si="314"/>
        <v>193.9</v>
      </c>
      <c r="G1601" s="132">
        <f t="shared" si="315"/>
        <v>64.63</v>
      </c>
      <c r="H1601" s="131">
        <f t="shared" si="306"/>
        <v>2.29</v>
      </c>
      <c r="I1601" s="131">
        <f t="shared" si="309"/>
        <v>117.29</v>
      </c>
      <c r="J1601" s="128">
        <f t="shared" si="310"/>
        <v>299.57</v>
      </c>
      <c r="K1601" s="130">
        <f t="shared" si="311"/>
        <v>217.82</v>
      </c>
      <c r="L1601" s="133">
        <v>1691</v>
      </c>
      <c r="M1601" s="134">
        <f t="shared" si="313"/>
        <v>1313</v>
      </c>
      <c r="N1601" s="135">
        <v>1691</v>
      </c>
      <c r="O1601" s="136">
        <f t="shared" si="316"/>
        <v>1313</v>
      </c>
      <c r="U1601" s="125"/>
    </row>
    <row r="1602" spans="1:21" x14ac:dyDescent="0.3">
      <c r="A1602" s="110">
        <v>1314</v>
      </c>
      <c r="B1602" s="111">
        <v>1692</v>
      </c>
      <c r="C1602" s="112">
        <f t="shared" si="307"/>
        <v>77622.45</v>
      </c>
      <c r="D1602" s="113">
        <f t="shared" si="308"/>
        <v>6468.53</v>
      </c>
      <c r="E1602" s="114">
        <f t="shared" si="312"/>
        <v>718</v>
      </c>
      <c r="F1602" s="115">
        <f t="shared" si="314"/>
        <v>194.05</v>
      </c>
      <c r="G1602" s="116">
        <f t="shared" si="315"/>
        <v>64.680000000000007</v>
      </c>
      <c r="H1602" s="115">
        <f t="shared" si="306"/>
        <v>2.29</v>
      </c>
      <c r="I1602" s="115">
        <f t="shared" si="309"/>
        <v>117.29</v>
      </c>
      <c r="J1602" s="112">
        <f t="shared" si="310"/>
        <v>299.57</v>
      </c>
      <c r="K1602" s="114">
        <f t="shared" si="311"/>
        <v>217.82</v>
      </c>
      <c r="L1602" s="117">
        <v>1692</v>
      </c>
      <c r="M1602" s="118">
        <f t="shared" si="313"/>
        <v>1314</v>
      </c>
      <c r="N1602" s="119">
        <v>1692</v>
      </c>
      <c r="O1602" s="120">
        <f t="shared" si="316"/>
        <v>1314</v>
      </c>
      <c r="U1602" s="125"/>
    </row>
    <row r="1603" spans="1:21" x14ac:dyDescent="0.3">
      <c r="A1603" s="126">
        <v>1314</v>
      </c>
      <c r="B1603" s="127">
        <v>1693</v>
      </c>
      <c r="C1603" s="128">
        <f t="shared" si="307"/>
        <v>77622.45</v>
      </c>
      <c r="D1603" s="129">
        <f t="shared" si="308"/>
        <v>6468.53</v>
      </c>
      <c r="E1603" s="130">
        <f t="shared" si="312"/>
        <v>718</v>
      </c>
      <c r="F1603" s="131">
        <f t="shared" si="314"/>
        <v>194.05</v>
      </c>
      <c r="G1603" s="132">
        <f t="shared" si="315"/>
        <v>64.680000000000007</v>
      </c>
      <c r="H1603" s="131">
        <f t="shared" ref="H1603:H1666" si="317">TRUNC($P$9,2)</f>
        <v>2.29</v>
      </c>
      <c r="I1603" s="131">
        <f t="shared" si="309"/>
        <v>117.29</v>
      </c>
      <c r="J1603" s="128">
        <f t="shared" si="310"/>
        <v>299.57</v>
      </c>
      <c r="K1603" s="130">
        <f t="shared" si="311"/>
        <v>217.82</v>
      </c>
      <c r="L1603" s="133">
        <v>1693</v>
      </c>
      <c r="M1603" s="118">
        <f t="shared" si="313"/>
        <v>1314</v>
      </c>
      <c r="N1603" s="135">
        <v>1693</v>
      </c>
      <c r="O1603" s="136">
        <f t="shared" si="316"/>
        <v>1314</v>
      </c>
      <c r="U1603" s="125"/>
    </row>
    <row r="1604" spans="1:21" x14ac:dyDescent="0.3">
      <c r="A1604" s="110">
        <v>1315</v>
      </c>
      <c r="B1604" s="111">
        <v>1694</v>
      </c>
      <c r="C1604" s="112">
        <f t="shared" si="307"/>
        <v>77681.52</v>
      </c>
      <c r="D1604" s="113">
        <f t="shared" si="308"/>
        <v>6473.46</v>
      </c>
      <c r="E1604" s="114">
        <f t="shared" si="312"/>
        <v>718.55</v>
      </c>
      <c r="F1604" s="115">
        <f t="shared" si="314"/>
        <v>194.2</v>
      </c>
      <c r="G1604" s="116">
        <f t="shared" si="315"/>
        <v>64.73</v>
      </c>
      <c r="H1604" s="115">
        <f t="shared" si="317"/>
        <v>2.29</v>
      </c>
      <c r="I1604" s="115">
        <f t="shared" si="309"/>
        <v>117.29</v>
      </c>
      <c r="J1604" s="112">
        <f t="shared" si="310"/>
        <v>299.57</v>
      </c>
      <c r="K1604" s="114">
        <f t="shared" si="311"/>
        <v>217.82</v>
      </c>
      <c r="L1604" s="117">
        <v>1694</v>
      </c>
      <c r="M1604" s="134">
        <f t="shared" si="313"/>
        <v>1315</v>
      </c>
      <c r="N1604" s="119">
        <v>1694</v>
      </c>
      <c r="O1604" s="120">
        <f t="shared" si="316"/>
        <v>1315</v>
      </c>
      <c r="U1604" s="125"/>
    </row>
    <row r="1605" spans="1:21" x14ac:dyDescent="0.3">
      <c r="A1605" s="126">
        <v>1316</v>
      </c>
      <c r="B1605" s="127">
        <v>1695</v>
      </c>
      <c r="C1605" s="128">
        <f t="shared" si="307"/>
        <v>77740.59</v>
      </c>
      <c r="D1605" s="129">
        <f t="shared" si="308"/>
        <v>6478.38</v>
      </c>
      <c r="E1605" s="130">
        <f t="shared" si="312"/>
        <v>719.1</v>
      </c>
      <c r="F1605" s="131">
        <f t="shared" si="314"/>
        <v>194.35</v>
      </c>
      <c r="G1605" s="132">
        <f t="shared" si="315"/>
        <v>64.78</v>
      </c>
      <c r="H1605" s="131">
        <f t="shared" si="317"/>
        <v>2.29</v>
      </c>
      <c r="I1605" s="131">
        <f t="shared" si="309"/>
        <v>117.29</v>
      </c>
      <c r="J1605" s="128">
        <f t="shared" si="310"/>
        <v>299.57</v>
      </c>
      <c r="K1605" s="130">
        <f t="shared" si="311"/>
        <v>217.82</v>
      </c>
      <c r="L1605" s="133">
        <v>1695</v>
      </c>
      <c r="M1605" s="118">
        <f t="shared" si="313"/>
        <v>1316</v>
      </c>
      <c r="N1605" s="135">
        <v>1695</v>
      </c>
      <c r="O1605" s="136">
        <f t="shared" si="316"/>
        <v>1316</v>
      </c>
      <c r="U1605" s="125"/>
    </row>
    <row r="1606" spans="1:21" x14ac:dyDescent="0.3">
      <c r="A1606" s="110">
        <v>1316</v>
      </c>
      <c r="B1606" s="111">
        <v>1696</v>
      </c>
      <c r="C1606" s="112">
        <f t="shared" si="307"/>
        <v>77740.59</v>
      </c>
      <c r="D1606" s="113">
        <f t="shared" si="308"/>
        <v>6478.38</v>
      </c>
      <c r="E1606" s="114">
        <f t="shared" si="312"/>
        <v>719.1</v>
      </c>
      <c r="F1606" s="115">
        <f t="shared" si="314"/>
        <v>194.35</v>
      </c>
      <c r="G1606" s="116">
        <f t="shared" si="315"/>
        <v>64.78</v>
      </c>
      <c r="H1606" s="115">
        <f t="shared" si="317"/>
        <v>2.29</v>
      </c>
      <c r="I1606" s="115">
        <f t="shared" si="309"/>
        <v>117.29</v>
      </c>
      <c r="J1606" s="112">
        <f t="shared" si="310"/>
        <v>299.57</v>
      </c>
      <c r="K1606" s="114">
        <f t="shared" si="311"/>
        <v>217.82</v>
      </c>
      <c r="L1606" s="117">
        <v>1696</v>
      </c>
      <c r="M1606" s="134">
        <f t="shared" si="313"/>
        <v>1316</v>
      </c>
      <c r="N1606" s="119">
        <v>1696</v>
      </c>
      <c r="O1606" s="120">
        <f t="shared" si="316"/>
        <v>1316</v>
      </c>
      <c r="U1606" s="125"/>
    </row>
    <row r="1607" spans="1:21" x14ac:dyDescent="0.3">
      <c r="A1607" s="126">
        <v>1317</v>
      </c>
      <c r="B1607" s="127">
        <v>1697</v>
      </c>
      <c r="C1607" s="128">
        <f t="shared" si="307"/>
        <v>77799.67</v>
      </c>
      <c r="D1607" s="129">
        <f t="shared" si="308"/>
        <v>6483.3</v>
      </c>
      <c r="E1607" s="130">
        <f t="shared" si="312"/>
        <v>719.64</v>
      </c>
      <c r="F1607" s="131">
        <f t="shared" si="314"/>
        <v>194.49</v>
      </c>
      <c r="G1607" s="132">
        <f t="shared" si="315"/>
        <v>64.83</v>
      </c>
      <c r="H1607" s="131">
        <f t="shared" si="317"/>
        <v>2.29</v>
      </c>
      <c r="I1607" s="131">
        <f t="shared" si="309"/>
        <v>117.29</v>
      </c>
      <c r="J1607" s="128">
        <f t="shared" si="310"/>
        <v>299.57</v>
      </c>
      <c r="K1607" s="130">
        <f t="shared" si="311"/>
        <v>217.82</v>
      </c>
      <c r="L1607" s="133">
        <v>1697</v>
      </c>
      <c r="M1607" s="118">
        <f t="shared" si="313"/>
        <v>1317</v>
      </c>
      <c r="N1607" s="135">
        <v>1697</v>
      </c>
      <c r="O1607" s="136">
        <f t="shared" si="316"/>
        <v>1317</v>
      </c>
      <c r="U1607" s="125"/>
    </row>
    <row r="1608" spans="1:21" x14ac:dyDescent="0.3">
      <c r="A1608" s="110">
        <v>1317</v>
      </c>
      <c r="B1608" s="111">
        <v>1698</v>
      </c>
      <c r="C1608" s="112">
        <f t="shared" si="307"/>
        <v>77799.67</v>
      </c>
      <c r="D1608" s="113">
        <f t="shared" si="308"/>
        <v>6483.3</v>
      </c>
      <c r="E1608" s="114">
        <f t="shared" si="312"/>
        <v>719.64</v>
      </c>
      <c r="F1608" s="115">
        <f t="shared" si="314"/>
        <v>194.49</v>
      </c>
      <c r="G1608" s="116">
        <f t="shared" si="315"/>
        <v>64.83</v>
      </c>
      <c r="H1608" s="115">
        <f t="shared" si="317"/>
        <v>2.29</v>
      </c>
      <c r="I1608" s="115">
        <f t="shared" si="309"/>
        <v>117.29</v>
      </c>
      <c r="J1608" s="112">
        <f t="shared" si="310"/>
        <v>299.57</v>
      </c>
      <c r="K1608" s="114">
        <f t="shared" si="311"/>
        <v>217.82</v>
      </c>
      <c r="L1608" s="117">
        <v>1698</v>
      </c>
      <c r="M1608" s="134">
        <f t="shared" si="313"/>
        <v>1317</v>
      </c>
      <c r="N1608" s="119">
        <v>1698</v>
      </c>
      <c r="O1608" s="120">
        <f t="shared" si="316"/>
        <v>1317</v>
      </c>
      <c r="U1608" s="125"/>
    </row>
    <row r="1609" spans="1:21" x14ac:dyDescent="0.3">
      <c r="A1609" s="126">
        <v>1318</v>
      </c>
      <c r="B1609" s="127">
        <v>1699</v>
      </c>
      <c r="C1609" s="128">
        <f t="shared" si="307"/>
        <v>77858.740000000005</v>
      </c>
      <c r="D1609" s="129">
        <f t="shared" si="308"/>
        <v>6488.22</v>
      </c>
      <c r="E1609" s="130">
        <f t="shared" si="312"/>
        <v>720.19</v>
      </c>
      <c r="F1609" s="131">
        <f t="shared" si="314"/>
        <v>194.64</v>
      </c>
      <c r="G1609" s="132">
        <f t="shared" si="315"/>
        <v>64.88</v>
      </c>
      <c r="H1609" s="131">
        <f t="shared" si="317"/>
        <v>2.29</v>
      </c>
      <c r="I1609" s="131">
        <f t="shared" si="309"/>
        <v>117.29</v>
      </c>
      <c r="J1609" s="128">
        <f t="shared" si="310"/>
        <v>299.57</v>
      </c>
      <c r="K1609" s="130">
        <f t="shared" si="311"/>
        <v>217.82</v>
      </c>
      <c r="L1609" s="133">
        <v>1699</v>
      </c>
      <c r="M1609" s="118">
        <f t="shared" si="313"/>
        <v>1318</v>
      </c>
      <c r="N1609" s="135">
        <v>1699</v>
      </c>
      <c r="O1609" s="136">
        <f t="shared" si="316"/>
        <v>1318</v>
      </c>
      <c r="U1609" s="125"/>
    </row>
    <row r="1610" spans="1:21" x14ac:dyDescent="0.3">
      <c r="A1610" s="110">
        <v>1319</v>
      </c>
      <c r="B1610" s="111">
        <v>1700</v>
      </c>
      <c r="C1610" s="112">
        <f t="shared" ref="C1610:C1673" si="318">ROUND($P$1*A1610,2)</f>
        <v>77917.81</v>
      </c>
      <c r="D1610" s="113">
        <f t="shared" ref="D1610:D1673" si="319">TRUNC(C1610/12,2)</f>
        <v>6493.15</v>
      </c>
      <c r="E1610" s="114">
        <f t="shared" si="312"/>
        <v>720.73</v>
      </c>
      <c r="F1610" s="115">
        <f t="shared" si="314"/>
        <v>194.79</v>
      </c>
      <c r="G1610" s="116">
        <f t="shared" si="315"/>
        <v>64.930000000000007</v>
      </c>
      <c r="H1610" s="115">
        <f t="shared" si="317"/>
        <v>2.29</v>
      </c>
      <c r="I1610" s="115">
        <f t="shared" ref="I1610:I1673" si="320">TRUNC(IF(A1610&lt;$A$427,$D$427*$R$10+$P$10,IF(A1610&gt;$A$782,$D$782*$R$10+$P$10,D1610*$R$10+$P$10)),2)</f>
        <v>117.29</v>
      </c>
      <c r="J1610" s="112">
        <f t="shared" ref="J1610:J1673" si="321">TRUNC(IF(A1610&lt;$A$427,($D$427*$R$11)+$P$11,IF(A1610&gt;$A$782,$D$782*$R$11+$P$11,D1610*$R$11+$P$11)),2)</f>
        <v>299.57</v>
      </c>
      <c r="K1610" s="114">
        <f t="shared" ref="K1610:K1673" si="322">TRUNC(IF(A1610&lt;$A$427,$D$427*$R$12+$P$12,IF(A1610&gt;$A$782,$D$782*$R$12+$P$12,D1610*$R$12+$P$12)),2)</f>
        <v>217.82</v>
      </c>
      <c r="L1610" s="117">
        <v>1700</v>
      </c>
      <c r="M1610" s="134">
        <f t="shared" si="313"/>
        <v>1319</v>
      </c>
      <c r="N1610" s="119">
        <v>1700</v>
      </c>
      <c r="O1610" s="120">
        <f t="shared" si="316"/>
        <v>1319</v>
      </c>
      <c r="U1610" s="125"/>
    </row>
    <row r="1611" spans="1:21" x14ac:dyDescent="0.3">
      <c r="A1611" s="126">
        <v>1319</v>
      </c>
      <c r="B1611" s="127">
        <v>1701</v>
      </c>
      <c r="C1611" s="128">
        <f t="shared" si="318"/>
        <v>77917.81</v>
      </c>
      <c r="D1611" s="129">
        <f t="shared" si="319"/>
        <v>6493.15</v>
      </c>
      <c r="E1611" s="130">
        <f t="shared" si="312"/>
        <v>720.73</v>
      </c>
      <c r="F1611" s="131">
        <f t="shared" si="314"/>
        <v>194.79</v>
      </c>
      <c r="G1611" s="132">
        <f t="shared" si="315"/>
        <v>64.930000000000007</v>
      </c>
      <c r="H1611" s="131">
        <f t="shared" si="317"/>
        <v>2.29</v>
      </c>
      <c r="I1611" s="131">
        <f t="shared" si="320"/>
        <v>117.29</v>
      </c>
      <c r="J1611" s="128">
        <f t="shared" si="321"/>
        <v>299.57</v>
      </c>
      <c r="K1611" s="130">
        <f t="shared" si="322"/>
        <v>217.82</v>
      </c>
      <c r="L1611" s="133">
        <v>1701</v>
      </c>
      <c r="M1611" s="118">
        <f t="shared" si="313"/>
        <v>1319</v>
      </c>
      <c r="N1611" s="135">
        <v>1701</v>
      </c>
      <c r="O1611" s="136">
        <f t="shared" si="316"/>
        <v>1319</v>
      </c>
      <c r="U1611" s="125"/>
    </row>
    <row r="1612" spans="1:21" x14ac:dyDescent="0.3">
      <c r="A1612" s="110">
        <v>1320</v>
      </c>
      <c r="B1612" s="111">
        <v>1702</v>
      </c>
      <c r="C1612" s="112">
        <f t="shared" si="318"/>
        <v>77976.89</v>
      </c>
      <c r="D1612" s="113">
        <f t="shared" si="319"/>
        <v>6498.07</v>
      </c>
      <c r="E1612" s="114">
        <f t="shared" si="312"/>
        <v>721.28</v>
      </c>
      <c r="F1612" s="115">
        <f t="shared" si="314"/>
        <v>194.94</v>
      </c>
      <c r="G1612" s="116">
        <f t="shared" si="315"/>
        <v>64.98</v>
      </c>
      <c r="H1612" s="115">
        <f t="shared" si="317"/>
        <v>2.29</v>
      </c>
      <c r="I1612" s="115">
        <f t="shared" si="320"/>
        <v>117.29</v>
      </c>
      <c r="J1612" s="112">
        <f t="shared" si="321"/>
        <v>299.57</v>
      </c>
      <c r="K1612" s="114">
        <f t="shared" si="322"/>
        <v>217.82</v>
      </c>
      <c r="L1612" s="117">
        <v>1702</v>
      </c>
      <c r="M1612" s="134">
        <f t="shared" si="313"/>
        <v>1320</v>
      </c>
      <c r="N1612" s="119">
        <v>1702</v>
      </c>
      <c r="O1612" s="120">
        <f t="shared" si="316"/>
        <v>1320</v>
      </c>
      <c r="U1612" s="125"/>
    </row>
    <row r="1613" spans="1:21" x14ac:dyDescent="0.3">
      <c r="A1613" s="126">
        <v>1320</v>
      </c>
      <c r="B1613" s="127">
        <v>1703</v>
      </c>
      <c r="C1613" s="128">
        <f t="shared" si="318"/>
        <v>77976.89</v>
      </c>
      <c r="D1613" s="129">
        <f t="shared" si="319"/>
        <v>6498.07</v>
      </c>
      <c r="E1613" s="130">
        <f t="shared" si="312"/>
        <v>721.28</v>
      </c>
      <c r="F1613" s="131">
        <f t="shared" si="314"/>
        <v>194.94</v>
      </c>
      <c r="G1613" s="132">
        <f t="shared" si="315"/>
        <v>64.98</v>
      </c>
      <c r="H1613" s="131">
        <f t="shared" si="317"/>
        <v>2.29</v>
      </c>
      <c r="I1613" s="131">
        <f t="shared" si="320"/>
        <v>117.29</v>
      </c>
      <c r="J1613" s="128">
        <f t="shared" si="321"/>
        <v>299.57</v>
      </c>
      <c r="K1613" s="130">
        <f t="shared" si="322"/>
        <v>217.82</v>
      </c>
      <c r="L1613" s="133">
        <v>1703</v>
      </c>
      <c r="M1613" s="118">
        <f t="shared" si="313"/>
        <v>1320</v>
      </c>
      <c r="N1613" s="135">
        <v>1703</v>
      </c>
      <c r="O1613" s="136">
        <f t="shared" si="316"/>
        <v>1320</v>
      </c>
      <c r="U1613" s="125"/>
    </row>
    <row r="1614" spans="1:21" x14ac:dyDescent="0.3">
      <c r="A1614" s="110">
        <v>1321</v>
      </c>
      <c r="B1614" s="111">
        <v>1704</v>
      </c>
      <c r="C1614" s="112">
        <f t="shared" si="318"/>
        <v>78035.960000000006</v>
      </c>
      <c r="D1614" s="113">
        <f t="shared" si="319"/>
        <v>6502.99</v>
      </c>
      <c r="E1614" s="114">
        <f t="shared" si="312"/>
        <v>721.83</v>
      </c>
      <c r="F1614" s="115">
        <f t="shared" si="314"/>
        <v>195.08</v>
      </c>
      <c r="G1614" s="116">
        <f t="shared" si="315"/>
        <v>65.02</v>
      </c>
      <c r="H1614" s="115">
        <f t="shared" si="317"/>
        <v>2.29</v>
      </c>
      <c r="I1614" s="115">
        <f t="shared" si="320"/>
        <v>117.29</v>
      </c>
      <c r="J1614" s="112">
        <f t="shared" si="321"/>
        <v>299.57</v>
      </c>
      <c r="K1614" s="114">
        <f t="shared" si="322"/>
        <v>217.82</v>
      </c>
      <c r="L1614" s="117">
        <v>1704</v>
      </c>
      <c r="M1614" s="134">
        <f t="shared" si="313"/>
        <v>1321</v>
      </c>
      <c r="N1614" s="119">
        <v>1704</v>
      </c>
      <c r="O1614" s="120">
        <f t="shared" si="316"/>
        <v>1321</v>
      </c>
      <c r="U1614" s="125"/>
    </row>
    <row r="1615" spans="1:21" x14ac:dyDescent="0.3">
      <c r="A1615" s="126">
        <v>1322</v>
      </c>
      <c r="B1615" s="127">
        <v>1705</v>
      </c>
      <c r="C1615" s="128">
        <f t="shared" si="318"/>
        <v>78095.03</v>
      </c>
      <c r="D1615" s="129">
        <f t="shared" si="319"/>
        <v>6507.91</v>
      </c>
      <c r="E1615" s="130">
        <f t="shared" si="312"/>
        <v>722.37</v>
      </c>
      <c r="F1615" s="131">
        <f t="shared" si="314"/>
        <v>195.23</v>
      </c>
      <c r="G1615" s="132">
        <f t="shared" si="315"/>
        <v>65.069999999999993</v>
      </c>
      <c r="H1615" s="131">
        <f t="shared" si="317"/>
        <v>2.29</v>
      </c>
      <c r="I1615" s="131">
        <f t="shared" si="320"/>
        <v>117.29</v>
      </c>
      <c r="J1615" s="128">
        <f t="shared" si="321"/>
        <v>299.57</v>
      </c>
      <c r="K1615" s="130">
        <f t="shared" si="322"/>
        <v>217.82</v>
      </c>
      <c r="L1615" s="133">
        <v>1705</v>
      </c>
      <c r="M1615" s="118">
        <f t="shared" si="313"/>
        <v>1322</v>
      </c>
      <c r="N1615" s="135">
        <v>1705</v>
      </c>
      <c r="O1615" s="136">
        <f t="shared" si="316"/>
        <v>1322</v>
      </c>
      <c r="U1615" s="125"/>
    </row>
    <row r="1616" spans="1:21" x14ac:dyDescent="0.3">
      <c r="A1616" s="110">
        <v>1322</v>
      </c>
      <c r="B1616" s="111">
        <v>1706</v>
      </c>
      <c r="C1616" s="112">
        <f t="shared" si="318"/>
        <v>78095.03</v>
      </c>
      <c r="D1616" s="113">
        <f t="shared" si="319"/>
        <v>6507.91</v>
      </c>
      <c r="E1616" s="114">
        <f t="shared" si="312"/>
        <v>722.37</v>
      </c>
      <c r="F1616" s="115">
        <f t="shared" si="314"/>
        <v>195.23</v>
      </c>
      <c r="G1616" s="116">
        <f t="shared" si="315"/>
        <v>65.069999999999993</v>
      </c>
      <c r="H1616" s="115">
        <f t="shared" si="317"/>
        <v>2.29</v>
      </c>
      <c r="I1616" s="115">
        <f t="shared" si="320"/>
        <v>117.29</v>
      </c>
      <c r="J1616" s="112">
        <f t="shared" si="321"/>
        <v>299.57</v>
      </c>
      <c r="K1616" s="114">
        <f t="shared" si="322"/>
        <v>217.82</v>
      </c>
      <c r="L1616" s="117">
        <v>1706</v>
      </c>
      <c r="M1616" s="134">
        <f t="shared" si="313"/>
        <v>1322</v>
      </c>
      <c r="N1616" s="119">
        <v>1706</v>
      </c>
      <c r="O1616" s="120">
        <f t="shared" si="316"/>
        <v>1322</v>
      </c>
      <c r="U1616" s="125"/>
    </row>
    <row r="1617" spans="1:21" x14ac:dyDescent="0.3">
      <c r="A1617" s="126">
        <v>1323</v>
      </c>
      <c r="B1617" s="127">
        <v>1707</v>
      </c>
      <c r="C1617" s="128">
        <f t="shared" si="318"/>
        <v>78154.11</v>
      </c>
      <c r="D1617" s="129">
        <f t="shared" si="319"/>
        <v>6512.84</v>
      </c>
      <c r="E1617" s="130">
        <f t="shared" si="312"/>
        <v>722.92</v>
      </c>
      <c r="F1617" s="131">
        <f t="shared" si="314"/>
        <v>195.38</v>
      </c>
      <c r="G1617" s="132">
        <f t="shared" si="315"/>
        <v>65.12</v>
      </c>
      <c r="H1617" s="131">
        <f t="shared" si="317"/>
        <v>2.29</v>
      </c>
      <c r="I1617" s="131">
        <f t="shared" si="320"/>
        <v>117.29</v>
      </c>
      <c r="J1617" s="128">
        <f t="shared" si="321"/>
        <v>299.57</v>
      </c>
      <c r="K1617" s="130">
        <f t="shared" si="322"/>
        <v>217.82</v>
      </c>
      <c r="L1617" s="133">
        <v>1707</v>
      </c>
      <c r="M1617" s="118">
        <f t="shared" si="313"/>
        <v>1323</v>
      </c>
      <c r="N1617" s="135">
        <v>1707</v>
      </c>
      <c r="O1617" s="136">
        <f t="shared" si="316"/>
        <v>1323</v>
      </c>
      <c r="U1617" s="125"/>
    </row>
    <row r="1618" spans="1:21" x14ac:dyDescent="0.3">
      <c r="A1618" s="110">
        <v>1324</v>
      </c>
      <c r="B1618" s="111">
        <v>1708</v>
      </c>
      <c r="C1618" s="112">
        <f t="shared" si="318"/>
        <v>78213.179999999993</v>
      </c>
      <c r="D1618" s="113">
        <f t="shared" si="319"/>
        <v>6517.76</v>
      </c>
      <c r="E1618" s="114">
        <f t="shared" si="312"/>
        <v>723.47</v>
      </c>
      <c r="F1618" s="115">
        <f t="shared" si="314"/>
        <v>195.53</v>
      </c>
      <c r="G1618" s="116">
        <f t="shared" si="315"/>
        <v>65.17</v>
      </c>
      <c r="H1618" s="115">
        <f t="shared" si="317"/>
        <v>2.29</v>
      </c>
      <c r="I1618" s="115">
        <f t="shared" si="320"/>
        <v>117.29</v>
      </c>
      <c r="J1618" s="112">
        <f t="shared" si="321"/>
        <v>299.57</v>
      </c>
      <c r="K1618" s="114">
        <f t="shared" si="322"/>
        <v>217.82</v>
      </c>
      <c r="L1618" s="117">
        <v>1708</v>
      </c>
      <c r="M1618" s="134">
        <f t="shared" si="313"/>
        <v>1324</v>
      </c>
      <c r="N1618" s="119">
        <v>1708</v>
      </c>
      <c r="O1618" s="120">
        <f t="shared" si="316"/>
        <v>1324</v>
      </c>
      <c r="U1618" s="125"/>
    </row>
    <row r="1619" spans="1:21" x14ac:dyDescent="0.3">
      <c r="A1619" s="126">
        <v>1324</v>
      </c>
      <c r="B1619" s="127">
        <v>1709</v>
      </c>
      <c r="C1619" s="128">
        <f t="shared" si="318"/>
        <v>78213.179999999993</v>
      </c>
      <c r="D1619" s="129">
        <f t="shared" si="319"/>
        <v>6517.76</v>
      </c>
      <c r="E1619" s="130">
        <f t="shared" si="312"/>
        <v>723.47</v>
      </c>
      <c r="F1619" s="131">
        <f t="shared" si="314"/>
        <v>195.53</v>
      </c>
      <c r="G1619" s="132">
        <f t="shared" si="315"/>
        <v>65.17</v>
      </c>
      <c r="H1619" s="131">
        <f t="shared" si="317"/>
        <v>2.29</v>
      </c>
      <c r="I1619" s="131">
        <f t="shared" si="320"/>
        <v>117.29</v>
      </c>
      <c r="J1619" s="128">
        <f t="shared" si="321"/>
        <v>299.57</v>
      </c>
      <c r="K1619" s="130">
        <f t="shared" si="322"/>
        <v>217.82</v>
      </c>
      <c r="L1619" s="133">
        <v>1709</v>
      </c>
      <c r="M1619" s="118">
        <f t="shared" si="313"/>
        <v>1324</v>
      </c>
      <c r="N1619" s="135">
        <v>1709</v>
      </c>
      <c r="O1619" s="136">
        <f t="shared" si="316"/>
        <v>1324</v>
      </c>
      <c r="U1619" s="125"/>
    </row>
    <row r="1620" spans="1:21" x14ac:dyDescent="0.3">
      <c r="A1620" s="110">
        <v>1325</v>
      </c>
      <c r="B1620" s="111">
        <v>1710</v>
      </c>
      <c r="C1620" s="112">
        <f t="shared" si="318"/>
        <v>78272.259999999995</v>
      </c>
      <c r="D1620" s="113">
        <f t="shared" si="319"/>
        <v>6522.68</v>
      </c>
      <c r="E1620" s="114">
        <f t="shared" si="312"/>
        <v>724.01</v>
      </c>
      <c r="F1620" s="115">
        <f t="shared" si="314"/>
        <v>195.68</v>
      </c>
      <c r="G1620" s="116">
        <f t="shared" si="315"/>
        <v>65.22</v>
      </c>
      <c r="H1620" s="115">
        <f t="shared" si="317"/>
        <v>2.29</v>
      </c>
      <c r="I1620" s="115">
        <f t="shared" si="320"/>
        <v>117.29</v>
      </c>
      <c r="J1620" s="112">
        <f t="shared" si="321"/>
        <v>299.57</v>
      </c>
      <c r="K1620" s="114">
        <f t="shared" si="322"/>
        <v>217.82</v>
      </c>
      <c r="L1620" s="117">
        <v>1710</v>
      </c>
      <c r="M1620" s="134">
        <f t="shared" si="313"/>
        <v>1325</v>
      </c>
      <c r="N1620" s="119">
        <v>1710</v>
      </c>
      <c r="O1620" s="120">
        <f t="shared" si="316"/>
        <v>1325</v>
      </c>
      <c r="U1620" s="125"/>
    </row>
    <row r="1621" spans="1:21" x14ac:dyDescent="0.3">
      <c r="A1621" s="126">
        <v>1325</v>
      </c>
      <c r="B1621" s="127">
        <v>1711</v>
      </c>
      <c r="C1621" s="128">
        <f t="shared" si="318"/>
        <v>78272.259999999995</v>
      </c>
      <c r="D1621" s="129">
        <f t="shared" si="319"/>
        <v>6522.68</v>
      </c>
      <c r="E1621" s="130">
        <f t="shared" si="312"/>
        <v>724.01</v>
      </c>
      <c r="F1621" s="131">
        <f t="shared" si="314"/>
        <v>195.68</v>
      </c>
      <c r="G1621" s="132">
        <f t="shared" si="315"/>
        <v>65.22</v>
      </c>
      <c r="H1621" s="131">
        <f t="shared" si="317"/>
        <v>2.29</v>
      </c>
      <c r="I1621" s="131">
        <f t="shared" si="320"/>
        <v>117.29</v>
      </c>
      <c r="J1621" s="128">
        <f t="shared" si="321"/>
        <v>299.57</v>
      </c>
      <c r="K1621" s="130">
        <f t="shared" si="322"/>
        <v>217.82</v>
      </c>
      <c r="L1621" s="133">
        <v>1711</v>
      </c>
      <c r="M1621" s="118">
        <f t="shared" si="313"/>
        <v>1325</v>
      </c>
      <c r="N1621" s="135">
        <v>1711</v>
      </c>
      <c r="O1621" s="136">
        <f t="shared" si="316"/>
        <v>1325</v>
      </c>
      <c r="U1621" s="125"/>
    </row>
    <row r="1622" spans="1:21" x14ac:dyDescent="0.3">
      <c r="A1622" s="110">
        <v>1326</v>
      </c>
      <c r="B1622" s="111">
        <v>1712</v>
      </c>
      <c r="C1622" s="112">
        <f t="shared" si="318"/>
        <v>78331.33</v>
      </c>
      <c r="D1622" s="113">
        <f t="shared" si="319"/>
        <v>6527.61</v>
      </c>
      <c r="E1622" s="114">
        <f t="shared" si="312"/>
        <v>724.56</v>
      </c>
      <c r="F1622" s="115">
        <f t="shared" si="314"/>
        <v>195.82</v>
      </c>
      <c r="G1622" s="116">
        <f t="shared" si="315"/>
        <v>65.27</v>
      </c>
      <c r="H1622" s="115">
        <f t="shared" si="317"/>
        <v>2.29</v>
      </c>
      <c r="I1622" s="115">
        <f t="shared" si="320"/>
        <v>117.29</v>
      </c>
      <c r="J1622" s="112">
        <f t="shared" si="321"/>
        <v>299.57</v>
      </c>
      <c r="K1622" s="114">
        <f t="shared" si="322"/>
        <v>217.82</v>
      </c>
      <c r="L1622" s="117">
        <v>1712</v>
      </c>
      <c r="M1622" s="118">
        <f t="shared" si="313"/>
        <v>1326</v>
      </c>
      <c r="N1622" s="119">
        <v>1712</v>
      </c>
      <c r="O1622" s="120">
        <f t="shared" si="316"/>
        <v>1326</v>
      </c>
      <c r="U1622" s="125"/>
    </row>
    <row r="1623" spans="1:21" x14ac:dyDescent="0.3">
      <c r="A1623" s="126">
        <v>1327</v>
      </c>
      <c r="B1623" s="127">
        <v>1713</v>
      </c>
      <c r="C1623" s="128">
        <f t="shared" si="318"/>
        <v>78390.399999999994</v>
      </c>
      <c r="D1623" s="129">
        <f t="shared" si="319"/>
        <v>6532.53</v>
      </c>
      <c r="E1623" s="130">
        <f t="shared" si="312"/>
        <v>725.11</v>
      </c>
      <c r="F1623" s="131">
        <f t="shared" si="314"/>
        <v>195.97</v>
      </c>
      <c r="G1623" s="132">
        <f t="shared" si="315"/>
        <v>65.319999999999993</v>
      </c>
      <c r="H1623" s="131">
        <f t="shared" si="317"/>
        <v>2.29</v>
      </c>
      <c r="I1623" s="131">
        <f t="shared" si="320"/>
        <v>117.29</v>
      </c>
      <c r="J1623" s="128">
        <f t="shared" si="321"/>
        <v>299.57</v>
      </c>
      <c r="K1623" s="130">
        <f t="shared" si="322"/>
        <v>217.82</v>
      </c>
      <c r="L1623" s="133">
        <v>1713</v>
      </c>
      <c r="M1623" s="134">
        <f t="shared" si="313"/>
        <v>1327</v>
      </c>
      <c r="N1623" s="135">
        <v>1713</v>
      </c>
      <c r="O1623" s="136">
        <f t="shared" si="316"/>
        <v>1327</v>
      </c>
      <c r="U1623" s="125"/>
    </row>
    <row r="1624" spans="1:21" x14ac:dyDescent="0.3">
      <c r="A1624" s="110">
        <v>1327</v>
      </c>
      <c r="B1624" s="111">
        <v>1714</v>
      </c>
      <c r="C1624" s="112">
        <f t="shared" si="318"/>
        <v>78390.399999999994</v>
      </c>
      <c r="D1624" s="113">
        <f t="shared" si="319"/>
        <v>6532.53</v>
      </c>
      <c r="E1624" s="114">
        <f t="shared" si="312"/>
        <v>725.11</v>
      </c>
      <c r="F1624" s="115">
        <f t="shared" si="314"/>
        <v>195.97</v>
      </c>
      <c r="G1624" s="116">
        <f t="shared" si="315"/>
        <v>65.319999999999993</v>
      </c>
      <c r="H1624" s="115">
        <f t="shared" si="317"/>
        <v>2.29</v>
      </c>
      <c r="I1624" s="115">
        <f t="shared" si="320"/>
        <v>117.29</v>
      </c>
      <c r="J1624" s="112">
        <f t="shared" si="321"/>
        <v>299.57</v>
      </c>
      <c r="K1624" s="114">
        <f t="shared" si="322"/>
        <v>217.82</v>
      </c>
      <c r="L1624" s="117">
        <v>1714</v>
      </c>
      <c r="M1624" s="118">
        <f t="shared" si="313"/>
        <v>1327</v>
      </c>
      <c r="N1624" s="119">
        <v>1714</v>
      </c>
      <c r="O1624" s="120">
        <f t="shared" si="316"/>
        <v>1327</v>
      </c>
      <c r="U1624" s="125"/>
    </row>
    <row r="1625" spans="1:21" x14ac:dyDescent="0.3">
      <c r="A1625" s="126">
        <v>1328</v>
      </c>
      <c r="B1625" s="127">
        <v>1715</v>
      </c>
      <c r="C1625" s="128">
        <f t="shared" si="318"/>
        <v>78449.48</v>
      </c>
      <c r="D1625" s="129">
        <f t="shared" si="319"/>
        <v>6537.45</v>
      </c>
      <c r="E1625" s="130">
        <f t="shared" si="312"/>
        <v>725.65</v>
      </c>
      <c r="F1625" s="131">
        <f t="shared" si="314"/>
        <v>196.12</v>
      </c>
      <c r="G1625" s="132">
        <f t="shared" si="315"/>
        <v>65.37</v>
      </c>
      <c r="H1625" s="131">
        <f t="shared" si="317"/>
        <v>2.29</v>
      </c>
      <c r="I1625" s="131">
        <f t="shared" si="320"/>
        <v>117.29</v>
      </c>
      <c r="J1625" s="128">
        <f t="shared" si="321"/>
        <v>299.57</v>
      </c>
      <c r="K1625" s="130">
        <f t="shared" si="322"/>
        <v>217.82</v>
      </c>
      <c r="L1625" s="133">
        <v>1715</v>
      </c>
      <c r="M1625" s="134">
        <f t="shared" si="313"/>
        <v>1328</v>
      </c>
      <c r="N1625" s="135">
        <v>1715</v>
      </c>
      <c r="O1625" s="136">
        <f t="shared" si="316"/>
        <v>1328</v>
      </c>
      <c r="U1625" s="125"/>
    </row>
    <row r="1626" spans="1:21" x14ac:dyDescent="0.3">
      <c r="A1626" s="110">
        <v>1329</v>
      </c>
      <c r="B1626" s="111">
        <v>1716</v>
      </c>
      <c r="C1626" s="112">
        <f t="shared" si="318"/>
        <v>78508.55</v>
      </c>
      <c r="D1626" s="113">
        <f t="shared" si="319"/>
        <v>6542.37</v>
      </c>
      <c r="E1626" s="114">
        <f t="shared" si="312"/>
        <v>726.2</v>
      </c>
      <c r="F1626" s="115">
        <f t="shared" si="314"/>
        <v>196.27</v>
      </c>
      <c r="G1626" s="116">
        <f t="shared" si="315"/>
        <v>65.42</v>
      </c>
      <c r="H1626" s="115">
        <f t="shared" si="317"/>
        <v>2.29</v>
      </c>
      <c r="I1626" s="115">
        <f t="shared" si="320"/>
        <v>117.29</v>
      </c>
      <c r="J1626" s="112">
        <f t="shared" si="321"/>
        <v>299.57</v>
      </c>
      <c r="K1626" s="114">
        <f t="shared" si="322"/>
        <v>217.82</v>
      </c>
      <c r="L1626" s="117">
        <v>1716</v>
      </c>
      <c r="M1626" s="118">
        <f t="shared" si="313"/>
        <v>1329</v>
      </c>
      <c r="N1626" s="119">
        <v>1716</v>
      </c>
      <c r="O1626" s="120">
        <f t="shared" si="316"/>
        <v>1329</v>
      </c>
      <c r="U1626" s="125"/>
    </row>
    <row r="1627" spans="1:21" x14ac:dyDescent="0.3">
      <c r="A1627" s="126">
        <v>1329</v>
      </c>
      <c r="B1627" s="127">
        <v>1717</v>
      </c>
      <c r="C1627" s="128">
        <f t="shared" si="318"/>
        <v>78508.55</v>
      </c>
      <c r="D1627" s="129">
        <f t="shared" si="319"/>
        <v>6542.37</v>
      </c>
      <c r="E1627" s="130">
        <f t="shared" si="312"/>
        <v>726.2</v>
      </c>
      <c r="F1627" s="131">
        <f t="shared" si="314"/>
        <v>196.27</v>
      </c>
      <c r="G1627" s="132">
        <f t="shared" si="315"/>
        <v>65.42</v>
      </c>
      <c r="H1627" s="131">
        <f t="shared" si="317"/>
        <v>2.29</v>
      </c>
      <c r="I1627" s="131">
        <f t="shared" si="320"/>
        <v>117.29</v>
      </c>
      <c r="J1627" s="128">
        <f t="shared" si="321"/>
        <v>299.57</v>
      </c>
      <c r="K1627" s="130">
        <f t="shared" si="322"/>
        <v>217.82</v>
      </c>
      <c r="L1627" s="133">
        <v>1717</v>
      </c>
      <c r="M1627" s="134">
        <f t="shared" si="313"/>
        <v>1329</v>
      </c>
      <c r="N1627" s="135">
        <v>1717</v>
      </c>
      <c r="O1627" s="136">
        <f t="shared" si="316"/>
        <v>1329</v>
      </c>
      <c r="U1627" s="125"/>
    </row>
    <row r="1628" spans="1:21" x14ac:dyDescent="0.3">
      <c r="A1628" s="110">
        <v>1330</v>
      </c>
      <c r="B1628" s="111">
        <v>1718</v>
      </c>
      <c r="C1628" s="112">
        <f t="shared" si="318"/>
        <v>78567.62</v>
      </c>
      <c r="D1628" s="113">
        <f t="shared" si="319"/>
        <v>6547.3</v>
      </c>
      <c r="E1628" s="114">
        <f t="shared" si="312"/>
        <v>726.75</v>
      </c>
      <c r="F1628" s="115">
        <f t="shared" si="314"/>
        <v>196.41</v>
      </c>
      <c r="G1628" s="116">
        <f t="shared" si="315"/>
        <v>65.47</v>
      </c>
      <c r="H1628" s="115">
        <f t="shared" si="317"/>
        <v>2.29</v>
      </c>
      <c r="I1628" s="115">
        <f t="shared" si="320"/>
        <v>117.29</v>
      </c>
      <c r="J1628" s="112">
        <f t="shared" si="321"/>
        <v>299.57</v>
      </c>
      <c r="K1628" s="114">
        <f t="shared" si="322"/>
        <v>217.82</v>
      </c>
      <c r="L1628" s="117">
        <v>1718</v>
      </c>
      <c r="M1628" s="118">
        <f t="shared" si="313"/>
        <v>1330</v>
      </c>
      <c r="N1628" s="119">
        <v>1718</v>
      </c>
      <c r="O1628" s="120">
        <f t="shared" si="316"/>
        <v>1330</v>
      </c>
      <c r="U1628" s="125"/>
    </row>
    <row r="1629" spans="1:21" x14ac:dyDescent="0.3">
      <c r="A1629" s="126">
        <v>1330</v>
      </c>
      <c r="B1629" s="127">
        <v>1719</v>
      </c>
      <c r="C1629" s="128">
        <f t="shared" si="318"/>
        <v>78567.62</v>
      </c>
      <c r="D1629" s="129">
        <f t="shared" si="319"/>
        <v>6547.3</v>
      </c>
      <c r="E1629" s="130">
        <f t="shared" si="312"/>
        <v>726.75</v>
      </c>
      <c r="F1629" s="131">
        <f t="shared" si="314"/>
        <v>196.41</v>
      </c>
      <c r="G1629" s="132">
        <f t="shared" si="315"/>
        <v>65.47</v>
      </c>
      <c r="H1629" s="131">
        <f t="shared" si="317"/>
        <v>2.29</v>
      </c>
      <c r="I1629" s="131">
        <f t="shared" si="320"/>
        <v>117.29</v>
      </c>
      <c r="J1629" s="128">
        <f t="shared" si="321"/>
        <v>299.57</v>
      </c>
      <c r="K1629" s="130">
        <f t="shared" si="322"/>
        <v>217.82</v>
      </c>
      <c r="L1629" s="133">
        <v>1719</v>
      </c>
      <c r="M1629" s="134">
        <f t="shared" si="313"/>
        <v>1330</v>
      </c>
      <c r="N1629" s="135">
        <v>1719</v>
      </c>
      <c r="O1629" s="136">
        <f t="shared" si="316"/>
        <v>1330</v>
      </c>
      <c r="U1629" s="125"/>
    </row>
    <row r="1630" spans="1:21" x14ac:dyDescent="0.3">
      <c r="A1630" s="110">
        <v>1331</v>
      </c>
      <c r="B1630" s="111">
        <v>1720</v>
      </c>
      <c r="C1630" s="112">
        <f t="shared" si="318"/>
        <v>78626.7</v>
      </c>
      <c r="D1630" s="113">
        <f t="shared" si="319"/>
        <v>6552.22</v>
      </c>
      <c r="E1630" s="114">
        <f t="shared" si="312"/>
        <v>727.29</v>
      </c>
      <c r="F1630" s="115">
        <f t="shared" si="314"/>
        <v>196.56</v>
      </c>
      <c r="G1630" s="116">
        <f t="shared" si="315"/>
        <v>65.52</v>
      </c>
      <c r="H1630" s="115">
        <f t="shared" si="317"/>
        <v>2.29</v>
      </c>
      <c r="I1630" s="115">
        <f t="shared" si="320"/>
        <v>117.29</v>
      </c>
      <c r="J1630" s="112">
        <f t="shared" si="321"/>
        <v>299.57</v>
      </c>
      <c r="K1630" s="114">
        <f t="shared" si="322"/>
        <v>217.82</v>
      </c>
      <c r="L1630" s="117">
        <v>1720</v>
      </c>
      <c r="M1630" s="118">
        <f t="shared" si="313"/>
        <v>1331</v>
      </c>
      <c r="N1630" s="119">
        <v>1720</v>
      </c>
      <c r="O1630" s="120">
        <f t="shared" si="316"/>
        <v>1331</v>
      </c>
      <c r="U1630" s="125"/>
    </row>
    <row r="1631" spans="1:21" x14ac:dyDescent="0.3">
      <c r="A1631" s="126">
        <v>1331</v>
      </c>
      <c r="B1631" s="127">
        <v>1721</v>
      </c>
      <c r="C1631" s="128">
        <f t="shared" si="318"/>
        <v>78626.7</v>
      </c>
      <c r="D1631" s="129">
        <f t="shared" si="319"/>
        <v>6552.22</v>
      </c>
      <c r="E1631" s="130">
        <f t="shared" si="312"/>
        <v>727.29</v>
      </c>
      <c r="F1631" s="131">
        <f t="shared" si="314"/>
        <v>196.56</v>
      </c>
      <c r="G1631" s="132">
        <f t="shared" si="315"/>
        <v>65.52</v>
      </c>
      <c r="H1631" s="131">
        <f t="shared" si="317"/>
        <v>2.29</v>
      </c>
      <c r="I1631" s="131">
        <f t="shared" si="320"/>
        <v>117.29</v>
      </c>
      <c r="J1631" s="128">
        <f t="shared" si="321"/>
        <v>299.57</v>
      </c>
      <c r="K1631" s="130">
        <f t="shared" si="322"/>
        <v>217.82</v>
      </c>
      <c r="L1631" s="133">
        <v>1721</v>
      </c>
      <c r="M1631" s="134">
        <f t="shared" si="313"/>
        <v>1331</v>
      </c>
      <c r="N1631" s="135">
        <v>1721</v>
      </c>
      <c r="O1631" s="136">
        <f t="shared" si="316"/>
        <v>1331</v>
      </c>
      <c r="U1631" s="125"/>
    </row>
    <row r="1632" spans="1:21" x14ac:dyDescent="0.3">
      <c r="A1632" s="110">
        <v>1332</v>
      </c>
      <c r="B1632" s="111">
        <v>1722</v>
      </c>
      <c r="C1632" s="112">
        <f t="shared" si="318"/>
        <v>78685.77</v>
      </c>
      <c r="D1632" s="113">
        <f t="shared" si="319"/>
        <v>6557.14</v>
      </c>
      <c r="E1632" s="114">
        <f t="shared" si="312"/>
        <v>727.84</v>
      </c>
      <c r="F1632" s="115">
        <f t="shared" si="314"/>
        <v>196.71</v>
      </c>
      <c r="G1632" s="116">
        <f t="shared" si="315"/>
        <v>65.569999999999993</v>
      </c>
      <c r="H1632" s="115">
        <f t="shared" si="317"/>
        <v>2.29</v>
      </c>
      <c r="I1632" s="115">
        <f t="shared" si="320"/>
        <v>117.29</v>
      </c>
      <c r="J1632" s="112">
        <f t="shared" si="321"/>
        <v>299.57</v>
      </c>
      <c r="K1632" s="114">
        <f t="shared" si="322"/>
        <v>217.82</v>
      </c>
      <c r="L1632" s="117">
        <v>1722</v>
      </c>
      <c r="M1632" s="118">
        <f t="shared" si="313"/>
        <v>1332</v>
      </c>
      <c r="N1632" s="119">
        <v>1722</v>
      </c>
      <c r="O1632" s="120">
        <f t="shared" si="316"/>
        <v>1332</v>
      </c>
      <c r="U1632" s="125"/>
    </row>
    <row r="1633" spans="1:21" x14ac:dyDescent="0.3">
      <c r="A1633" s="126">
        <v>1333</v>
      </c>
      <c r="B1633" s="127">
        <v>1723</v>
      </c>
      <c r="C1633" s="128">
        <f t="shared" si="318"/>
        <v>78744.84</v>
      </c>
      <c r="D1633" s="129">
        <f t="shared" si="319"/>
        <v>6562.07</v>
      </c>
      <c r="E1633" s="130">
        <f t="shared" si="312"/>
        <v>728.38</v>
      </c>
      <c r="F1633" s="131">
        <f t="shared" si="314"/>
        <v>196.86</v>
      </c>
      <c r="G1633" s="132">
        <f t="shared" si="315"/>
        <v>65.62</v>
      </c>
      <c r="H1633" s="131">
        <f t="shared" si="317"/>
        <v>2.29</v>
      </c>
      <c r="I1633" s="131">
        <f t="shared" si="320"/>
        <v>117.29</v>
      </c>
      <c r="J1633" s="128">
        <f t="shared" si="321"/>
        <v>299.57</v>
      </c>
      <c r="K1633" s="130">
        <f t="shared" si="322"/>
        <v>217.82</v>
      </c>
      <c r="L1633" s="133">
        <v>1723</v>
      </c>
      <c r="M1633" s="134">
        <f t="shared" si="313"/>
        <v>1333</v>
      </c>
      <c r="N1633" s="135">
        <v>1723</v>
      </c>
      <c r="O1633" s="136">
        <f t="shared" si="316"/>
        <v>1333</v>
      </c>
      <c r="U1633" s="125"/>
    </row>
    <row r="1634" spans="1:21" x14ac:dyDescent="0.3">
      <c r="A1634" s="110">
        <v>1333</v>
      </c>
      <c r="B1634" s="111">
        <v>1724</v>
      </c>
      <c r="C1634" s="112">
        <f t="shared" si="318"/>
        <v>78744.84</v>
      </c>
      <c r="D1634" s="113">
        <f t="shared" si="319"/>
        <v>6562.07</v>
      </c>
      <c r="E1634" s="114">
        <f t="shared" si="312"/>
        <v>728.38</v>
      </c>
      <c r="F1634" s="115">
        <f t="shared" si="314"/>
        <v>196.86</v>
      </c>
      <c r="G1634" s="116">
        <f t="shared" si="315"/>
        <v>65.62</v>
      </c>
      <c r="H1634" s="115">
        <f t="shared" si="317"/>
        <v>2.29</v>
      </c>
      <c r="I1634" s="115">
        <f t="shared" si="320"/>
        <v>117.29</v>
      </c>
      <c r="J1634" s="112">
        <f t="shared" si="321"/>
        <v>299.57</v>
      </c>
      <c r="K1634" s="114">
        <f t="shared" si="322"/>
        <v>217.82</v>
      </c>
      <c r="L1634" s="117">
        <v>1724</v>
      </c>
      <c r="M1634" s="118">
        <f t="shared" si="313"/>
        <v>1333</v>
      </c>
      <c r="N1634" s="119">
        <v>1724</v>
      </c>
      <c r="O1634" s="120">
        <f t="shared" si="316"/>
        <v>1333</v>
      </c>
      <c r="U1634" s="125"/>
    </row>
    <row r="1635" spans="1:21" x14ac:dyDescent="0.3">
      <c r="A1635" s="126">
        <v>1334</v>
      </c>
      <c r="B1635" s="127">
        <v>1725</v>
      </c>
      <c r="C1635" s="128">
        <f t="shared" si="318"/>
        <v>78803.92</v>
      </c>
      <c r="D1635" s="129">
        <f t="shared" si="319"/>
        <v>6566.99</v>
      </c>
      <c r="E1635" s="130">
        <f t="shared" si="312"/>
        <v>728.93</v>
      </c>
      <c r="F1635" s="131">
        <f t="shared" si="314"/>
        <v>197</v>
      </c>
      <c r="G1635" s="132">
        <f t="shared" si="315"/>
        <v>65.66</v>
      </c>
      <c r="H1635" s="131">
        <f t="shared" si="317"/>
        <v>2.29</v>
      </c>
      <c r="I1635" s="131">
        <f t="shared" si="320"/>
        <v>117.29</v>
      </c>
      <c r="J1635" s="128">
        <f t="shared" si="321"/>
        <v>299.57</v>
      </c>
      <c r="K1635" s="130">
        <f t="shared" si="322"/>
        <v>217.82</v>
      </c>
      <c r="L1635" s="133">
        <v>1725</v>
      </c>
      <c r="M1635" s="134">
        <f t="shared" si="313"/>
        <v>1334</v>
      </c>
      <c r="N1635" s="135">
        <v>1725</v>
      </c>
      <c r="O1635" s="136">
        <f t="shared" si="316"/>
        <v>1334</v>
      </c>
      <c r="U1635" s="125"/>
    </row>
    <row r="1636" spans="1:21" x14ac:dyDescent="0.3">
      <c r="A1636" s="110">
        <v>1335</v>
      </c>
      <c r="B1636" s="111">
        <v>1726</v>
      </c>
      <c r="C1636" s="112">
        <f t="shared" si="318"/>
        <v>78862.990000000005</v>
      </c>
      <c r="D1636" s="113">
        <f t="shared" si="319"/>
        <v>6571.91</v>
      </c>
      <c r="E1636" s="114">
        <f t="shared" si="312"/>
        <v>729.48</v>
      </c>
      <c r="F1636" s="115">
        <f t="shared" si="314"/>
        <v>197.15</v>
      </c>
      <c r="G1636" s="116">
        <f t="shared" si="315"/>
        <v>65.709999999999994</v>
      </c>
      <c r="H1636" s="115">
        <f t="shared" si="317"/>
        <v>2.29</v>
      </c>
      <c r="I1636" s="115">
        <f t="shared" si="320"/>
        <v>117.29</v>
      </c>
      <c r="J1636" s="112">
        <f t="shared" si="321"/>
        <v>299.57</v>
      </c>
      <c r="K1636" s="114">
        <f t="shared" si="322"/>
        <v>217.82</v>
      </c>
      <c r="L1636" s="117">
        <v>1726</v>
      </c>
      <c r="M1636" s="118">
        <f t="shared" si="313"/>
        <v>1335</v>
      </c>
      <c r="N1636" s="119">
        <v>1726</v>
      </c>
      <c r="O1636" s="120">
        <f t="shared" si="316"/>
        <v>1335</v>
      </c>
      <c r="U1636" s="125"/>
    </row>
    <row r="1637" spans="1:21" x14ac:dyDescent="0.3">
      <c r="A1637" s="126">
        <v>1335</v>
      </c>
      <c r="B1637" s="127">
        <v>1727</v>
      </c>
      <c r="C1637" s="128">
        <f t="shared" si="318"/>
        <v>78862.990000000005</v>
      </c>
      <c r="D1637" s="129">
        <f t="shared" si="319"/>
        <v>6571.91</v>
      </c>
      <c r="E1637" s="130">
        <f t="shared" si="312"/>
        <v>729.48</v>
      </c>
      <c r="F1637" s="131">
        <f t="shared" si="314"/>
        <v>197.15</v>
      </c>
      <c r="G1637" s="132">
        <f t="shared" si="315"/>
        <v>65.709999999999994</v>
      </c>
      <c r="H1637" s="131">
        <f t="shared" si="317"/>
        <v>2.29</v>
      </c>
      <c r="I1637" s="131">
        <f t="shared" si="320"/>
        <v>117.29</v>
      </c>
      <c r="J1637" s="128">
        <f t="shared" si="321"/>
        <v>299.57</v>
      </c>
      <c r="K1637" s="130">
        <f t="shared" si="322"/>
        <v>217.82</v>
      </c>
      <c r="L1637" s="133">
        <v>1727</v>
      </c>
      <c r="M1637" s="134">
        <f t="shared" si="313"/>
        <v>1335</v>
      </c>
      <c r="N1637" s="135">
        <v>1727</v>
      </c>
      <c r="O1637" s="136">
        <f t="shared" si="316"/>
        <v>1335</v>
      </c>
      <c r="U1637" s="125"/>
    </row>
    <row r="1638" spans="1:21" x14ac:dyDescent="0.3">
      <c r="A1638" s="110">
        <v>1336</v>
      </c>
      <c r="B1638" s="111">
        <v>1728</v>
      </c>
      <c r="C1638" s="112">
        <f t="shared" si="318"/>
        <v>78922.06</v>
      </c>
      <c r="D1638" s="113">
        <f t="shared" si="319"/>
        <v>6576.83</v>
      </c>
      <c r="E1638" s="114">
        <f t="shared" si="312"/>
        <v>730.02</v>
      </c>
      <c r="F1638" s="115">
        <f t="shared" si="314"/>
        <v>197.3</v>
      </c>
      <c r="G1638" s="116">
        <f t="shared" si="315"/>
        <v>65.760000000000005</v>
      </c>
      <c r="H1638" s="115">
        <f t="shared" si="317"/>
        <v>2.29</v>
      </c>
      <c r="I1638" s="115">
        <f t="shared" si="320"/>
        <v>117.29</v>
      </c>
      <c r="J1638" s="112">
        <f t="shared" si="321"/>
        <v>299.57</v>
      </c>
      <c r="K1638" s="114">
        <f t="shared" si="322"/>
        <v>217.82</v>
      </c>
      <c r="L1638" s="117">
        <v>1728</v>
      </c>
      <c r="M1638" s="118">
        <f t="shared" si="313"/>
        <v>1336</v>
      </c>
      <c r="N1638" s="119">
        <v>1728</v>
      </c>
      <c r="O1638" s="120">
        <f t="shared" si="316"/>
        <v>1336</v>
      </c>
      <c r="U1638" s="125"/>
    </row>
    <row r="1639" spans="1:21" x14ac:dyDescent="0.3">
      <c r="A1639" s="126">
        <v>1337</v>
      </c>
      <c r="B1639" s="127">
        <v>1729</v>
      </c>
      <c r="C1639" s="128">
        <f t="shared" si="318"/>
        <v>78981.14</v>
      </c>
      <c r="D1639" s="129">
        <f t="shared" si="319"/>
        <v>6581.76</v>
      </c>
      <c r="E1639" s="130">
        <f t="shared" si="312"/>
        <v>730.57</v>
      </c>
      <c r="F1639" s="131">
        <f t="shared" si="314"/>
        <v>197.45</v>
      </c>
      <c r="G1639" s="132">
        <f t="shared" si="315"/>
        <v>65.81</v>
      </c>
      <c r="H1639" s="131">
        <f t="shared" si="317"/>
        <v>2.29</v>
      </c>
      <c r="I1639" s="131">
        <f t="shared" si="320"/>
        <v>117.29</v>
      </c>
      <c r="J1639" s="128">
        <f t="shared" si="321"/>
        <v>299.57</v>
      </c>
      <c r="K1639" s="130">
        <f t="shared" si="322"/>
        <v>217.82</v>
      </c>
      <c r="L1639" s="133">
        <v>1729</v>
      </c>
      <c r="M1639" s="134">
        <f t="shared" si="313"/>
        <v>1337</v>
      </c>
      <c r="N1639" s="135">
        <v>1729</v>
      </c>
      <c r="O1639" s="136">
        <f t="shared" si="316"/>
        <v>1337</v>
      </c>
      <c r="U1639" s="125"/>
    </row>
    <row r="1640" spans="1:21" x14ac:dyDescent="0.3">
      <c r="A1640" s="110">
        <v>1337</v>
      </c>
      <c r="B1640" s="111">
        <v>1730</v>
      </c>
      <c r="C1640" s="112">
        <f t="shared" si="318"/>
        <v>78981.14</v>
      </c>
      <c r="D1640" s="113">
        <f t="shared" si="319"/>
        <v>6581.76</v>
      </c>
      <c r="E1640" s="114">
        <f t="shared" ref="E1640:E1703" si="323">TRUNC(D1640*$P$3,2)</f>
        <v>730.57</v>
      </c>
      <c r="F1640" s="115">
        <f t="shared" si="314"/>
        <v>197.45</v>
      </c>
      <c r="G1640" s="116">
        <f t="shared" si="315"/>
        <v>65.81</v>
      </c>
      <c r="H1640" s="115">
        <f t="shared" si="317"/>
        <v>2.29</v>
      </c>
      <c r="I1640" s="115">
        <f t="shared" si="320"/>
        <v>117.29</v>
      </c>
      <c r="J1640" s="112">
        <f t="shared" si="321"/>
        <v>299.57</v>
      </c>
      <c r="K1640" s="114">
        <f t="shared" si="322"/>
        <v>217.82</v>
      </c>
      <c r="L1640" s="117">
        <v>1730</v>
      </c>
      <c r="M1640" s="118">
        <f t="shared" si="313"/>
        <v>1337</v>
      </c>
      <c r="N1640" s="119">
        <v>1730</v>
      </c>
      <c r="O1640" s="120">
        <f t="shared" si="316"/>
        <v>1337</v>
      </c>
      <c r="U1640" s="125"/>
    </row>
    <row r="1641" spans="1:21" x14ac:dyDescent="0.3">
      <c r="A1641" s="126">
        <v>1338</v>
      </c>
      <c r="B1641" s="127">
        <v>1731</v>
      </c>
      <c r="C1641" s="128">
        <f t="shared" si="318"/>
        <v>79040.210000000006</v>
      </c>
      <c r="D1641" s="129">
        <f t="shared" si="319"/>
        <v>6586.68</v>
      </c>
      <c r="E1641" s="130">
        <f t="shared" si="323"/>
        <v>731.12</v>
      </c>
      <c r="F1641" s="131">
        <f t="shared" si="314"/>
        <v>197.6</v>
      </c>
      <c r="G1641" s="132">
        <f t="shared" si="315"/>
        <v>65.86</v>
      </c>
      <c r="H1641" s="131">
        <f t="shared" si="317"/>
        <v>2.29</v>
      </c>
      <c r="I1641" s="131">
        <f t="shared" si="320"/>
        <v>117.29</v>
      </c>
      <c r="J1641" s="128">
        <f t="shared" si="321"/>
        <v>299.57</v>
      </c>
      <c r="K1641" s="130">
        <f t="shared" si="322"/>
        <v>217.82</v>
      </c>
      <c r="L1641" s="133">
        <v>1731</v>
      </c>
      <c r="M1641" s="118">
        <f t="shared" si="313"/>
        <v>1338</v>
      </c>
      <c r="N1641" s="135">
        <v>1731</v>
      </c>
      <c r="O1641" s="136">
        <f t="shared" si="316"/>
        <v>1338</v>
      </c>
      <c r="U1641" s="125"/>
    </row>
    <row r="1642" spans="1:21" x14ac:dyDescent="0.3">
      <c r="A1642" s="110">
        <v>1339</v>
      </c>
      <c r="B1642" s="111">
        <v>1732</v>
      </c>
      <c r="C1642" s="112">
        <f t="shared" si="318"/>
        <v>79099.28</v>
      </c>
      <c r="D1642" s="113">
        <f t="shared" si="319"/>
        <v>6591.6</v>
      </c>
      <c r="E1642" s="114">
        <f t="shared" si="323"/>
        <v>731.66</v>
      </c>
      <c r="F1642" s="115">
        <f t="shared" si="314"/>
        <v>197.74</v>
      </c>
      <c r="G1642" s="116">
        <f t="shared" si="315"/>
        <v>65.91</v>
      </c>
      <c r="H1642" s="115">
        <f t="shared" si="317"/>
        <v>2.29</v>
      </c>
      <c r="I1642" s="115">
        <f t="shared" si="320"/>
        <v>117.29</v>
      </c>
      <c r="J1642" s="112">
        <f t="shared" si="321"/>
        <v>299.57</v>
      </c>
      <c r="K1642" s="114">
        <f t="shared" si="322"/>
        <v>217.82</v>
      </c>
      <c r="L1642" s="117">
        <v>1732</v>
      </c>
      <c r="M1642" s="134">
        <f t="shared" ref="M1642:M1705" si="324">A1642</f>
        <v>1339</v>
      </c>
      <c r="N1642" s="119">
        <v>1732</v>
      </c>
      <c r="O1642" s="120">
        <f t="shared" si="316"/>
        <v>1339</v>
      </c>
      <c r="U1642" s="125"/>
    </row>
    <row r="1643" spans="1:21" x14ac:dyDescent="0.3">
      <c r="A1643" s="126">
        <v>1340</v>
      </c>
      <c r="B1643" s="127">
        <v>1733</v>
      </c>
      <c r="C1643" s="128">
        <f t="shared" si="318"/>
        <v>79158.36</v>
      </c>
      <c r="D1643" s="129">
        <f t="shared" si="319"/>
        <v>6596.53</v>
      </c>
      <c r="E1643" s="130">
        <f t="shared" si="323"/>
        <v>732.21</v>
      </c>
      <c r="F1643" s="131">
        <f t="shared" si="314"/>
        <v>197.89</v>
      </c>
      <c r="G1643" s="132">
        <f t="shared" si="315"/>
        <v>65.959999999999994</v>
      </c>
      <c r="H1643" s="131">
        <f t="shared" si="317"/>
        <v>2.29</v>
      </c>
      <c r="I1643" s="131">
        <f t="shared" si="320"/>
        <v>117.29</v>
      </c>
      <c r="J1643" s="128">
        <f t="shared" si="321"/>
        <v>299.57</v>
      </c>
      <c r="K1643" s="130">
        <f t="shared" si="322"/>
        <v>217.82</v>
      </c>
      <c r="L1643" s="133">
        <v>1733</v>
      </c>
      <c r="M1643" s="118">
        <f t="shared" si="324"/>
        <v>1340</v>
      </c>
      <c r="N1643" s="135">
        <v>1733</v>
      </c>
      <c r="O1643" s="136">
        <f t="shared" si="316"/>
        <v>1340</v>
      </c>
      <c r="U1643" s="125"/>
    </row>
    <row r="1644" spans="1:21" x14ac:dyDescent="0.3">
      <c r="A1644" s="110">
        <v>1340</v>
      </c>
      <c r="B1644" s="111">
        <v>1734</v>
      </c>
      <c r="C1644" s="112">
        <f t="shared" si="318"/>
        <v>79158.36</v>
      </c>
      <c r="D1644" s="113">
        <f t="shared" si="319"/>
        <v>6596.53</v>
      </c>
      <c r="E1644" s="114">
        <f t="shared" si="323"/>
        <v>732.21</v>
      </c>
      <c r="F1644" s="115">
        <f t="shared" si="314"/>
        <v>197.89</v>
      </c>
      <c r="G1644" s="116">
        <f t="shared" si="315"/>
        <v>65.959999999999994</v>
      </c>
      <c r="H1644" s="115">
        <f t="shared" si="317"/>
        <v>2.29</v>
      </c>
      <c r="I1644" s="115">
        <f t="shared" si="320"/>
        <v>117.29</v>
      </c>
      <c r="J1644" s="112">
        <f t="shared" si="321"/>
        <v>299.57</v>
      </c>
      <c r="K1644" s="114">
        <f t="shared" si="322"/>
        <v>217.82</v>
      </c>
      <c r="L1644" s="117">
        <v>1734</v>
      </c>
      <c r="M1644" s="134">
        <f t="shared" si="324"/>
        <v>1340</v>
      </c>
      <c r="N1644" s="119">
        <v>1734</v>
      </c>
      <c r="O1644" s="120">
        <f t="shared" si="316"/>
        <v>1340</v>
      </c>
      <c r="U1644" s="125"/>
    </row>
    <row r="1645" spans="1:21" x14ac:dyDescent="0.3">
      <c r="A1645" s="126">
        <v>1341</v>
      </c>
      <c r="B1645" s="127">
        <v>1735</v>
      </c>
      <c r="C1645" s="128">
        <f t="shared" si="318"/>
        <v>79217.429999999993</v>
      </c>
      <c r="D1645" s="129">
        <f t="shared" si="319"/>
        <v>6601.45</v>
      </c>
      <c r="E1645" s="130">
        <f t="shared" si="323"/>
        <v>732.76</v>
      </c>
      <c r="F1645" s="131">
        <f t="shared" ref="F1645:F1708" si="325">TRUNC(IF(A1645&lt;=$A$270,$D$270*$P$5,D1645*$P$5),2)</f>
        <v>198.04</v>
      </c>
      <c r="G1645" s="132">
        <f t="shared" ref="G1645:G1708" si="326">TRUNC(IF(A1645&lt;=$A$270,$D$270*$P$6,D1645*$P$6),2)</f>
        <v>66.010000000000005</v>
      </c>
      <c r="H1645" s="131">
        <f t="shared" si="317"/>
        <v>2.29</v>
      </c>
      <c r="I1645" s="131">
        <f t="shared" si="320"/>
        <v>117.29</v>
      </c>
      <c r="J1645" s="128">
        <f t="shared" si="321"/>
        <v>299.57</v>
      </c>
      <c r="K1645" s="130">
        <f t="shared" si="322"/>
        <v>217.82</v>
      </c>
      <c r="L1645" s="133">
        <v>1735</v>
      </c>
      <c r="M1645" s="118">
        <f t="shared" si="324"/>
        <v>1341</v>
      </c>
      <c r="N1645" s="135">
        <v>1735</v>
      </c>
      <c r="O1645" s="136">
        <f t="shared" ref="O1645:O1708" si="327">A1645</f>
        <v>1341</v>
      </c>
      <c r="U1645" s="125"/>
    </row>
    <row r="1646" spans="1:21" x14ac:dyDescent="0.3">
      <c r="A1646" s="110">
        <v>1342</v>
      </c>
      <c r="B1646" s="111">
        <v>1736</v>
      </c>
      <c r="C1646" s="112">
        <f t="shared" si="318"/>
        <v>79276.5</v>
      </c>
      <c r="D1646" s="113">
        <f t="shared" si="319"/>
        <v>6606.37</v>
      </c>
      <c r="E1646" s="114">
        <f t="shared" si="323"/>
        <v>733.3</v>
      </c>
      <c r="F1646" s="115">
        <f t="shared" si="325"/>
        <v>198.19</v>
      </c>
      <c r="G1646" s="116">
        <f t="shared" si="326"/>
        <v>66.06</v>
      </c>
      <c r="H1646" s="115">
        <f t="shared" si="317"/>
        <v>2.29</v>
      </c>
      <c r="I1646" s="115">
        <f t="shared" si="320"/>
        <v>117.29</v>
      </c>
      <c r="J1646" s="112">
        <f t="shared" si="321"/>
        <v>299.57</v>
      </c>
      <c r="K1646" s="114">
        <f t="shared" si="322"/>
        <v>217.82</v>
      </c>
      <c r="L1646" s="117">
        <v>1736</v>
      </c>
      <c r="M1646" s="134">
        <f t="shared" si="324"/>
        <v>1342</v>
      </c>
      <c r="N1646" s="119">
        <v>1736</v>
      </c>
      <c r="O1646" s="120">
        <f t="shared" si="327"/>
        <v>1342</v>
      </c>
      <c r="U1646" s="125"/>
    </row>
    <row r="1647" spans="1:21" x14ac:dyDescent="0.3">
      <c r="A1647" s="126">
        <v>1342</v>
      </c>
      <c r="B1647" s="127">
        <v>1737</v>
      </c>
      <c r="C1647" s="128">
        <f t="shared" si="318"/>
        <v>79276.5</v>
      </c>
      <c r="D1647" s="129">
        <f t="shared" si="319"/>
        <v>6606.37</v>
      </c>
      <c r="E1647" s="130">
        <f t="shared" si="323"/>
        <v>733.3</v>
      </c>
      <c r="F1647" s="131">
        <f t="shared" si="325"/>
        <v>198.19</v>
      </c>
      <c r="G1647" s="132">
        <f t="shared" si="326"/>
        <v>66.06</v>
      </c>
      <c r="H1647" s="131">
        <f t="shared" si="317"/>
        <v>2.29</v>
      </c>
      <c r="I1647" s="131">
        <f t="shared" si="320"/>
        <v>117.29</v>
      </c>
      <c r="J1647" s="128">
        <f t="shared" si="321"/>
        <v>299.57</v>
      </c>
      <c r="K1647" s="130">
        <f t="shared" si="322"/>
        <v>217.82</v>
      </c>
      <c r="L1647" s="133">
        <v>1737</v>
      </c>
      <c r="M1647" s="118">
        <f t="shared" si="324"/>
        <v>1342</v>
      </c>
      <c r="N1647" s="135">
        <v>1737</v>
      </c>
      <c r="O1647" s="136">
        <f t="shared" si="327"/>
        <v>1342</v>
      </c>
      <c r="U1647" s="125"/>
    </row>
    <row r="1648" spans="1:21" x14ac:dyDescent="0.3">
      <c r="A1648" s="110">
        <v>1343</v>
      </c>
      <c r="B1648" s="111">
        <v>1738</v>
      </c>
      <c r="C1648" s="112">
        <f t="shared" si="318"/>
        <v>79335.58</v>
      </c>
      <c r="D1648" s="113">
        <f t="shared" si="319"/>
        <v>6611.29</v>
      </c>
      <c r="E1648" s="114">
        <f t="shared" si="323"/>
        <v>733.85</v>
      </c>
      <c r="F1648" s="115">
        <f t="shared" si="325"/>
        <v>198.33</v>
      </c>
      <c r="G1648" s="116">
        <f t="shared" si="326"/>
        <v>66.11</v>
      </c>
      <c r="H1648" s="115">
        <f t="shared" si="317"/>
        <v>2.29</v>
      </c>
      <c r="I1648" s="115">
        <f t="shared" si="320"/>
        <v>117.29</v>
      </c>
      <c r="J1648" s="112">
        <f t="shared" si="321"/>
        <v>299.57</v>
      </c>
      <c r="K1648" s="114">
        <f t="shared" si="322"/>
        <v>217.82</v>
      </c>
      <c r="L1648" s="117">
        <v>1738</v>
      </c>
      <c r="M1648" s="134">
        <f t="shared" si="324"/>
        <v>1343</v>
      </c>
      <c r="N1648" s="119">
        <v>1738</v>
      </c>
      <c r="O1648" s="120">
        <f t="shared" si="327"/>
        <v>1343</v>
      </c>
      <c r="U1648" s="125"/>
    </row>
    <row r="1649" spans="1:21" x14ac:dyDescent="0.3">
      <c r="A1649" s="126">
        <v>1344</v>
      </c>
      <c r="B1649" s="127">
        <v>1739</v>
      </c>
      <c r="C1649" s="128">
        <f t="shared" si="318"/>
        <v>79394.649999999994</v>
      </c>
      <c r="D1649" s="129">
        <f t="shared" si="319"/>
        <v>6616.22</v>
      </c>
      <c r="E1649" s="130">
        <f t="shared" si="323"/>
        <v>734.4</v>
      </c>
      <c r="F1649" s="131">
        <f t="shared" si="325"/>
        <v>198.48</v>
      </c>
      <c r="G1649" s="132">
        <f t="shared" si="326"/>
        <v>66.16</v>
      </c>
      <c r="H1649" s="131">
        <f t="shared" si="317"/>
        <v>2.29</v>
      </c>
      <c r="I1649" s="131">
        <f t="shared" si="320"/>
        <v>117.29</v>
      </c>
      <c r="J1649" s="128">
        <f t="shared" si="321"/>
        <v>299.57</v>
      </c>
      <c r="K1649" s="130">
        <f t="shared" si="322"/>
        <v>217.82</v>
      </c>
      <c r="L1649" s="133">
        <v>1739</v>
      </c>
      <c r="M1649" s="118">
        <f t="shared" si="324"/>
        <v>1344</v>
      </c>
      <c r="N1649" s="135">
        <v>1739</v>
      </c>
      <c r="O1649" s="136">
        <f t="shared" si="327"/>
        <v>1344</v>
      </c>
      <c r="U1649" s="125"/>
    </row>
    <row r="1650" spans="1:21" x14ac:dyDescent="0.3">
      <c r="A1650" s="110">
        <v>1344</v>
      </c>
      <c r="B1650" s="111">
        <v>1740</v>
      </c>
      <c r="C1650" s="112">
        <f t="shared" si="318"/>
        <v>79394.649999999994</v>
      </c>
      <c r="D1650" s="113">
        <f t="shared" si="319"/>
        <v>6616.22</v>
      </c>
      <c r="E1650" s="114">
        <f t="shared" si="323"/>
        <v>734.4</v>
      </c>
      <c r="F1650" s="115">
        <f t="shared" si="325"/>
        <v>198.48</v>
      </c>
      <c r="G1650" s="116">
        <f t="shared" si="326"/>
        <v>66.16</v>
      </c>
      <c r="H1650" s="115">
        <f t="shared" si="317"/>
        <v>2.29</v>
      </c>
      <c r="I1650" s="115">
        <f t="shared" si="320"/>
        <v>117.29</v>
      </c>
      <c r="J1650" s="112">
        <f t="shared" si="321"/>
        <v>299.57</v>
      </c>
      <c r="K1650" s="114">
        <f t="shared" si="322"/>
        <v>217.82</v>
      </c>
      <c r="L1650" s="117">
        <v>1740</v>
      </c>
      <c r="M1650" s="134">
        <f t="shared" si="324"/>
        <v>1344</v>
      </c>
      <c r="N1650" s="119">
        <v>1740</v>
      </c>
      <c r="O1650" s="120">
        <f t="shared" si="327"/>
        <v>1344</v>
      </c>
      <c r="U1650" s="125"/>
    </row>
    <row r="1651" spans="1:21" x14ac:dyDescent="0.3">
      <c r="A1651" s="126">
        <v>1345</v>
      </c>
      <c r="B1651" s="127">
        <v>1741</v>
      </c>
      <c r="C1651" s="128">
        <f t="shared" si="318"/>
        <v>79453.72</v>
      </c>
      <c r="D1651" s="129">
        <f t="shared" si="319"/>
        <v>6621.14</v>
      </c>
      <c r="E1651" s="130">
        <f t="shared" si="323"/>
        <v>734.94</v>
      </c>
      <c r="F1651" s="131">
        <f t="shared" si="325"/>
        <v>198.63</v>
      </c>
      <c r="G1651" s="132">
        <f t="shared" si="326"/>
        <v>66.209999999999994</v>
      </c>
      <c r="H1651" s="131">
        <f t="shared" si="317"/>
        <v>2.29</v>
      </c>
      <c r="I1651" s="131">
        <f t="shared" si="320"/>
        <v>117.29</v>
      </c>
      <c r="J1651" s="128">
        <f t="shared" si="321"/>
        <v>299.57</v>
      </c>
      <c r="K1651" s="130">
        <f t="shared" si="322"/>
        <v>217.82</v>
      </c>
      <c r="L1651" s="133">
        <v>1741</v>
      </c>
      <c r="M1651" s="118">
        <f t="shared" si="324"/>
        <v>1345</v>
      </c>
      <c r="N1651" s="135">
        <v>1741</v>
      </c>
      <c r="O1651" s="136">
        <f t="shared" si="327"/>
        <v>1345</v>
      </c>
      <c r="U1651" s="125"/>
    </row>
    <row r="1652" spans="1:21" x14ac:dyDescent="0.3">
      <c r="A1652" s="110">
        <v>1346</v>
      </c>
      <c r="B1652" s="111">
        <v>1742</v>
      </c>
      <c r="C1652" s="112">
        <f t="shared" si="318"/>
        <v>79512.800000000003</v>
      </c>
      <c r="D1652" s="113">
        <f t="shared" si="319"/>
        <v>6626.06</v>
      </c>
      <c r="E1652" s="114">
        <f t="shared" si="323"/>
        <v>735.49</v>
      </c>
      <c r="F1652" s="115">
        <f t="shared" si="325"/>
        <v>198.78</v>
      </c>
      <c r="G1652" s="116">
        <f t="shared" si="326"/>
        <v>66.260000000000005</v>
      </c>
      <c r="H1652" s="115">
        <f t="shared" si="317"/>
        <v>2.29</v>
      </c>
      <c r="I1652" s="115">
        <f t="shared" si="320"/>
        <v>117.29</v>
      </c>
      <c r="J1652" s="112">
        <f t="shared" si="321"/>
        <v>299.57</v>
      </c>
      <c r="K1652" s="114">
        <f t="shared" si="322"/>
        <v>217.82</v>
      </c>
      <c r="L1652" s="117">
        <v>1742</v>
      </c>
      <c r="M1652" s="134">
        <f t="shared" si="324"/>
        <v>1346</v>
      </c>
      <c r="N1652" s="119">
        <v>1742</v>
      </c>
      <c r="O1652" s="120">
        <f t="shared" si="327"/>
        <v>1346</v>
      </c>
      <c r="U1652" s="125"/>
    </row>
    <row r="1653" spans="1:21" x14ac:dyDescent="0.3">
      <c r="A1653" s="126">
        <v>1346</v>
      </c>
      <c r="B1653" s="127">
        <v>1743</v>
      </c>
      <c r="C1653" s="128">
        <f t="shared" si="318"/>
        <v>79512.800000000003</v>
      </c>
      <c r="D1653" s="129">
        <f t="shared" si="319"/>
        <v>6626.06</v>
      </c>
      <c r="E1653" s="130">
        <f t="shared" si="323"/>
        <v>735.49</v>
      </c>
      <c r="F1653" s="131">
        <f t="shared" si="325"/>
        <v>198.78</v>
      </c>
      <c r="G1653" s="132">
        <f t="shared" si="326"/>
        <v>66.260000000000005</v>
      </c>
      <c r="H1653" s="131">
        <f t="shared" si="317"/>
        <v>2.29</v>
      </c>
      <c r="I1653" s="131">
        <f t="shared" si="320"/>
        <v>117.29</v>
      </c>
      <c r="J1653" s="128">
        <f t="shared" si="321"/>
        <v>299.57</v>
      </c>
      <c r="K1653" s="130">
        <f t="shared" si="322"/>
        <v>217.82</v>
      </c>
      <c r="L1653" s="133">
        <v>1743</v>
      </c>
      <c r="M1653" s="118">
        <f t="shared" si="324"/>
        <v>1346</v>
      </c>
      <c r="N1653" s="135">
        <v>1743</v>
      </c>
      <c r="O1653" s="136">
        <f t="shared" si="327"/>
        <v>1346</v>
      </c>
      <c r="U1653" s="125"/>
    </row>
    <row r="1654" spans="1:21" x14ac:dyDescent="0.3">
      <c r="A1654" s="110">
        <v>1347</v>
      </c>
      <c r="B1654" s="111">
        <v>1744</v>
      </c>
      <c r="C1654" s="112">
        <f t="shared" si="318"/>
        <v>79571.87</v>
      </c>
      <c r="D1654" s="113">
        <f t="shared" si="319"/>
        <v>6630.98</v>
      </c>
      <c r="E1654" s="114">
        <f t="shared" si="323"/>
        <v>736.03</v>
      </c>
      <c r="F1654" s="115">
        <f t="shared" si="325"/>
        <v>198.92</v>
      </c>
      <c r="G1654" s="116">
        <f t="shared" si="326"/>
        <v>66.3</v>
      </c>
      <c r="H1654" s="115">
        <f t="shared" si="317"/>
        <v>2.29</v>
      </c>
      <c r="I1654" s="115">
        <f t="shared" si="320"/>
        <v>117.29</v>
      </c>
      <c r="J1654" s="112">
        <f t="shared" si="321"/>
        <v>299.57</v>
      </c>
      <c r="K1654" s="114">
        <f t="shared" si="322"/>
        <v>217.82</v>
      </c>
      <c r="L1654" s="117">
        <v>1744</v>
      </c>
      <c r="M1654" s="134">
        <f t="shared" si="324"/>
        <v>1347</v>
      </c>
      <c r="N1654" s="119">
        <v>1744</v>
      </c>
      <c r="O1654" s="120">
        <f t="shared" si="327"/>
        <v>1347</v>
      </c>
      <c r="U1654" s="125"/>
    </row>
    <row r="1655" spans="1:21" x14ac:dyDescent="0.3">
      <c r="A1655" s="126">
        <v>1347</v>
      </c>
      <c r="B1655" s="127">
        <v>1745</v>
      </c>
      <c r="C1655" s="128">
        <f t="shared" si="318"/>
        <v>79571.87</v>
      </c>
      <c r="D1655" s="129">
        <f t="shared" si="319"/>
        <v>6630.98</v>
      </c>
      <c r="E1655" s="130">
        <f t="shared" si="323"/>
        <v>736.03</v>
      </c>
      <c r="F1655" s="131">
        <f t="shared" si="325"/>
        <v>198.92</v>
      </c>
      <c r="G1655" s="132">
        <f t="shared" si="326"/>
        <v>66.3</v>
      </c>
      <c r="H1655" s="131">
        <f t="shared" si="317"/>
        <v>2.29</v>
      </c>
      <c r="I1655" s="131">
        <f t="shared" si="320"/>
        <v>117.29</v>
      </c>
      <c r="J1655" s="128">
        <f t="shared" si="321"/>
        <v>299.57</v>
      </c>
      <c r="K1655" s="130">
        <f t="shared" si="322"/>
        <v>217.82</v>
      </c>
      <c r="L1655" s="133">
        <v>1745</v>
      </c>
      <c r="M1655" s="118">
        <f t="shared" si="324"/>
        <v>1347</v>
      </c>
      <c r="N1655" s="135">
        <v>1745</v>
      </c>
      <c r="O1655" s="136">
        <f t="shared" si="327"/>
        <v>1347</v>
      </c>
      <c r="U1655" s="125"/>
    </row>
    <row r="1656" spans="1:21" x14ac:dyDescent="0.3">
      <c r="A1656" s="110">
        <v>1348</v>
      </c>
      <c r="B1656" s="111">
        <v>1746</v>
      </c>
      <c r="C1656" s="112">
        <f t="shared" si="318"/>
        <v>79630.94</v>
      </c>
      <c r="D1656" s="113">
        <f t="shared" si="319"/>
        <v>6635.91</v>
      </c>
      <c r="E1656" s="114">
        <f t="shared" si="323"/>
        <v>736.58</v>
      </c>
      <c r="F1656" s="115">
        <f t="shared" si="325"/>
        <v>199.07</v>
      </c>
      <c r="G1656" s="116">
        <f t="shared" si="326"/>
        <v>66.349999999999994</v>
      </c>
      <c r="H1656" s="115">
        <f t="shared" si="317"/>
        <v>2.29</v>
      </c>
      <c r="I1656" s="115">
        <f t="shared" si="320"/>
        <v>117.29</v>
      </c>
      <c r="J1656" s="112">
        <f t="shared" si="321"/>
        <v>299.57</v>
      </c>
      <c r="K1656" s="114">
        <f t="shared" si="322"/>
        <v>217.82</v>
      </c>
      <c r="L1656" s="117">
        <v>1746</v>
      </c>
      <c r="M1656" s="134">
        <f t="shared" si="324"/>
        <v>1348</v>
      </c>
      <c r="N1656" s="119">
        <v>1746</v>
      </c>
      <c r="O1656" s="120">
        <f t="shared" si="327"/>
        <v>1348</v>
      </c>
      <c r="U1656" s="125"/>
    </row>
    <row r="1657" spans="1:21" x14ac:dyDescent="0.3">
      <c r="A1657" s="126">
        <v>1349</v>
      </c>
      <c r="B1657" s="127">
        <v>1747</v>
      </c>
      <c r="C1657" s="128">
        <f t="shared" si="318"/>
        <v>79690.02</v>
      </c>
      <c r="D1657" s="129">
        <f t="shared" si="319"/>
        <v>6640.83</v>
      </c>
      <c r="E1657" s="130">
        <f t="shared" si="323"/>
        <v>737.13</v>
      </c>
      <c r="F1657" s="131">
        <f t="shared" si="325"/>
        <v>199.22</v>
      </c>
      <c r="G1657" s="132">
        <f t="shared" si="326"/>
        <v>66.400000000000006</v>
      </c>
      <c r="H1657" s="131">
        <f t="shared" si="317"/>
        <v>2.29</v>
      </c>
      <c r="I1657" s="131">
        <f t="shared" si="320"/>
        <v>117.29</v>
      </c>
      <c r="J1657" s="128">
        <f t="shared" si="321"/>
        <v>299.57</v>
      </c>
      <c r="K1657" s="130">
        <f t="shared" si="322"/>
        <v>217.82</v>
      </c>
      <c r="L1657" s="133">
        <v>1747</v>
      </c>
      <c r="M1657" s="118">
        <f t="shared" si="324"/>
        <v>1349</v>
      </c>
      <c r="N1657" s="135">
        <v>1747</v>
      </c>
      <c r="O1657" s="136">
        <f t="shared" si="327"/>
        <v>1349</v>
      </c>
      <c r="U1657" s="125"/>
    </row>
    <row r="1658" spans="1:21" x14ac:dyDescent="0.3">
      <c r="A1658" s="110">
        <v>1350</v>
      </c>
      <c r="B1658" s="111">
        <v>1748</v>
      </c>
      <c r="C1658" s="112">
        <f t="shared" si="318"/>
        <v>79749.09</v>
      </c>
      <c r="D1658" s="113">
        <f t="shared" si="319"/>
        <v>6645.75</v>
      </c>
      <c r="E1658" s="114">
        <f t="shared" si="323"/>
        <v>737.67</v>
      </c>
      <c r="F1658" s="115">
        <f t="shared" si="325"/>
        <v>199.37</v>
      </c>
      <c r="G1658" s="116">
        <f t="shared" si="326"/>
        <v>66.45</v>
      </c>
      <c r="H1658" s="115">
        <f t="shared" si="317"/>
        <v>2.29</v>
      </c>
      <c r="I1658" s="115">
        <f t="shared" si="320"/>
        <v>117.29</v>
      </c>
      <c r="J1658" s="112">
        <f t="shared" si="321"/>
        <v>299.57</v>
      </c>
      <c r="K1658" s="114">
        <f t="shared" si="322"/>
        <v>217.82</v>
      </c>
      <c r="L1658" s="117">
        <v>1748</v>
      </c>
      <c r="M1658" s="134">
        <f t="shared" si="324"/>
        <v>1350</v>
      </c>
      <c r="N1658" s="119">
        <v>1748</v>
      </c>
      <c r="O1658" s="120">
        <f t="shared" si="327"/>
        <v>1350</v>
      </c>
      <c r="U1658" s="125"/>
    </row>
    <row r="1659" spans="1:21" x14ac:dyDescent="0.3">
      <c r="A1659" s="126">
        <v>1350</v>
      </c>
      <c r="B1659" s="127">
        <v>1749</v>
      </c>
      <c r="C1659" s="128">
        <f t="shared" si="318"/>
        <v>79749.09</v>
      </c>
      <c r="D1659" s="129">
        <f t="shared" si="319"/>
        <v>6645.75</v>
      </c>
      <c r="E1659" s="130">
        <f t="shared" si="323"/>
        <v>737.67</v>
      </c>
      <c r="F1659" s="131">
        <f t="shared" si="325"/>
        <v>199.37</v>
      </c>
      <c r="G1659" s="132">
        <f t="shared" si="326"/>
        <v>66.45</v>
      </c>
      <c r="H1659" s="131">
        <f t="shared" si="317"/>
        <v>2.29</v>
      </c>
      <c r="I1659" s="131">
        <f t="shared" si="320"/>
        <v>117.29</v>
      </c>
      <c r="J1659" s="128">
        <f t="shared" si="321"/>
        <v>299.57</v>
      </c>
      <c r="K1659" s="130">
        <f t="shared" si="322"/>
        <v>217.82</v>
      </c>
      <c r="L1659" s="133">
        <v>1749</v>
      </c>
      <c r="M1659" s="118">
        <f t="shared" si="324"/>
        <v>1350</v>
      </c>
      <c r="N1659" s="135">
        <v>1749</v>
      </c>
      <c r="O1659" s="136">
        <f t="shared" si="327"/>
        <v>1350</v>
      </c>
      <c r="U1659" s="125"/>
    </row>
    <row r="1660" spans="1:21" x14ac:dyDescent="0.3">
      <c r="A1660" s="110">
        <v>1351</v>
      </c>
      <c r="B1660" s="111">
        <v>1750</v>
      </c>
      <c r="C1660" s="112">
        <f t="shared" si="318"/>
        <v>79808.160000000003</v>
      </c>
      <c r="D1660" s="113">
        <f t="shared" si="319"/>
        <v>6650.68</v>
      </c>
      <c r="E1660" s="114">
        <f t="shared" si="323"/>
        <v>738.22</v>
      </c>
      <c r="F1660" s="115">
        <f t="shared" si="325"/>
        <v>199.52</v>
      </c>
      <c r="G1660" s="116">
        <f t="shared" si="326"/>
        <v>66.5</v>
      </c>
      <c r="H1660" s="115">
        <f t="shared" si="317"/>
        <v>2.29</v>
      </c>
      <c r="I1660" s="115">
        <f t="shared" si="320"/>
        <v>117.29</v>
      </c>
      <c r="J1660" s="112">
        <f t="shared" si="321"/>
        <v>299.57</v>
      </c>
      <c r="K1660" s="114">
        <f t="shared" si="322"/>
        <v>217.82</v>
      </c>
      <c r="L1660" s="117">
        <v>1750</v>
      </c>
      <c r="M1660" s="118">
        <f t="shared" si="324"/>
        <v>1351</v>
      </c>
      <c r="N1660" s="119">
        <v>1750</v>
      </c>
      <c r="O1660" s="120">
        <f t="shared" si="327"/>
        <v>1351</v>
      </c>
      <c r="U1660" s="125"/>
    </row>
    <row r="1661" spans="1:21" x14ac:dyDescent="0.3">
      <c r="A1661" s="126">
        <v>1351</v>
      </c>
      <c r="B1661" s="127">
        <v>1751</v>
      </c>
      <c r="C1661" s="128">
        <f t="shared" si="318"/>
        <v>79808.160000000003</v>
      </c>
      <c r="D1661" s="129">
        <f t="shared" si="319"/>
        <v>6650.68</v>
      </c>
      <c r="E1661" s="130">
        <f t="shared" si="323"/>
        <v>738.22</v>
      </c>
      <c r="F1661" s="131">
        <f t="shared" si="325"/>
        <v>199.52</v>
      </c>
      <c r="G1661" s="132">
        <f t="shared" si="326"/>
        <v>66.5</v>
      </c>
      <c r="H1661" s="131">
        <f t="shared" si="317"/>
        <v>2.29</v>
      </c>
      <c r="I1661" s="131">
        <f t="shared" si="320"/>
        <v>117.29</v>
      </c>
      <c r="J1661" s="128">
        <f t="shared" si="321"/>
        <v>299.57</v>
      </c>
      <c r="K1661" s="130">
        <f t="shared" si="322"/>
        <v>217.82</v>
      </c>
      <c r="L1661" s="133">
        <v>1751</v>
      </c>
      <c r="M1661" s="134">
        <f t="shared" si="324"/>
        <v>1351</v>
      </c>
      <c r="N1661" s="135">
        <v>1751</v>
      </c>
      <c r="O1661" s="136">
        <f t="shared" si="327"/>
        <v>1351</v>
      </c>
      <c r="U1661" s="125"/>
    </row>
    <row r="1662" spans="1:21" x14ac:dyDescent="0.3">
      <c r="A1662" s="110">
        <v>1352</v>
      </c>
      <c r="B1662" s="111">
        <v>1752</v>
      </c>
      <c r="C1662" s="112">
        <f t="shared" si="318"/>
        <v>79867.240000000005</v>
      </c>
      <c r="D1662" s="113">
        <f t="shared" si="319"/>
        <v>6655.6</v>
      </c>
      <c r="E1662" s="114">
        <f t="shared" si="323"/>
        <v>738.77</v>
      </c>
      <c r="F1662" s="115">
        <f t="shared" si="325"/>
        <v>199.66</v>
      </c>
      <c r="G1662" s="116">
        <f t="shared" si="326"/>
        <v>66.55</v>
      </c>
      <c r="H1662" s="115">
        <f t="shared" si="317"/>
        <v>2.29</v>
      </c>
      <c r="I1662" s="115">
        <f t="shared" si="320"/>
        <v>117.29</v>
      </c>
      <c r="J1662" s="112">
        <f t="shared" si="321"/>
        <v>299.57</v>
      </c>
      <c r="K1662" s="114">
        <f t="shared" si="322"/>
        <v>217.82</v>
      </c>
      <c r="L1662" s="117">
        <v>1752</v>
      </c>
      <c r="M1662" s="118">
        <f t="shared" si="324"/>
        <v>1352</v>
      </c>
      <c r="N1662" s="119">
        <v>1752</v>
      </c>
      <c r="O1662" s="120">
        <f t="shared" si="327"/>
        <v>1352</v>
      </c>
      <c r="U1662" s="125"/>
    </row>
    <row r="1663" spans="1:21" x14ac:dyDescent="0.3">
      <c r="A1663" s="126">
        <v>1353</v>
      </c>
      <c r="B1663" s="127">
        <v>1753</v>
      </c>
      <c r="C1663" s="128">
        <f t="shared" si="318"/>
        <v>79926.31</v>
      </c>
      <c r="D1663" s="129">
        <f t="shared" si="319"/>
        <v>6660.52</v>
      </c>
      <c r="E1663" s="130">
        <f t="shared" si="323"/>
        <v>739.31</v>
      </c>
      <c r="F1663" s="131">
        <f t="shared" si="325"/>
        <v>199.81</v>
      </c>
      <c r="G1663" s="132">
        <f t="shared" si="326"/>
        <v>66.599999999999994</v>
      </c>
      <c r="H1663" s="131">
        <f t="shared" si="317"/>
        <v>2.29</v>
      </c>
      <c r="I1663" s="131">
        <f t="shared" si="320"/>
        <v>117.29</v>
      </c>
      <c r="J1663" s="128">
        <f t="shared" si="321"/>
        <v>299.57</v>
      </c>
      <c r="K1663" s="130">
        <f t="shared" si="322"/>
        <v>217.82</v>
      </c>
      <c r="L1663" s="133">
        <v>1753</v>
      </c>
      <c r="M1663" s="134">
        <f t="shared" si="324"/>
        <v>1353</v>
      </c>
      <c r="N1663" s="135">
        <v>1753</v>
      </c>
      <c r="O1663" s="136">
        <f t="shared" si="327"/>
        <v>1353</v>
      </c>
      <c r="U1663" s="125"/>
    </row>
    <row r="1664" spans="1:21" x14ac:dyDescent="0.3">
      <c r="A1664" s="110">
        <v>1354</v>
      </c>
      <c r="B1664" s="111">
        <v>1754</v>
      </c>
      <c r="C1664" s="112">
        <f t="shared" si="318"/>
        <v>79985.38</v>
      </c>
      <c r="D1664" s="113">
        <f t="shared" si="319"/>
        <v>6665.44</v>
      </c>
      <c r="E1664" s="114">
        <f t="shared" si="323"/>
        <v>739.86</v>
      </c>
      <c r="F1664" s="115">
        <f t="shared" si="325"/>
        <v>199.96</v>
      </c>
      <c r="G1664" s="116">
        <f t="shared" si="326"/>
        <v>66.650000000000006</v>
      </c>
      <c r="H1664" s="115">
        <f t="shared" si="317"/>
        <v>2.29</v>
      </c>
      <c r="I1664" s="115">
        <f t="shared" si="320"/>
        <v>117.29</v>
      </c>
      <c r="J1664" s="112">
        <f t="shared" si="321"/>
        <v>299.57</v>
      </c>
      <c r="K1664" s="114">
        <f t="shared" si="322"/>
        <v>217.82</v>
      </c>
      <c r="L1664" s="117">
        <v>1754</v>
      </c>
      <c r="M1664" s="118">
        <f t="shared" si="324"/>
        <v>1354</v>
      </c>
      <c r="N1664" s="119">
        <v>1754</v>
      </c>
      <c r="O1664" s="120">
        <f t="shared" si="327"/>
        <v>1354</v>
      </c>
      <c r="U1664" s="125"/>
    </row>
    <row r="1665" spans="1:21" x14ac:dyDescent="0.3">
      <c r="A1665" s="126">
        <v>1354</v>
      </c>
      <c r="B1665" s="127">
        <v>1755</v>
      </c>
      <c r="C1665" s="128">
        <f t="shared" si="318"/>
        <v>79985.38</v>
      </c>
      <c r="D1665" s="129">
        <f t="shared" si="319"/>
        <v>6665.44</v>
      </c>
      <c r="E1665" s="130">
        <f t="shared" si="323"/>
        <v>739.86</v>
      </c>
      <c r="F1665" s="131">
        <f t="shared" si="325"/>
        <v>199.96</v>
      </c>
      <c r="G1665" s="132">
        <f t="shared" si="326"/>
        <v>66.650000000000006</v>
      </c>
      <c r="H1665" s="131">
        <f t="shared" si="317"/>
        <v>2.29</v>
      </c>
      <c r="I1665" s="131">
        <f t="shared" si="320"/>
        <v>117.29</v>
      </c>
      <c r="J1665" s="128">
        <f t="shared" si="321"/>
        <v>299.57</v>
      </c>
      <c r="K1665" s="130">
        <f t="shared" si="322"/>
        <v>217.82</v>
      </c>
      <c r="L1665" s="133">
        <v>1755</v>
      </c>
      <c r="M1665" s="134">
        <f t="shared" si="324"/>
        <v>1354</v>
      </c>
      <c r="N1665" s="135">
        <v>1755</v>
      </c>
      <c r="O1665" s="136">
        <f t="shared" si="327"/>
        <v>1354</v>
      </c>
      <c r="U1665" s="125"/>
    </row>
    <row r="1666" spans="1:21" x14ac:dyDescent="0.3">
      <c r="A1666" s="110">
        <v>1355</v>
      </c>
      <c r="B1666" s="111">
        <v>1756</v>
      </c>
      <c r="C1666" s="112">
        <f t="shared" si="318"/>
        <v>80044.460000000006</v>
      </c>
      <c r="D1666" s="113">
        <f t="shared" si="319"/>
        <v>6670.37</v>
      </c>
      <c r="E1666" s="114">
        <f t="shared" si="323"/>
        <v>740.41</v>
      </c>
      <c r="F1666" s="115">
        <f t="shared" si="325"/>
        <v>200.11</v>
      </c>
      <c r="G1666" s="116">
        <f t="shared" si="326"/>
        <v>66.7</v>
      </c>
      <c r="H1666" s="115">
        <f t="shared" si="317"/>
        <v>2.29</v>
      </c>
      <c r="I1666" s="115">
        <f t="shared" si="320"/>
        <v>117.29</v>
      </c>
      <c r="J1666" s="112">
        <f t="shared" si="321"/>
        <v>299.57</v>
      </c>
      <c r="K1666" s="114">
        <f t="shared" si="322"/>
        <v>217.82</v>
      </c>
      <c r="L1666" s="117">
        <v>1756</v>
      </c>
      <c r="M1666" s="118">
        <f t="shared" si="324"/>
        <v>1355</v>
      </c>
      <c r="N1666" s="119">
        <v>1756</v>
      </c>
      <c r="O1666" s="120">
        <f t="shared" si="327"/>
        <v>1355</v>
      </c>
      <c r="U1666" s="125"/>
    </row>
    <row r="1667" spans="1:21" x14ac:dyDescent="0.3">
      <c r="A1667" s="126">
        <v>1356</v>
      </c>
      <c r="B1667" s="127">
        <v>1757</v>
      </c>
      <c r="C1667" s="128">
        <f t="shared" si="318"/>
        <v>80103.53</v>
      </c>
      <c r="D1667" s="129">
        <f t="shared" si="319"/>
        <v>6675.29</v>
      </c>
      <c r="E1667" s="130">
        <f t="shared" si="323"/>
        <v>740.95</v>
      </c>
      <c r="F1667" s="131">
        <f t="shared" si="325"/>
        <v>200.25</v>
      </c>
      <c r="G1667" s="132">
        <f t="shared" si="326"/>
        <v>66.75</v>
      </c>
      <c r="H1667" s="131">
        <f t="shared" ref="H1667:H1730" si="328">TRUNC($P$9,2)</f>
        <v>2.29</v>
      </c>
      <c r="I1667" s="131">
        <f t="shared" si="320"/>
        <v>117.29</v>
      </c>
      <c r="J1667" s="128">
        <f t="shared" si="321"/>
        <v>299.57</v>
      </c>
      <c r="K1667" s="130">
        <f t="shared" si="322"/>
        <v>217.82</v>
      </c>
      <c r="L1667" s="133">
        <v>1757</v>
      </c>
      <c r="M1667" s="134">
        <f t="shared" si="324"/>
        <v>1356</v>
      </c>
      <c r="N1667" s="135">
        <v>1757</v>
      </c>
      <c r="O1667" s="136">
        <f t="shared" si="327"/>
        <v>1356</v>
      </c>
      <c r="U1667" s="125"/>
    </row>
    <row r="1668" spans="1:21" x14ac:dyDescent="0.3">
      <c r="A1668" s="110">
        <v>1356</v>
      </c>
      <c r="B1668" s="111">
        <v>1758</v>
      </c>
      <c r="C1668" s="112">
        <f t="shared" si="318"/>
        <v>80103.53</v>
      </c>
      <c r="D1668" s="113">
        <f t="shared" si="319"/>
        <v>6675.29</v>
      </c>
      <c r="E1668" s="114">
        <f t="shared" si="323"/>
        <v>740.95</v>
      </c>
      <c r="F1668" s="115">
        <f t="shared" si="325"/>
        <v>200.25</v>
      </c>
      <c r="G1668" s="116">
        <f t="shared" si="326"/>
        <v>66.75</v>
      </c>
      <c r="H1668" s="115">
        <f t="shared" si="328"/>
        <v>2.29</v>
      </c>
      <c r="I1668" s="115">
        <f t="shared" si="320"/>
        <v>117.29</v>
      </c>
      <c r="J1668" s="112">
        <f t="shared" si="321"/>
        <v>299.57</v>
      </c>
      <c r="K1668" s="114">
        <f t="shared" si="322"/>
        <v>217.82</v>
      </c>
      <c r="L1668" s="117">
        <v>1758</v>
      </c>
      <c r="M1668" s="118">
        <f t="shared" si="324"/>
        <v>1356</v>
      </c>
      <c r="N1668" s="119">
        <v>1758</v>
      </c>
      <c r="O1668" s="120">
        <f t="shared" si="327"/>
        <v>1356</v>
      </c>
      <c r="U1668" s="125"/>
    </row>
    <row r="1669" spans="1:21" x14ac:dyDescent="0.3">
      <c r="A1669" s="126">
        <v>1357</v>
      </c>
      <c r="B1669" s="127">
        <v>1759</v>
      </c>
      <c r="C1669" s="128">
        <f t="shared" si="318"/>
        <v>80162.600000000006</v>
      </c>
      <c r="D1669" s="129">
        <f t="shared" si="319"/>
        <v>6680.21</v>
      </c>
      <c r="E1669" s="130">
        <f t="shared" si="323"/>
        <v>741.5</v>
      </c>
      <c r="F1669" s="131">
        <f t="shared" si="325"/>
        <v>200.4</v>
      </c>
      <c r="G1669" s="132">
        <f t="shared" si="326"/>
        <v>66.8</v>
      </c>
      <c r="H1669" s="131">
        <f t="shared" si="328"/>
        <v>2.29</v>
      </c>
      <c r="I1669" s="131">
        <f t="shared" si="320"/>
        <v>117.29</v>
      </c>
      <c r="J1669" s="128">
        <f t="shared" si="321"/>
        <v>299.57</v>
      </c>
      <c r="K1669" s="130">
        <f t="shared" si="322"/>
        <v>217.82</v>
      </c>
      <c r="L1669" s="133">
        <v>1759</v>
      </c>
      <c r="M1669" s="134">
        <f t="shared" si="324"/>
        <v>1357</v>
      </c>
      <c r="N1669" s="135">
        <v>1759</v>
      </c>
      <c r="O1669" s="136">
        <f t="shared" si="327"/>
        <v>1357</v>
      </c>
      <c r="U1669" s="125"/>
    </row>
    <row r="1670" spans="1:21" x14ac:dyDescent="0.3">
      <c r="A1670" s="110">
        <v>1358</v>
      </c>
      <c r="B1670" s="111">
        <v>1760</v>
      </c>
      <c r="C1670" s="112">
        <f t="shared" si="318"/>
        <v>80221.679999999993</v>
      </c>
      <c r="D1670" s="113">
        <f t="shared" si="319"/>
        <v>6685.14</v>
      </c>
      <c r="E1670" s="114">
        <f t="shared" si="323"/>
        <v>742.05</v>
      </c>
      <c r="F1670" s="115">
        <f t="shared" si="325"/>
        <v>200.55</v>
      </c>
      <c r="G1670" s="116">
        <f t="shared" si="326"/>
        <v>66.849999999999994</v>
      </c>
      <c r="H1670" s="115">
        <f t="shared" si="328"/>
        <v>2.29</v>
      </c>
      <c r="I1670" s="115">
        <f t="shared" si="320"/>
        <v>117.29</v>
      </c>
      <c r="J1670" s="112">
        <f t="shared" si="321"/>
        <v>299.57</v>
      </c>
      <c r="K1670" s="114">
        <f t="shared" si="322"/>
        <v>217.82</v>
      </c>
      <c r="L1670" s="117">
        <v>1760</v>
      </c>
      <c r="M1670" s="118">
        <f t="shared" si="324"/>
        <v>1358</v>
      </c>
      <c r="N1670" s="119">
        <v>1760</v>
      </c>
      <c r="O1670" s="120">
        <f t="shared" si="327"/>
        <v>1358</v>
      </c>
      <c r="U1670" s="125"/>
    </row>
    <row r="1671" spans="1:21" x14ac:dyDescent="0.3">
      <c r="A1671" s="126">
        <v>1359</v>
      </c>
      <c r="B1671" s="127">
        <v>1761</v>
      </c>
      <c r="C1671" s="128">
        <f t="shared" si="318"/>
        <v>80280.75</v>
      </c>
      <c r="D1671" s="129">
        <f t="shared" si="319"/>
        <v>6690.06</v>
      </c>
      <c r="E1671" s="130">
        <f t="shared" si="323"/>
        <v>742.59</v>
      </c>
      <c r="F1671" s="131">
        <f t="shared" si="325"/>
        <v>200.7</v>
      </c>
      <c r="G1671" s="132">
        <f t="shared" si="326"/>
        <v>66.900000000000006</v>
      </c>
      <c r="H1671" s="131">
        <f t="shared" si="328"/>
        <v>2.29</v>
      </c>
      <c r="I1671" s="131">
        <f t="shared" si="320"/>
        <v>117.29</v>
      </c>
      <c r="J1671" s="128">
        <f t="shared" si="321"/>
        <v>299.57</v>
      </c>
      <c r="K1671" s="130">
        <f t="shared" si="322"/>
        <v>217.82</v>
      </c>
      <c r="L1671" s="133">
        <v>1761</v>
      </c>
      <c r="M1671" s="134">
        <f t="shared" si="324"/>
        <v>1359</v>
      </c>
      <c r="N1671" s="135">
        <v>1761</v>
      </c>
      <c r="O1671" s="136">
        <f t="shared" si="327"/>
        <v>1359</v>
      </c>
      <c r="U1671" s="125"/>
    </row>
    <row r="1672" spans="1:21" x14ac:dyDescent="0.3">
      <c r="A1672" s="110">
        <v>1359</v>
      </c>
      <c r="B1672" s="111">
        <v>1762</v>
      </c>
      <c r="C1672" s="112">
        <f t="shared" si="318"/>
        <v>80280.75</v>
      </c>
      <c r="D1672" s="113">
        <f t="shared" si="319"/>
        <v>6690.06</v>
      </c>
      <c r="E1672" s="114">
        <f t="shared" si="323"/>
        <v>742.59</v>
      </c>
      <c r="F1672" s="115">
        <f t="shared" si="325"/>
        <v>200.7</v>
      </c>
      <c r="G1672" s="116">
        <f t="shared" si="326"/>
        <v>66.900000000000006</v>
      </c>
      <c r="H1672" s="115">
        <f t="shared" si="328"/>
        <v>2.29</v>
      </c>
      <c r="I1672" s="115">
        <f t="shared" si="320"/>
        <v>117.29</v>
      </c>
      <c r="J1672" s="112">
        <f t="shared" si="321"/>
        <v>299.57</v>
      </c>
      <c r="K1672" s="114">
        <f t="shared" si="322"/>
        <v>217.82</v>
      </c>
      <c r="L1672" s="117">
        <v>1762</v>
      </c>
      <c r="M1672" s="118">
        <f t="shared" si="324"/>
        <v>1359</v>
      </c>
      <c r="N1672" s="119">
        <v>1762</v>
      </c>
      <c r="O1672" s="120">
        <f t="shared" si="327"/>
        <v>1359</v>
      </c>
      <c r="U1672" s="125"/>
    </row>
    <row r="1673" spans="1:21" x14ac:dyDescent="0.3">
      <c r="A1673" s="126">
        <v>1360</v>
      </c>
      <c r="B1673" s="127">
        <v>1763</v>
      </c>
      <c r="C1673" s="128">
        <f t="shared" si="318"/>
        <v>80339.820000000007</v>
      </c>
      <c r="D1673" s="129">
        <f t="shared" si="319"/>
        <v>6694.98</v>
      </c>
      <c r="E1673" s="130">
        <f t="shared" si="323"/>
        <v>743.14</v>
      </c>
      <c r="F1673" s="131">
        <f t="shared" si="325"/>
        <v>200.84</v>
      </c>
      <c r="G1673" s="132">
        <f t="shared" si="326"/>
        <v>66.94</v>
      </c>
      <c r="H1673" s="131">
        <f t="shared" si="328"/>
        <v>2.29</v>
      </c>
      <c r="I1673" s="131">
        <f t="shared" si="320"/>
        <v>117.29</v>
      </c>
      <c r="J1673" s="128">
        <f t="shared" si="321"/>
        <v>299.57</v>
      </c>
      <c r="K1673" s="130">
        <f t="shared" si="322"/>
        <v>217.82</v>
      </c>
      <c r="L1673" s="133">
        <v>1763</v>
      </c>
      <c r="M1673" s="134">
        <f t="shared" si="324"/>
        <v>1360</v>
      </c>
      <c r="N1673" s="135">
        <v>1763</v>
      </c>
      <c r="O1673" s="136">
        <f t="shared" si="327"/>
        <v>1360</v>
      </c>
      <c r="U1673" s="125"/>
    </row>
    <row r="1674" spans="1:21" x14ac:dyDescent="0.3">
      <c r="A1674" s="110">
        <v>1360</v>
      </c>
      <c r="B1674" s="111">
        <v>1764</v>
      </c>
      <c r="C1674" s="112">
        <f t="shared" ref="C1674:C1737" si="329">ROUND($P$1*A1674,2)</f>
        <v>80339.820000000007</v>
      </c>
      <c r="D1674" s="113">
        <f t="shared" ref="D1674:D1737" si="330">TRUNC(C1674/12,2)</f>
        <v>6694.98</v>
      </c>
      <c r="E1674" s="114">
        <f t="shared" si="323"/>
        <v>743.14</v>
      </c>
      <c r="F1674" s="115">
        <f t="shared" si="325"/>
        <v>200.84</v>
      </c>
      <c r="G1674" s="116">
        <f t="shared" si="326"/>
        <v>66.94</v>
      </c>
      <c r="H1674" s="115">
        <f t="shared" si="328"/>
        <v>2.29</v>
      </c>
      <c r="I1674" s="115">
        <f t="shared" ref="I1674:I1737" si="331">TRUNC(IF(A1674&lt;$A$427,$D$427*$R$10+$P$10,IF(A1674&gt;$A$782,$D$782*$R$10+$P$10,D1674*$R$10+$P$10)),2)</f>
        <v>117.29</v>
      </c>
      <c r="J1674" s="112">
        <f t="shared" ref="J1674:J1737" si="332">TRUNC(IF(A1674&lt;$A$427,($D$427*$R$11)+$P$11,IF(A1674&gt;$A$782,$D$782*$R$11+$P$11,D1674*$R$11+$P$11)),2)</f>
        <v>299.57</v>
      </c>
      <c r="K1674" s="114">
        <f t="shared" ref="K1674:K1737" si="333">TRUNC(IF(A1674&lt;$A$427,$D$427*$R$12+$P$12,IF(A1674&gt;$A$782,$D$782*$R$12+$P$12,D1674*$R$12+$P$12)),2)</f>
        <v>217.82</v>
      </c>
      <c r="L1674" s="117">
        <v>1764</v>
      </c>
      <c r="M1674" s="118">
        <f t="shared" si="324"/>
        <v>1360</v>
      </c>
      <c r="N1674" s="119">
        <v>1764</v>
      </c>
      <c r="O1674" s="120">
        <f t="shared" si="327"/>
        <v>1360</v>
      </c>
      <c r="U1674" s="125"/>
    </row>
    <row r="1675" spans="1:21" x14ac:dyDescent="0.3">
      <c r="A1675" s="126">
        <v>1361</v>
      </c>
      <c r="B1675" s="127">
        <v>1765</v>
      </c>
      <c r="C1675" s="128">
        <f t="shared" si="329"/>
        <v>80398.899999999994</v>
      </c>
      <c r="D1675" s="129">
        <f t="shared" si="330"/>
        <v>6699.9</v>
      </c>
      <c r="E1675" s="130">
        <f t="shared" si="323"/>
        <v>743.68</v>
      </c>
      <c r="F1675" s="131">
        <f t="shared" si="325"/>
        <v>200.99</v>
      </c>
      <c r="G1675" s="132">
        <f t="shared" si="326"/>
        <v>66.989999999999995</v>
      </c>
      <c r="H1675" s="131">
        <f t="shared" si="328"/>
        <v>2.29</v>
      </c>
      <c r="I1675" s="131">
        <f t="shared" si="331"/>
        <v>117.29</v>
      </c>
      <c r="J1675" s="128">
        <f t="shared" si="332"/>
        <v>299.57</v>
      </c>
      <c r="K1675" s="130">
        <f t="shared" si="333"/>
        <v>217.82</v>
      </c>
      <c r="L1675" s="133">
        <v>1765</v>
      </c>
      <c r="M1675" s="134">
        <f t="shared" si="324"/>
        <v>1361</v>
      </c>
      <c r="N1675" s="135">
        <v>1765</v>
      </c>
      <c r="O1675" s="136">
        <f t="shared" si="327"/>
        <v>1361</v>
      </c>
      <c r="U1675" s="125"/>
    </row>
    <row r="1676" spans="1:21" x14ac:dyDescent="0.3">
      <c r="A1676" s="110">
        <v>1362</v>
      </c>
      <c r="B1676" s="111">
        <v>1766</v>
      </c>
      <c r="C1676" s="112">
        <f t="shared" si="329"/>
        <v>80457.97</v>
      </c>
      <c r="D1676" s="113">
        <f t="shared" si="330"/>
        <v>6704.83</v>
      </c>
      <c r="E1676" s="114">
        <f t="shared" si="323"/>
        <v>744.23</v>
      </c>
      <c r="F1676" s="115">
        <f t="shared" si="325"/>
        <v>201.14</v>
      </c>
      <c r="G1676" s="116">
        <f t="shared" si="326"/>
        <v>67.040000000000006</v>
      </c>
      <c r="H1676" s="115">
        <f t="shared" si="328"/>
        <v>2.29</v>
      </c>
      <c r="I1676" s="115">
        <f t="shared" si="331"/>
        <v>117.29</v>
      </c>
      <c r="J1676" s="112">
        <f t="shared" si="332"/>
        <v>299.57</v>
      </c>
      <c r="K1676" s="114">
        <f t="shared" si="333"/>
        <v>217.82</v>
      </c>
      <c r="L1676" s="117">
        <v>1766</v>
      </c>
      <c r="M1676" s="118">
        <f t="shared" si="324"/>
        <v>1362</v>
      </c>
      <c r="N1676" s="119">
        <v>1766</v>
      </c>
      <c r="O1676" s="120">
        <f t="shared" si="327"/>
        <v>1362</v>
      </c>
      <c r="U1676" s="125"/>
    </row>
    <row r="1677" spans="1:21" x14ac:dyDescent="0.3">
      <c r="A1677" s="126">
        <v>1363</v>
      </c>
      <c r="B1677" s="127">
        <v>1767</v>
      </c>
      <c r="C1677" s="128">
        <f t="shared" si="329"/>
        <v>80517.039999999994</v>
      </c>
      <c r="D1677" s="129">
        <f t="shared" si="330"/>
        <v>6709.75</v>
      </c>
      <c r="E1677" s="130">
        <f t="shared" si="323"/>
        <v>744.78</v>
      </c>
      <c r="F1677" s="131">
        <f t="shared" si="325"/>
        <v>201.29</v>
      </c>
      <c r="G1677" s="132">
        <f t="shared" si="326"/>
        <v>67.09</v>
      </c>
      <c r="H1677" s="131">
        <f t="shared" si="328"/>
        <v>2.29</v>
      </c>
      <c r="I1677" s="131">
        <f t="shared" si="331"/>
        <v>117.29</v>
      </c>
      <c r="J1677" s="128">
        <f t="shared" si="332"/>
        <v>299.57</v>
      </c>
      <c r="K1677" s="130">
        <f t="shared" si="333"/>
        <v>217.82</v>
      </c>
      <c r="L1677" s="133">
        <v>1767</v>
      </c>
      <c r="M1677" s="134">
        <f t="shared" si="324"/>
        <v>1363</v>
      </c>
      <c r="N1677" s="135">
        <v>1767</v>
      </c>
      <c r="O1677" s="136">
        <f t="shared" si="327"/>
        <v>1363</v>
      </c>
      <c r="U1677" s="125"/>
    </row>
    <row r="1678" spans="1:21" x14ac:dyDescent="0.3">
      <c r="A1678" s="110">
        <v>1363</v>
      </c>
      <c r="B1678" s="111">
        <v>1768</v>
      </c>
      <c r="C1678" s="112">
        <f t="shared" si="329"/>
        <v>80517.039999999994</v>
      </c>
      <c r="D1678" s="113">
        <f t="shared" si="330"/>
        <v>6709.75</v>
      </c>
      <c r="E1678" s="114">
        <f t="shared" si="323"/>
        <v>744.78</v>
      </c>
      <c r="F1678" s="115">
        <f t="shared" si="325"/>
        <v>201.29</v>
      </c>
      <c r="G1678" s="116">
        <f t="shared" si="326"/>
        <v>67.09</v>
      </c>
      <c r="H1678" s="115">
        <f t="shared" si="328"/>
        <v>2.29</v>
      </c>
      <c r="I1678" s="115">
        <f t="shared" si="331"/>
        <v>117.29</v>
      </c>
      <c r="J1678" s="112">
        <f t="shared" si="332"/>
        <v>299.57</v>
      </c>
      <c r="K1678" s="114">
        <f t="shared" si="333"/>
        <v>217.82</v>
      </c>
      <c r="L1678" s="117">
        <v>1768</v>
      </c>
      <c r="M1678" s="118">
        <f t="shared" si="324"/>
        <v>1363</v>
      </c>
      <c r="N1678" s="119">
        <v>1768</v>
      </c>
      <c r="O1678" s="120">
        <f t="shared" si="327"/>
        <v>1363</v>
      </c>
      <c r="U1678" s="125"/>
    </row>
    <row r="1679" spans="1:21" x14ac:dyDescent="0.3">
      <c r="A1679" s="126">
        <v>1364</v>
      </c>
      <c r="B1679" s="127">
        <v>1769</v>
      </c>
      <c r="C1679" s="128">
        <f t="shared" si="329"/>
        <v>80576.12</v>
      </c>
      <c r="D1679" s="129">
        <f t="shared" si="330"/>
        <v>6714.67</v>
      </c>
      <c r="E1679" s="130">
        <f t="shared" si="323"/>
        <v>745.32</v>
      </c>
      <c r="F1679" s="131">
        <f t="shared" si="325"/>
        <v>201.44</v>
      </c>
      <c r="G1679" s="132">
        <f t="shared" si="326"/>
        <v>67.14</v>
      </c>
      <c r="H1679" s="131">
        <f t="shared" si="328"/>
        <v>2.29</v>
      </c>
      <c r="I1679" s="131">
        <f t="shared" si="331"/>
        <v>117.29</v>
      </c>
      <c r="J1679" s="128">
        <f t="shared" si="332"/>
        <v>299.57</v>
      </c>
      <c r="K1679" s="130">
        <f t="shared" si="333"/>
        <v>217.82</v>
      </c>
      <c r="L1679" s="133">
        <v>1769</v>
      </c>
      <c r="M1679" s="118">
        <f t="shared" si="324"/>
        <v>1364</v>
      </c>
      <c r="N1679" s="135">
        <v>1769</v>
      </c>
      <c r="O1679" s="136">
        <f t="shared" si="327"/>
        <v>1364</v>
      </c>
      <c r="U1679" s="125"/>
    </row>
    <row r="1680" spans="1:21" x14ac:dyDescent="0.3">
      <c r="A1680" s="110">
        <v>1364</v>
      </c>
      <c r="B1680" s="111">
        <v>1770</v>
      </c>
      <c r="C1680" s="112">
        <f t="shared" si="329"/>
        <v>80576.12</v>
      </c>
      <c r="D1680" s="113">
        <f t="shared" si="330"/>
        <v>6714.67</v>
      </c>
      <c r="E1680" s="114">
        <f t="shared" si="323"/>
        <v>745.32</v>
      </c>
      <c r="F1680" s="115">
        <f t="shared" si="325"/>
        <v>201.44</v>
      </c>
      <c r="G1680" s="116">
        <f t="shared" si="326"/>
        <v>67.14</v>
      </c>
      <c r="H1680" s="115">
        <f t="shared" si="328"/>
        <v>2.29</v>
      </c>
      <c r="I1680" s="115">
        <f t="shared" si="331"/>
        <v>117.29</v>
      </c>
      <c r="J1680" s="112">
        <f t="shared" si="332"/>
        <v>299.57</v>
      </c>
      <c r="K1680" s="114">
        <f t="shared" si="333"/>
        <v>217.82</v>
      </c>
      <c r="L1680" s="117">
        <v>1770</v>
      </c>
      <c r="M1680" s="134">
        <f t="shared" si="324"/>
        <v>1364</v>
      </c>
      <c r="N1680" s="119">
        <v>1770</v>
      </c>
      <c r="O1680" s="120">
        <f t="shared" si="327"/>
        <v>1364</v>
      </c>
      <c r="U1680" s="125"/>
    </row>
    <row r="1681" spans="1:21" x14ac:dyDescent="0.3">
      <c r="A1681" s="126">
        <v>1365</v>
      </c>
      <c r="B1681" s="127">
        <v>1771</v>
      </c>
      <c r="C1681" s="128">
        <f t="shared" si="329"/>
        <v>80635.19</v>
      </c>
      <c r="D1681" s="129">
        <f t="shared" si="330"/>
        <v>6719.59</v>
      </c>
      <c r="E1681" s="130">
        <f t="shared" si="323"/>
        <v>745.87</v>
      </c>
      <c r="F1681" s="131">
        <f t="shared" si="325"/>
        <v>201.58</v>
      </c>
      <c r="G1681" s="132">
        <f t="shared" si="326"/>
        <v>67.19</v>
      </c>
      <c r="H1681" s="131">
        <f t="shared" si="328"/>
        <v>2.29</v>
      </c>
      <c r="I1681" s="131">
        <f t="shared" si="331"/>
        <v>117.29</v>
      </c>
      <c r="J1681" s="128">
        <f t="shared" si="332"/>
        <v>299.57</v>
      </c>
      <c r="K1681" s="130">
        <f t="shared" si="333"/>
        <v>217.82</v>
      </c>
      <c r="L1681" s="133">
        <v>1771</v>
      </c>
      <c r="M1681" s="118">
        <f t="shared" si="324"/>
        <v>1365</v>
      </c>
      <c r="N1681" s="135">
        <v>1771</v>
      </c>
      <c r="O1681" s="136">
        <f t="shared" si="327"/>
        <v>1365</v>
      </c>
      <c r="U1681" s="125"/>
    </row>
    <row r="1682" spans="1:21" x14ac:dyDescent="0.3">
      <c r="A1682" s="110">
        <v>1366</v>
      </c>
      <c r="B1682" s="111">
        <v>1772</v>
      </c>
      <c r="C1682" s="112">
        <f t="shared" si="329"/>
        <v>80694.259999999995</v>
      </c>
      <c r="D1682" s="113">
        <f t="shared" si="330"/>
        <v>6724.52</v>
      </c>
      <c r="E1682" s="114">
        <f t="shared" si="323"/>
        <v>746.42</v>
      </c>
      <c r="F1682" s="115">
        <f t="shared" si="325"/>
        <v>201.73</v>
      </c>
      <c r="G1682" s="116">
        <f t="shared" si="326"/>
        <v>67.239999999999995</v>
      </c>
      <c r="H1682" s="115">
        <f t="shared" si="328"/>
        <v>2.29</v>
      </c>
      <c r="I1682" s="115">
        <f t="shared" si="331"/>
        <v>117.29</v>
      </c>
      <c r="J1682" s="112">
        <f t="shared" si="332"/>
        <v>299.57</v>
      </c>
      <c r="K1682" s="114">
        <f t="shared" si="333"/>
        <v>217.82</v>
      </c>
      <c r="L1682" s="117">
        <v>1772</v>
      </c>
      <c r="M1682" s="134">
        <f t="shared" si="324"/>
        <v>1366</v>
      </c>
      <c r="N1682" s="119">
        <v>1772</v>
      </c>
      <c r="O1682" s="120">
        <f t="shared" si="327"/>
        <v>1366</v>
      </c>
      <c r="U1682" s="125"/>
    </row>
    <row r="1683" spans="1:21" x14ac:dyDescent="0.3">
      <c r="A1683" s="126">
        <v>1366</v>
      </c>
      <c r="B1683" s="127">
        <v>1773</v>
      </c>
      <c r="C1683" s="128">
        <f t="shared" si="329"/>
        <v>80694.259999999995</v>
      </c>
      <c r="D1683" s="129">
        <f t="shared" si="330"/>
        <v>6724.52</v>
      </c>
      <c r="E1683" s="130">
        <f t="shared" si="323"/>
        <v>746.42</v>
      </c>
      <c r="F1683" s="131">
        <f t="shared" si="325"/>
        <v>201.73</v>
      </c>
      <c r="G1683" s="132">
        <f t="shared" si="326"/>
        <v>67.239999999999995</v>
      </c>
      <c r="H1683" s="131">
        <f t="shared" si="328"/>
        <v>2.29</v>
      </c>
      <c r="I1683" s="131">
        <f t="shared" si="331"/>
        <v>117.29</v>
      </c>
      <c r="J1683" s="128">
        <f t="shared" si="332"/>
        <v>299.57</v>
      </c>
      <c r="K1683" s="130">
        <f t="shared" si="333"/>
        <v>217.82</v>
      </c>
      <c r="L1683" s="133">
        <v>1773</v>
      </c>
      <c r="M1683" s="118">
        <f t="shared" si="324"/>
        <v>1366</v>
      </c>
      <c r="N1683" s="135">
        <v>1773</v>
      </c>
      <c r="O1683" s="136">
        <f t="shared" si="327"/>
        <v>1366</v>
      </c>
      <c r="U1683" s="125"/>
    </row>
    <row r="1684" spans="1:21" x14ac:dyDescent="0.3">
      <c r="A1684" s="110">
        <v>1367</v>
      </c>
      <c r="B1684" s="111">
        <v>1774</v>
      </c>
      <c r="C1684" s="112">
        <f t="shared" si="329"/>
        <v>80753.34</v>
      </c>
      <c r="D1684" s="113">
        <f t="shared" si="330"/>
        <v>6729.44</v>
      </c>
      <c r="E1684" s="114">
        <f t="shared" si="323"/>
        <v>746.96</v>
      </c>
      <c r="F1684" s="115">
        <f t="shared" si="325"/>
        <v>201.88</v>
      </c>
      <c r="G1684" s="116">
        <f t="shared" si="326"/>
        <v>67.290000000000006</v>
      </c>
      <c r="H1684" s="115">
        <f t="shared" si="328"/>
        <v>2.29</v>
      </c>
      <c r="I1684" s="115">
        <f t="shared" si="331"/>
        <v>117.29</v>
      </c>
      <c r="J1684" s="112">
        <f t="shared" si="332"/>
        <v>299.57</v>
      </c>
      <c r="K1684" s="114">
        <f t="shared" si="333"/>
        <v>217.82</v>
      </c>
      <c r="L1684" s="117">
        <v>1774</v>
      </c>
      <c r="M1684" s="134">
        <f t="shared" si="324"/>
        <v>1367</v>
      </c>
      <c r="N1684" s="119">
        <v>1774</v>
      </c>
      <c r="O1684" s="120">
        <f t="shared" si="327"/>
        <v>1367</v>
      </c>
      <c r="U1684" s="125"/>
    </row>
    <row r="1685" spans="1:21" x14ac:dyDescent="0.3">
      <c r="A1685" s="126">
        <v>1367</v>
      </c>
      <c r="B1685" s="127">
        <v>1775</v>
      </c>
      <c r="C1685" s="128">
        <f t="shared" si="329"/>
        <v>80753.34</v>
      </c>
      <c r="D1685" s="129">
        <f t="shared" si="330"/>
        <v>6729.44</v>
      </c>
      <c r="E1685" s="130">
        <f t="shared" si="323"/>
        <v>746.96</v>
      </c>
      <c r="F1685" s="131">
        <f t="shared" si="325"/>
        <v>201.88</v>
      </c>
      <c r="G1685" s="132">
        <f t="shared" si="326"/>
        <v>67.290000000000006</v>
      </c>
      <c r="H1685" s="131">
        <f t="shared" si="328"/>
        <v>2.29</v>
      </c>
      <c r="I1685" s="131">
        <f t="shared" si="331"/>
        <v>117.29</v>
      </c>
      <c r="J1685" s="128">
        <f t="shared" si="332"/>
        <v>299.57</v>
      </c>
      <c r="K1685" s="130">
        <f t="shared" si="333"/>
        <v>217.82</v>
      </c>
      <c r="L1685" s="133">
        <v>1775</v>
      </c>
      <c r="M1685" s="118">
        <f t="shared" si="324"/>
        <v>1367</v>
      </c>
      <c r="N1685" s="135">
        <v>1775</v>
      </c>
      <c r="O1685" s="136">
        <f t="shared" si="327"/>
        <v>1367</v>
      </c>
      <c r="U1685" s="125"/>
    </row>
    <row r="1686" spans="1:21" x14ac:dyDescent="0.3">
      <c r="A1686" s="110">
        <v>1368</v>
      </c>
      <c r="B1686" s="111">
        <v>1776</v>
      </c>
      <c r="C1686" s="112">
        <f t="shared" si="329"/>
        <v>80812.41</v>
      </c>
      <c r="D1686" s="113">
        <f t="shared" si="330"/>
        <v>6734.36</v>
      </c>
      <c r="E1686" s="114">
        <f t="shared" si="323"/>
        <v>747.51</v>
      </c>
      <c r="F1686" s="115">
        <f t="shared" si="325"/>
        <v>202.03</v>
      </c>
      <c r="G1686" s="116">
        <f t="shared" si="326"/>
        <v>67.34</v>
      </c>
      <c r="H1686" s="115">
        <f t="shared" si="328"/>
        <v>2.29</v>
      </c>
      <c r="I1686" s="115">
        <f t="shared" si="331"/>
        <v>117.29</v>
      </c>
      <c r="J1686" s="112">
        <f t="shared" si="332"/>
        <v>299.57</v>
      </c>
      <c r="K1686" s="114">
        <f t="shared" si="333"/>
        <v>217.82</v>
      </c>
      <c r="L1686" s="117">
        <v>1776</v>
      </c>
      <c r="M1686" s="134">
        <f t="shared" si="324"/>
        <v>1368</v>
      </c>
      <c r="N1686" s="119">
        <v>1776</v>
      </c>
      <c r="O1686" s="120">
        <f t="shared" si="327"/>
        <v>1368</v>
      </c>
      <c r="U1686" s="125"/>
    </row>
    <row r="1687" spans="1:21" x14ac:dyDescent="0.3">
      <c r="A1687" s="126">
        <v>1368</v>
      </c>
      <c r="B1687" s="127">
        <v>1777</v>
      </c>
      <c r="C1687" s="128">
        <f t="shared" si="329"/>
        <v>80812.41</v>
      </c>
      <c r="D1687" s="129">
        <f t="shared" si="330"/>
        <v>6734.36</v>
      </c>
      <c r="E1687" s="130">
        <f t="shared" si="323"/>
        <v>747.51</v>
      </c>
      <c r="F1687" s="131">
        <f t="shared" si="325"/>
        <v>202.03</v>
      </c>
      <c r="G1687" s="132">
        <f t="shared" si="326"/>
        <v>67.34</v>
      </c>
      <c r="H1687" s="131">
        <f t="shared" si="328"/>
        <v>2.29</v>
      </c>
      <c r="I1687" s="131">
        <f t="shared" si="331"/>
        <v>117.29</v>
      </c>
      <c r="J1687" s="128">
        <f t="shared" si="332"/>
        <v>299.57</v>
      </c>
      <c r="K1687" s="130">
        <f t="shared" si="333"/>
        <v>217.82</v>
      </c>
      <c r="L1687" s="133">
        <v>1777</v>
      </c>
      <c r="M1687" s="118">
        <f t="shared" si="324"/>
        <v>1368</v>
      </c>
      <c r="N1687" s="135">
        <v>1777</v>
      </c>
      <c r="O1687" s="136">
        <f t="shared" si="327"/>
        <v>1368</v>
      </c>
      <c r="U1687" s="125"/>
    </row>
    <row r="1688" spans="1:21" x14ac:dyDescent="0.3">
      <c r="A1688" s="110">
        <v>1369</v>
      </c>
      <c r="B1688" s="111">
        <v>1778</v>
      </c>
      <c r="C1688" s="112">
        <f t="shared" si="329"/>
        <v>80871.48</v>
      </c>
      <c r="D1688" s="113">
        <f t="shared" si="330"/>
        <v>6739.29</v>
      </c>
      <c r="E1688" s="114">
        <f t="shared" si="323"/>
        <v>748.06</v>
      </c>
      <c r="F1688" s="115">
        <f t="shared" si="325"/>
        <v>202.17</v>
      </c>
      <c r="G1688" s="116">
        <f t="shared" si="326"/>
        <v>67.39</v>
      </c>
      <c r="H1688" s="115">
        <f t="shared" si="328"/>
        <v>2.29</v>
      </c>
      <c r="I1688" s="115">
        <f t="shared" si="331"/>
        <v>117.29</v>
      </c>
      <c r="J1688" s="112">
        <f t="shared" si="332"/>
        <v>299.57</v>
      </c>
      <c r="K1688" s="114">
        <f t="shared" si="333"/>
        <v>217.82</v>
      </c>
      <c r="L1688" s="117">
        <v>1778</v>
      </c>
      <c r="M1688" s="134">
        <f t="shared" si="324"/>
        <v>1369</v>
      </c>
      <c r="N1688" s="119">
        <v>1778</v>
      </c>
      <c r="O1688" s="120">
        <f t="shared" si="327"/>
        <v>1369</v>
      </c>
      <c r="U1688" s="125"/>
    </row>
    <row r="1689" spans="1:21" x14ac:dyDescent="0.3">
      <c r="A1689" s="126">
        <v>1370</v>
      </c>
      <c r="B1689" s="127">
        <v>1779</v>
      </c>
      <c r="C1689" s="128">
        <f t="shared" si="329"/>
        <v>80930.559999999998</v>
      </c>
      <c r="D1689" s="129">
        <f t="shared" si="330"/>
        <v>6744.21</v>
      </c>
      <c r="E1689" s="130">
        <f t="shared" si="323"/>
        <v>748.6</v>
      </c>
      <c r="F1689" s="131">
        <f t="shared" si="325"/>
        <v>202.32</v>
      </c>
      <c r="G1689" s="132">
        <f t="shared" si="326"/>
        <v>67.44</v>
      </c>
      <c r="H1689" s="131">
        <f t="shared" si="328"/>
        <v>2.29</v>
      </c>
      <c r="I1689" s="131">
        <f t="shared" si="331"/>
        <v>117.29</v>
      </c>
      <c r="J1689" s="128">
        <f t="shared" si="332"/>
        <v>299.57</v>
      </c>
      <c r="K1689" s="130">
        <f t="shared" si="333"/>
        <v>217.82</v>
      </c>
      <c r="L1689" s="133">
        <v>1779</v>
      </c>
      <c r="M1689" s="118">
        <f t="shared" si="324"/>
        <v>1370</v>
      </c>
      <c r="N1689" s="135">
        <v>1779</v>
      </c>
      <c r="O1689" s="136">
        <f t="shared" si="327"/>
        <v>1370</v>
      </c>
      <c r="U1689" s="125"/>
    </row>
    <row r="1690" spans="1:21" x14ac:dyDescent="0.3">
      <c r="A1690" s="110">
        <v>1370</v>
      </c>
      <c r="B1690" s="111">
        <v>1780</v>
      </c>
      <c r="C1690" s="112">
        <f t="shared" si="329"/>
        <v>80930.559999999998</v>
      </c>
      <c r="D1690" s="113">
        <f t="shared" si="330"/>
        <v>6744.21</v>
      </c>
      <c r="E1690" s="114">
        <f t="shared" si="323"/>
        <v>748.6</v>
      </c>
      <c r="F1690" s="115">
        <f t="shared" si="325"/>
        <v>202.32</v>
      </c>
      <c r="G1690" s="116">
        <f t="shared" si="326"/>
        <v>67.44</v>
      </c>
      <c r="H1690" s="115">
        <f t="shared" si="328"/>
        <v>2.29</v>
      </c>
      <c r="I1690" s="115">
        <f t="shared" si="331"/>
        <v>117.29</v>
      </c>
      <c r="J1690" s="112">
        <f t="shared" si="332"/>
        <v>299.57</v>
      </c>
      <c r="K1690" s="114">
        <f t="shared" si="333"/>
        <v>217.82</v>
      </c>
      <c r="L1690" s="117">
        <v>1780</v>
      </c>
      <c r="M1690" s="134">
        <f t="shared" si="324"/>
        <v>1370</v>
      </c>
      <c r="N1690" s="119">
        <v>1780</v>
      </c>
      <c r="O1690" s="120">
        <f t="shared" si="327"/>
        <v>1370</v>
      </c>
      <c r="U1690" s="125"/>
    </row>
    <row r="1691" spans="1:21" x14ac:dyDescent="0.3">
      <c r="A1691" s="126">
        <v>1371</v>
      </c>
      <c r="B1691" s="127">
        <v>1781</v>
      </c>
      <c r="C1691" s="128">
        <f t="shared" si="329"/>
        <v>80989.63</v>
      </c>
      <c r="D1691" s="129">
        <f t="shared" si="330"/>
        <v>6749.13</v>
      </c>
      <c r="E1691" s="130">
        <f t="shared" si="323"/>
        <v>749.15</v>
      </c>
      <c r="F1691" s="131">
        <f t="shared" si="325"/>
        <v>202.47</v>
      </c>
      <c r="G1691" s="132">
        <f t="shared" si="326"/>
        <v>67.489999999999995</v>
      </c>
      <c r="H1691" s="131">
        <f t="shared" si="328"/>
        <v>2.29</v>
      </c>
      <c r="I1691" s="131">
        <f t="shared" si="331"/>
        <v>117.29</v>
      </c>
      <c r="J1691" s="128">
        <f t="shared" si="332"/>
        <v>299.57</v>
      </c>
      <c r="K1691" s="130">
        <f t="shared" si="333"/>
        <v>217.82</v>
      </c>
      <c r="L1691" s="133">
        <v>1781</v>
      </c>
      <c r="M1691" s="118">
        <f t="shared" si="324"/>
        <v>1371</v>
      </c>
      <c r="N1691" s="135">
        <v>1781</v>
      </c>
      <c r="O1691" s="136">
        <f t="shared" si="327"/>
        <v>1371</v>
      </c>
      <c r="U1691" s="125"/>
    </row>
    <row r="1692" spans="1:21" x14ac:dyDescent="0.3">
      <c r="A1692" s="110">
        <v>1371</v>
      </c>
      <c r="B1692" s="111">
        <v>1782</v>
      </c>
      <c r="C1692" s="112">
        <f t="shared" si="329"/>
        <v>80989.63</v>
      </c>
      <c r="D1692" s="113">
        <f t="shared" si="330"/>
        <v>6749.13</v>
      </c>
      <c r="E1692" s="114">
        <f t="shared" si="323"/>
        <v>749.15</v>
      </c>
      <c r="F1692" s="115">
        <f t="shared" si="325"/>
        <v>202.47</v>
      </c>
      <c r="G1692" s="116">
        <f t="shared" si="326"/>
        <v>67.489999999999995</v>
      </c>
      <c r="H1692" s="115">
        <f t="shared" si="328"/>
        <v>2.29</v>
      </c>
      <c r="I1692" s="115">
        <f t="shared" si="331"/>
        <v>117.29</v>
      </c>
      <c r="J1692" s="112">
        <f t="shared" si="332"/>
        <v>299.57</v>
      </c>
      <c r="K1692" s="114">
        <f t="shared" si="333"/>
        <v>217.82</v>
      </c>
      <c r="L1692" s="117">
        <v>1782</v>
      </c>
      <c r="M1692" s="134">
        <f t="shared" si="324"/>
        <v>1371</v>
      </c>
      <c r="N1692" s="119">
        <v>1782</v>
      </c>
      <c r="O1692" s="120">
        <f t="shared" si="327"/>
        <v>1371</v>
      </c>
      <c r="U1692" s="125"/>
    </row>
    <row r="1693" spans="1:21" x14ac:dyDescent="0.3">
      <c r="A1693" s="126">
        <v>1372</v>
      </c>
      <c r="B1693" s="127">
        <v>1783</v>
      </c>
      <c r="C1693" s="128">
        <f t="shared" si="329"/>
        <v>81048.7</v>
      </c>
      <c r="D1693" s="129">
        <f t="shared" si="330"/>
        <v>6754.05</v>
      </c>
      <c r="E1693" s="130">
        <f t="shared" si="323"/>
        <v>749.69</v>
      </c>
      <c r="F1693" s="131">
        <f t="shared" si="325"/>
        <v>202.62</v>
      </c>
      <c r="G1693" s="132">
        <f t="shared" si="326"/>
        <v>67.540000000000006</v>
      </c>
      <c r="H1693" s="131">
        <f t="shared" si="328"/>
        <v>2.29</v>
      </c>
      <c r="I1693" s="131">
        <f t="shared" si="331"/>
        <v>117.29</v>
      </c>
      <c r="J1693" s="128">
        <f t="shared" si="332"/>
        <v>299.57</v>
      </c>
      <c r="K1693" s="130">
        <f t="shared" si="333"/>
        <v>217.82</v>
      </c>
      <c r="L1693" s="133">
        <v>1783</v>
      </c>
      <c r="M1693" s="118">
        <f t="shared" si="324"/>
        <v>1372</v>
      </c>
      <c r="N1693" s="135">
        <v>1783</v>
      </c>
      <c r="O1693" s="136">
        <f t="shared" si="327"/>
        <v>1372</v>
      </c>
      <c r="U1693" s="125"/>
    </row>
    <row r="1694" spans="1:21" x14ac:dyDescent="0.3">
      <c r="A1694" s="110">
        <v>1373</v>
      </c>
      <c r="B1694" s="111">
        <v>1784</v>
      </c>
      <c r="C1694" s="112">
        <f t="shared" si="329"/>
        <v>81107.78</v>
      </c>
      <c r="D1694" s="113">
        <f t="shared" si="330"/>
        <v>6758.98</v>
      </c>
      <c r="E1694" s="114">
        <f t="shared" si="323"/>
        <v>750.24</v>
      </c>
      <c r="F1694" s="115">
        <f t="shared" si="325"/>
        <v>202.76</v>
      </c>
      <c r="G1694" s="116">
        <f t="shared" si="326"/>
        <v>67.58</v>
      </c>
      <c r="H1694" s="115">
        <f t="shared" si="328"/>
        <v>2.29</v>
      </c>
      <c r="I1694" s="115">
        <f t="shared" si="331"/>
        <v>117.29</v>
      </c>
      <c r="J1694" s="112">
        <f t="shared" si="332"/>
        <v>299.57</v>
      </c>
      <c r="K1694" s="114">
        <f t="shared" si="333"/>
        <v>217.82</v>
      </c>
      <c r="L1694" s="117">
        <v>1784</v>
      </c>
      <c r="M1694" s="134">
        <f t="shared" si="324"/>
        <v>1373</v>
      </c>
      <c r="N1694" s="119">
        <v>1784</v>
      </c>
      <c r="O1694" s="120">
        <f t="shared" si="327"/>
        <v>1373</v>
      </c>
      <c r="U1694" s="125"/>
    </row>
    <row r="1695" spans="1:21" x14ac:dyDescent="0.3">
      <c r="A1695" s="126">
        <v>1374</v>
      </c>
      <c r="B1695" s="127">
        <v>1785</v>
      </c>
      <c r="C1695" s="128">
        <f t="shared" si="329"/>
        <v>81166.850000000006</v>
      </c>
      <c r="D1695" s="129">
        <f t="shared" si="330"/>
        <v>6763.9</v>
      </c>
      <c r="E1695" s="130">
        <f t="shared" si="323"/>
        <v>750.79</v>
      </c>
      <c r="F1695" s="131">
        <f t="shared" si="325"/>
        <v>202.91</v>
      </c>
      <c r="G1695" s="132">
        <f t="shared" si="326"/>
        <v>67.63</v>
      </c>
      <c r="H1695" s="131">
        <f t="shared" si="328"/>
        <v>2.29</v>
      </c>
      <c r="I1695" s="131">
        <f t="shared" si="331"/>
        <v>117.29</v>
      </c>
      <c r="J1695" s="128">
        <f t="shared" si="332"/>
        <v>299.57</v>
      </c>
      <c r="K1695" s="130">
        <f t="shared" si="333"/>
        <v>217.82</v>
      </c>
      <c r="L1695" s="133">
        <v>1785</v>
      </c>
      <c r="M1695" s="118">
        <f t="shared" si="324"/>
        <v>1374</v>
      </c>
      <c r="N1695" s="135">
        <v>1785</v>
      </c>
      <c r="O1695" s="136">
        <f t="shared" si="327"/>
        <v>1374</v>
      </c>
      <c r="U1695" s="125"/>
    </row>
    <row r="1696" spans="1:21" x14ac:dyDescent="0.3">
      <c r="A1696" s="110">
        <v>1374</v>
      </c>
      <c r="B1696" s="111">
        <v>1786</v>
      </c>
      <c r="C1696" s="112">
        <f t="shared" si="329"/>
        <v>81166.850000000006</v>
      </c>
      <c r="D1696" s="113">
        <f t="shared" si="330"/>
        <v>6763.9</v>
      </c>
      <c r="E1696" s="114">
        <f t="shared" si="323"/>
        <v>750.79</v>
      </c>
      <c r="F1696" s="115">
        <f t="shared" si="325"/>
        <v>202.91</v>
      </c>
      <c r="G1696" s="116">
        <f t="shared" si="326"/>
        <v>67.63</v>
      </c>
      <c r="H1696" s="115">
        <f t="shared" si="328"/>
        <v>2.29</v>
      </c>
      <c r="I1696" s="115">
        <f t="shared" si="331"/>
        <v>117.29</v>
      </c>
      <c r="J1696" s="112">
        <f t="shared" si="332"/>
        <v>299.57</v>
      </c>
      <c r="K1696" s="114">
        <f t="shared" si="333"/>
        <v>217.82</v>
      </c>
      <c r="L1696" s="117">
        <v>1786</v>
      </c>
      <c r="M1696" s="134">
        <f t="shared" si="324"/>
        <v>1374</v>
      </c>
      <c r="N1696" s="119">
        <v>1786</v>
      </c>
      <c r="O1696" s="120">
        <f t="shared" si="327"/>
        <v>1374</v>
      </c>
      <c r="U1696" s="125"/>
    </row>
    <row r="1697" spans="1:21" x14ac:dyDescent="0.3">
      <c r="A1697" s="126">
        <v>1375</v>
      </c>
      <c r="B1697" s="127">
        <v>1787</v>
      </c>
      <c r="C1697" s="128">
        <f t="shared" si="329"/>
        <v>81225.929999999993</v>
      </c>
      <c r="D1697" s="129">
        <f t="shared" si="330"/>
        <v>6768.82</v>
      </c>
      <c r="E1697" s="130">
        <f t="shared" si="323"/>
        <v>751.33</v>
      </c>
      <c r="F1697" s="131">
        <f t="shared" si="325"/>
        <v>203.06</v>
      </c>
      <c r="G1697" s="132">
        <f t="shared" si="326"/>
        <v>67.680000000000007</v>
      </c>
      <c r="H1697" s="131">
        <f t="shared" si="328"/>
        <v>2.29</v>
      </c>
      <c r="I1697" s="131">
        <f t="shared" si="331"/>
        <v>117.29</v>
      </c>
      <c r="J1697" s="128">
        <f t="shared" si="332"/>
        <v>299.57</v>
      </c>
      <c r="K1697" s="130">
        <f t="shared" si="333"/>
        <v>217.82</v>
      </c>
      <c r="L1697" s="133">
        <v>1787</v>
      </c>
      <c r="M1697" s="118">
        <f t="shared" si="324"/>
        <v>1375</v>
      </c>
      <c r="N1697" s="135">
        <v>1787</v>
      </c>
      <c r="O1697" s="136">
        <f t="shared" si="327"/>
        <v>1375</v>
      </c>
      <c r="U1697" s="125"/>
    </row>
    <row r="1698" spans="1:21" x14ac:dyDescent="0.3">
      <c r="A1698" s="110">
        <v>1375</v>
      </c>
      <c r="B1698" s="111">
        <v>1788</v>
      </c>
      <c r="C1698" s="112">
        <f t="shared" si="329"/>
        <v>81225.929999999993</v>
      </c>
      <c r="D1698" s="113">
        <f t="shared" si="330"/>
        <v>6768.82</v>
      </c>
      <c r="E1698" s="114">
        <f t="shared" si="323"/>
        <v>751.33</v>
      </c>
      <c r="F1698" s="115">
        <f t="shared" si="325"/>
        <v>203.06</v>
      </c>
      <c r="G1698" s="116">
        <f t="shared" si="326"/>
        <v>67.680000000000007</v>
      </c>
      <c r="H1698" s="115">
        <f t="shared" si="328"/>
        <v>2.29</v>
      </c>
      <c r="I1698" s="115">
        <f t="shared" si="331"/>
        <v>117.29</v>
      </c>
      <c r="J1698" s="112">
        <f t="shared" si="332"/>
        <v>299.57</v>
      </c>
      <c r="K1698" s="114">
        <f t="shared" si="333"/>
        <v>217.82</v>
      </c>
      <c r="L1698" s="117">
        <v>1788</v>
      </c>
      <c r="M1698" s="118">
        <f t="shared" si="324"/>
        <v>1375</v>
      </c>
      <c r="N1698" s="119">
        <v>1788</v>
      </c>
      <c r="O1698" s="120">
        <f t="shared" si="327"/>
        <v>1375</v>
      </c>
      <c r="U1698" s="125"/>
    </row>
    <row r="1699" spans="1:21" x14ac:dyDescent="0.3">
      <c r="A1699" s="126">
        <v>1376</v>
      </c>
      <c r="B1699" s="127">
        <v>1789</v>
      </c>
      <c r="C1699" s="128">
        <f t="shared" si="329"/>
        <v>81285</v>
      </c>
      <c r="D1699" s="129">
        <f t="shared" si="330"/>
        <v>6773.75</v>
      </c>
      <c r="E1699" s="130">
        <f t="shared" si="323"/>
        <v>751.88</v>
      </c>
      <c r="F1699" s="131">
        <f t="shared" si="325"/>
        <v>203.21</v>
      </c>
      <c r="G1699" s="132">
        <f t="shared" si="326"/>
        <v>67.73</v>
      </c>
      <c r="H1699" s="131">
        <f t="shared" si="328"/>
        <v>2.29</v>
      </c>
      <c r="I1699" s="131">
        <f t="shared" si="331"/>
        <v>117.29</v>
      </c>
      <c r="J1699" s="128">
        <f t="shared" si="332"/>
        <v>299.57</v>
      </c>
      <c r="K1699" s="130">
        <f t="shared" si="333"/>
        <v>217.82</v>
      </c>
      <c r="L1699" s="133">
        <v>1789</v>
      </c>
      <c r="M1699" s="134">
        <f t="shared" si="324"/>
        <v>1376</v>
      </c>
      <c r="N1699" s="135">
        <v>1789</v>
      </c>
      <c r="O1699" s="136">
        <f t="shared" si="327"/>
        <v>1376</v>
      </c>
      <c r="U1699" s="125"/>
    </row>
    <row r="1700" spans="1:21" x14ac:dyDescent="0.3">
      <c r="A1700" s="110">
        <v>1376</v>
      </c>
      <c r="B1700" s="111">
        <v>1790</v>
      </c>
      <c r="C1700" s="112">
        <f t="shared" si="329"/>
        <v>81285</v>
      </c>
      <c r="D1700" s="113">
        <f t="shared" si="330"/>
        <v>6773.75</v>
      </c>
      <c r="E1700" s="114">
        <f t="shared" si="323"/>
        <v>751.88</v>
      </c>
      <c r="F1700" s="115">
        <f t="shared" si="325"/>
        <v>203.21</v>
      </c>
      <c r="G1700" s="116">
        <f t="shared" si="326"/>
        <v>67.73</v>
      </c>
      <c r="H1700" s="115">
        <f t="shared" si="328"/>
        <v>2.29</v>
      </c>
      <c r="I1700" s="115">
        <f t="shared" si="331"/>
        <v>117.29</v>
      </c>
      <c r="J1700" s="112">
        <f t="shared" si="332"/>
        <v>299.57</v>
      </c>
      <c r="K1700" s="114">
        <f t="shared" si="333"/>
        <v>217.82</v>
      </c>
      <c r="L1700" s="117">
        <v>1790</v>
      </c>
      <c r="M1700" s="118">
        <f t="shared" si="324"/>
        <v>1376</v>
      </c>
      <c r="N1700" s="119">
        <v>1790</v>
      </c>
      <c r="O1700" s="120">
        <f t="shared" si="327"/>
        <v>1376</v>
      </c>
      <c r="U1700" s="125"/>
    </row>
    <row r="1701" spans="1:21" x14ac:dyDescent="0.3">
      <c r="A1701" s="126">
        <v>1377</v>
      </c>
      <c r="B1701" s="127">
        <v>1791</v>
      </c>
      <c r="C1701" s="128">
        <f t="shared" si="329"/>
        <v>81344.070000000007</v>
      </c>
      <c r="D1701" s="129">
        <f t="shared" si="330"/>
        <v>6778.67</v>
      </c>
      <c r="E1701" s="130">
        <f t="shared" si="323"/>
        <v>752.43</v>
      </c>
      <c r="F1701" s="131">
        <f t="shared" si="325"/>
        <v>203.36</v>
      </c>
      <c r="G1701" s="132">
        <f t="shared" si="326"/>
        <v>67.78</v>
      </c>
      <c r="H1701" s="131">
        <f t="shared" si="328"/>
        <v>2.29</v>
      </c>
      <c r="I1701" s="131">
        <f t="shared" si="331"/>
        <v>117.29</v>
      </c>
      <c r="J1701" s="128">
        <f t="shared" si="332"/>
        <v>299.57</v>
      </c>
      <c r="K1701" s="130">
        <f t="shared" si="333"/>
        <v>217.82</v>
      </c>
      <c r="L1701" s="133">
        <v>1791</v>
      </c>
      <c r="M1701" s="134">
        <f t="shared" si="324"/>
        <v>1377</v>
      </c>
      <c r="N1701" s="135">
        <v>1791</v>
      </c>
      <c r="O1701" s="136">
        <f t="shared" si="327"/>
        <v>1377</v>
      </c>
      <c r="U1701" s="125"/>
    </row>
    <row r="1702" spans="1:21" x14ac:dyDescent="0.3">
      <c r="A1702" s="110">
        <v>1378</v>
      </c>
      <c r="B1702" s="111">
        <v>1792</v>
      </c>
      <c r="C1702" s="112">
        <f t="shared" si="329"/>
        <v>81403.149999999994</v>
      </c>
      <c r="D1702" s="113">
        <f t="shared" si="330"/>
        <v>6783.59</v>
      </c>
      <c r="E1702" s="114">
        <f t="shared" si="323"/>
        <v>752.97</v>
      </c>
      <c r="F1702" s="115">
        <f t="shared" si="325"/>
        <v>203.5</v>
      </c>
      <c r="G1702" s="116">
        <f t="shared" si="326"/>
        <v>67.83</v>
      </c>
      <c r="H1702" s="115">
        <f t="shared" si="328"/>
        <v>2.29</v>
      </c>
      <c r="I1702" s="115">
        <f t="shared" si="331"/>
        <v>117.29</v>
      </c>
      <c r="J1702" s="112">
        <f t="shared" si="332"/>
        <v>299.57</v>
      </c>
      <c r="K1702" s="114">
        <f t="shared" si="333"/>
        <v>217.82</v>
      </c>
      <c r="L1702" s="117">
        <v>1792</v>
      </c>
      <c r="M1702" s="118">
        <f t="shared" si="324"/>
        <v>1378</v>
      </c>
      <c r="N1702" s="119">
        <v>1792</v>
      </c>
      <c r="O1702" s="120">
        <f t="shared" si="327"/>
        <v>1378</v>
      </c>
      <c r="U1702" s="125"/>
    </row>
    <row r="1703" spans="1:21" x14ac:dyDescent="0.3">
      <c r="A1703" s="126">
        <v>1378</v>
      </c>
      <c r="B1703" s="127">
        <v>1793</v>
      </c>
      <c r="C1703" s="128">
        <f t="shared" si="329"/>
        <v>81403.149999999994</v>
      </c>
      <c r="D1703" s="129">
        <f t="shared" si="330"/>
        <v>6783.59</v>
      </c>
      <c r="E1703" s="130">
        <f t="shared" si="323"/>
        <v>752.97</v>
      </c>
      <c r="F1703" s="131">
        <f t="shared" si="325"/>
        <v>203.5</v>
      </c>
      <c r="G1703" s="132">
        <f t="shared" si="326"/>
        <v>67.83</v>
      </c>
      <c r="H1703" s="131">
        <f t="shared" si="328"/>
        <v>2.29</v>
      </c>
      <c r="I1703" s="131">
        <f t="shared" si="331"/>
        <v>117.29</v>
      </c>
      <c r="J1703" s="128">
        <f t="shared" si="332"/>
        <v>299.57</v>
      </c>
      <c r="K1703" s="130">
        <f t="shared" si="333"/>
        <v>217.82</v>
      </c>
      <c r="L1703" s="133">
        <v>1793</v>
      </c>
      <c r="M1703" s="134">
        <f t="shared" si="324"/>
        <v>1378</v>
      </c>
      <c r="N1703" s="135">
        <v>1793</v>
      </c>
      <c r="O1703" s="136">
        <f t="shared" si="327"/>
        <v>1378</v>
      </c>
      <c r="U1703" s="125"/>
    </row>
    <row r="1704" spans="1:21" x14ac:dyDescent="0.3">
      <c r="A1704" s="110">
        <v>1379</v>
      </c>
      <c r="B1704" s="111">
        <v>1794</v>
      </c>
      <c r="C1704" s="112">
        <f t="shared" si="329"/>
        <v>81462.22</v>
      </c>
      <c r="D1704" s="113">
        <f t="shared" si="330"/>
        <v>6788.51</v>
      </c>
      <c r="E1704" s="114">
        <f t="shared" ref="E1704:E1767" si="334">TRUNC(D1704*$P$3,2)</f>
        <v>753.52</v>
      </c>
      <c r="F1704" s="115">
        <f t="shared" si="325"/>
        <v>203.65</v>
      </c>
      <c r="G1704" s="116">
        <f t="shared" si="326"/>
        <v>67.88</v>
      </c>
      <c r="H1704" s="115">
        <f t="shared" si="328"/>
        <v>2.29</v>
      </c>
      <c r="I1704" s="115">
        <f t="shared" si="331"/>
        <v>117.29</v>
      </c>
      <c r="J1704" s="112">
        <f t="shared" si="332"/>
        <v>299.57</v>
      </c>
      <c r="K1704" s="114">
        <f t="shared" si="333"/>
        <v>217.82</v>
      </c>
      <c r="L1704" s="117">
        <v>1794</v>
      </c>
      <c r="M1704" s="118">
        <f t="shared" si="324"/>
        <v>1379</v>
      </c>
      <c r="N1704" s="119">
        <v>1794</v>
      </c>
      <c r="O1704" s="120">
        <f t="shared" si="327"/>
        <v>1379</v>
      </c>
      <c r="U1704" s="125"/>
    </row>
    <row r="1705" spans="1:21" x14ac:dyDescent="0.3">
      <c r="A1705" s="126">
        <v>1380</v>
      </c>
      <c r="B1705" s="127">
        <v>1795</v>
      </c>
      <c r="C1705" s="128">
        <f t="shared" si="329"/>
        <v>81521.289999999994</v>
      </c>
      <c r="D1705" s="129">
        <f t="shared" si="330"/>
        <v>6793.44</v>
      </c>
      <c r="E1705" s="130">
        <f t="shared" si="334"/>
        <v>754.07</v>
      </c>
      <c r="F1705" s="131">
        <f t="shared" si="325"/>
        <v>203.8</v>
      </c>
      <c r="G1705" s="132">
        <f t="shared" si="326"/>
        <v>67.930000000000007</v>
      </c>
      <c r="H1705" s="131">
        <f t="shared" si="328"/>
        <v>2.29</v>
      </c>
      <c r="I1705" s="131">
        <f t="shared" si="331"/>
        <v>117.29</v>
      </c>
      <c r="J1705" s="128">
        <f t="shared" si="332"/>
        <v>299.57</v>
      </c>
      <c r="K1705" s="130">
        <f t="shared" si="333"/>
        <v>217.82</v>
      </c>
      <c r="L1705" s="133">
        <v>1795</v>
      </c>
      <c r="M1705" s="134">
        <f t="shared" si="324"/>
        <v>1380</v>
      </c>
      <c r="N1705" s="135">
        <v>1795</v>
      </c>
      <c r="O1705" s="136">
        <f t="shared" si="327"/>
        <v>1380</v>
      </c>
      <c r="U1705" s="125"/>
    </row>
    <row r="1706" spans="1:21" x14ac:dyDescent="0.3">
      <c r="A1706" s="110">
        <v>1380</v>
      </c>
      <c r="B1706" s="111">
        <v>1796</v>
      </c>
      <c r="C1706" s="112">
        <f t="shared" si="329"/>
        <v>81521.289999999994</v>
      </c>
      <c r="D1706" s="113">
        <f t="shared" si="330"/>
        <v>6793.44</v>
      </c>
      <c r="E1706" s="114">
        <f t="shared" si="334"/>
        <v>754.07</v>
      </c>
      <c r="F1706" s="115">
        <f t="shared" si="325"/>
        <v>203.8</v>
      </c>
      <c r="G1706" s="116">
        <f t="shared" si="326"/>
        <v>67.930000000000007</v>
      </c>
      <c r="H1706" s="115">
        <f t="shared" si="328"/>
        <v>2.29</v>
      </c>
      <c r="I1706" s="115">
        <f t="shared" si="331"/>
        <v>117.29</v>
      </c>
      <c r="J1706" s="112">
        <f t="shared" si="332"/>
        <v>299.57</v>
      </c>
      <c r="K1706" s="114">
        <f t="shared" si="333"/>
        <v>217.82</v>
      </c>
      <c r="L1706" s="117">
        <v>1796</v>
      </c>
      <c r="M1706" s="118">
        <f t="shared" ref="M1706:M1769" si="335">A1706</f>
        <v>1380</v>
      </c>
      <c r="N1706" s="119">
        <v>1796</v>
      </c>
      <c r="O1706" s="120">
        <f t="shared" si="327"/>
        <v>1380</v>
      </c>
      <c r="U1706" s="125"/>
    </row>
    <row r="1707" spans="1:21" x14ac:dyDescent="0.3">
      <c r="A1707" s="126">
        <v>1381</v>
      </c>
      <c r="B1707" s="127">
        <v>1797</v>
      </c>
      <c r="C1707" s="128">
        <f t="shared" si="329"/>
        <v>81580.37</v>
      </c>
      <c r="D1707" s="129">
        <f t="shared" si="330"/>
        <v>6798.36</v>
      </c>
      <c r="E1707" s="130">
        <f t="shared" si="334"/>
        <v>754.61</v>
      </c>
      <c r="F1707" s="131">
        <f t="shared" si="325"/>
        <v>203.95</v>
      </c>
      <c r="G1707" s="132">
        <f t="shared" si="326"/>
        <v>67.98</v>
      </c>
      <c r="H1707" s="131">
        <f t="shared" si="328"/>
        <v>2.29</v>
      </c>
      <c r="I1707" s="131">
        <f t="shared" si="331"/>
        <v>117.29</v>
      </c>
      <c r="J1707" s="128">
        <f t="shared" si="332"/>
        <v>299.57</v>
      </c>
      <c r="K1707" s="130">
        <f t="shared" si="333"/>
        <v>217.82</v>
      </c>
      <c r="L1707" s="133">
        <v>1797</v>
      </c>
      <c r="M1707" s="134">
        <f t="shared" si="335"/>
        <v>1381</v>
      </c>
      <c r="N1707" s="135">
        <v>1797</v>
      </c>
      <c r="O1707" s="136">
        <f t="shared" si="327"/>
        <v>1381</v>
      </c>
      <c r="U1707" s="125"/>
    </row>
    <row r="1708" spans="1:21" x14ac:dyDescent="0.3">
      <c r="A1708" s="110">
        <v>1381</v>
      </c>
      <c r="B1708" s="111">
        <v>1798</v>
      </c>
      <c r="C1708" s="112">
        <f t="shared" si="329"/>
        <v>81580.37</v>
      </c>
      <c r="D1708" s="113">
        <f t="shared" si="330"/>
        <v>6798.36</v>
      </c>
      <c r="E1708" s="114">
        <f t="shared" si="334"/>
        <v>754.61</v>
      </c>
      <c r="F1708" s="115">
        <f t="shared" si="325"/>
        <v>203.95</v>
      </c>
      <c r="G1708" s="116">
        <f t="shared" si="326"/>
        <v>67.98</v>
      </c>
      <c r="H1708" s="115">
        <f t="shared" si="328"/>
        <v>2.29</v>
      </c>
      <c r="I1708" s="115">
        <f t="shared" si="331"/>
        <v>117.29</v>
      </c>
      <c r="J1708" s="112">
        <f t="shared" si="332"/>
        <v>299.57</v>
      </c>
      <c r="K1708" s="114">
        <f t="shared" si="333"/>
        <v>217.82</v>
      </c>
      <c r="L1708" s="117">
        <v>1798</v>
      </c>
      <c r="M1708" s="118">
        <f t="shared" si="335"/>
        <v>1381</v>
      </c>
      <c r="N1708" s="119">
        <v>1798</v>
      </c>
      <c r="O1708" s="120">
        <f t="shared" si="327"/>
        <v>1381</v>
      </c>
      <c r="U1708" s="125"/>
    </row>
    <row r="1709" spans="1:21" x14ac:dyDescent="0.3">
      <c r="A1709" s="126">
        <v>1382</v>
      </c>
      <c r="B1709" s="127">
        <v>1799</v>
      </c>
      <c r="C1709" s="128">
        <f t="shared" si="329"/>
        <v>81639.44</v>
      </c>
      <c r="D1709" s="129">
        <f t="shared" si="330"/>
        <v>6803.28</v>
      </c>
      <c r="E1709" s="130">
        <f t="shared" si="334"/>
        <v>755.16</v>
      </c>
      <c r="F1709" s="131">
        <f t="shared" ref="F1709:F1772" si="336">TRUNC(IF(A1709&lt;=$A$270,$D$270*$P$5,D1709*$P$5),2)</f>
        <v>204.09</v>
      </c>
      <c r="G1709" s="132">
        <f t="shared" ref="G1709:G1772" si="337">TRUNC(IF(A1709&lt;=$A$270,$D$270*$P$6,D1709*$P$6),2)</f>
        <v>68.03</v>
      </c>
      <c r="H1709" s="131">
        <f t="shared" si="328"/>
        <v>2.29</v>
      </c>
      <c r="I1709" s="131">
        <f t="shared" si="331"/>
        <v>117.29</v>
      </c>
      <c r="J1709" s="128">
        <f t="shared" si="332"/>
        <v>299.57</v>
      </c>
      <c r="K1709" s="130">
        <f t="shared" si="333"/>
        <v>217.82</v>
      </c>
      <c r="L1709" s="133">
        <v>1799</v>
      </c>
      <c r="M1709" s="134">
        <f t="shared" si="335"/>
        <v>1382</v>
      </c>
      <c r="N1709" s="135">
        <v>1799</v>
      </c>
      <c r="O1709" s="136">
        <f t="shared" ref="O1709:O1772" si="338">A1709</f>
        <v>1382</v>
      </c>
      <c r="U1709" s="125"/>
    </row>
    <row r="1710" spans="1:21" x14ac:dyDescent="0.3">
      <c r="A1710" s="110">
        <v>1383</v>
      </c>
      <c r="B1710" s="111">
        <v>1800</v>
      </c>
      <c r="C1710" s="112">
        <f t="shared" si="329"/>
        <v>81698.509999999995</v>
      </c>
      <c r="D1710" s="113">
        <f t="shared" si="330"/>
        <v>6808.2</v>
      </c>
      <c r="E1710" s="114">
        <f t="shared" si="334"/>
        <v>755.71</v>
      </c>
      <c r="F1710" s="115">
        <f t="shared" si="336"/>
        <v>204.24</v>
      </c>
      <c r="G1710" s="116">
        <f t="shared" si="337"/>
        <v>68.08</v>
      </c>
      <c r="H1710" s="115">
        <f t="shared" si="328"/>
        <v>2.29</v>
      </c>
      <c r="I1710" s="115">
        <f t="shared" si="331"/>
        <v>117.29</v>
      </c>
      <c r="J1710" s="112">
        <f t="shared" si="332"/>
        <v>299.57</v>
      </c>
      <c r="K1710" s="114">
        <f t="shared" si="333"/>
        <v>217.82</v>
      </c>
      <c r="L1710" s="117">
        <v>1800</v>
      </c>
      <c r="M1710" s="118">
        <f t="shared" si="335"/>
        <v>1383</v>
      </c>
      <c r="N1710" s="119">
        <v>1800</v>
      </c>
      <c r="O1710" s="120">
        <f t="shared" si="338"/>
        <v>1383</v>
      </c>
      <c r="U1710" s="125"/>
    </row>
    <row r="1711" spans="1:21" x14ac:dyDescent="0.3">
      <c r="A1711" s="126">
        <v>1384</v>
      </c>
      <c r="B1711" s="127">
        <v>1801</v>
      </c>
      <c r="C1711" s="128">
        <f t="shared" si="329"/>
        <v>81757.59</v>
      </c>
      <c r="D1711" s="129">
        <f t="shared" si="330"/>
        <v>6813.13</v>
      </c>
      <c r="E1711" s="130">
        <f t="shared" si="334"/>
        <v>756.25</v>
      </c>
      <c r="F1711" s="131">
        <f t="shared" si="336"/>
        <v>204.39</v>
      </c>
      <c r="G1711" s="132">
        <f t="shared" si="337"/>
        <v>68.13</v>
      </c>
      <c r="H1711" s="131">
        <f t="shared" si="328"/>
        <v>2.29</v>
      </c>
      <c r="I1711" s="131">
        <f t="shared" si="331"/>
        <v>117.29</v>
      </c>
      <c r="J1711" s="128">
        <f t="shared" si="332"/>
        <v>299.57</v>
      </c>
      <c r="K1711" s="130">
        <f t="shared" si="333"/>
        <v>217.82</v>
      </c>
      <c r="L1711" s="133">
        <v>1801</v>
      </c>
      <c r="M1711" s="134">
        <f t="shared" si="335"/>
        <v>1384</v>
      </c>
      <c r="N1711" s="135">
        <v>1801</v>
      </c>
      <c r="O1711" s="136">
        <f t="shared" si="338"/>
        <v>1384</v>
      </c>
      <c r="U1711" s="125"/>
    </row>
    <row r="1712" spans="1:21" x14ac:dyDescent="0.3">
      <c r="A1712" s="110">
        <v>1384</v>
      </c>
      <c r="B1712" s="111">
        <v>1802</v>
      </c>
      <c r="C1712" s="112">
        <f t="shared" si="329"/>
        <v>81757.59</v>
      </c>
      <c r="D1712" s="113">
        <f t="shared" si="330"/>
        <v>6813.13</v>
      </c>
      <c r="E1712" s="114">
        <f t="shared" si="334"/>
        <v>756.25</v>
      </c>
      <c r="F1712" s="115">
        <f t="shared" si="336"/>
        <v>204.39</v>
      </c>
      <c r="G1712" s="116">
        <f t="shared" si="337"/>
        <v>68.13</v>
      </c>
      <c r="H1712" s="115">
        <f t="shared" si="328"/>
        <v>2.29</v>
      </c>
      <c r="I1712" s="115">
        <f t="shared" si="331"/>
        <v>117.29</v>
      </c>
      <c r="J1712" s="112">
        <f t="shared" si="332"/>
        <v>299.57</v>
      </c>
      <c r="K1712" s="114">
        <f t="shared" si="333"/>
        <v>217.82</v>
      </c>
      <c r="L1712" s="117">
        <v>1802</v>
      </c>
      <c r="M1712" s="118">
        <f t="shared" si="335"/>
        <v>1384</v>
      </c>
      <c r="N1712" s="119">
        <v>1802</v>
      </c>
      <c r="O1712" s="120">
        <f t="shared" si="338"/>
        <v>1384</v>
      </c>
      <c r="U1712" s="125"/>
    </row>
    <row r="1713" spans="1:21" x14ac:dyDescent="0.3">
      <c r="A1713" s="126">
        <v>1385</v>
      </c>
      <c r="B1713" s="127">
        <v>1803</v>
      </c>
      <c r="C1713" s="128">
        <f t="shared" si="329"/>
        <v>81816.66</v>
      </c>
      <c r="D1713" s="129">
        <f t="shared" si="330"/>
        <v>6818.05</v>
      </c>
      <c r="E1713" s="130">
        <f t="shared" si="334"/>
        <v>756.8</v>
      </c>
      <c r="F1713" s="131">
        <f t="shared" si="336"/>
        <v>204.54</v>
      </c>
      <c r="G1713" s="132">
        <f t="shared" si="337"/>
        <v>68.180000000000007</v>
      </c>
      <c r="H1713" s="131">
        <f t="shared" si="328"/>
        <v>2.29</v>
      </c>
      <c r="I1713" s="131">
        <f t="shared" si="331"/>
        <v>117.29</v>
      </c>
      <c r="J1713" s="128">
        <f t="shared" si="332"/>
        <v>299.57</v>
      </c>
      <c r="K1713" s="130">
        <f t="shared" si="333"/>
        <v>217.82</v>
      </c>
      <c r="L1713" s="133">
        <v>1803</v>
      </c>
      <c r="M1713" s="134">
        <f t="shared" si="335"/>
        <v>1385</v>
      </c>
      <c r="N1713" s="135">
        <v>1803</v>
      </c>
      <c r="O1713" s="136">
        <f t="shared" si="338"/>
        <v>1385</v>
      </c>
      <c r="U1713" s="125"/>
    </row>
    <row r="1714" spans="1:21" x14ac:dyDescent="0.3">
      <c r="A1714" s="110">
        <v>1386</v>
      </c>
      <c r="B1714" s="111">
        <v>1804</v>
      </c>
      <c r="C1714" s="112">
        <f t="shared" si="329"/>
        <v>81875.73</v>
      </c>
      <c r="D1714" s="113">
        <f t="shared" si="330"/>
        <v>6822.97</v>
      </c>
      <c r="E1714" s="114">
        <f t="shared" si="334"/>
        <v>757.34</v>
      </c>
      <c r="F1714" s="115">
        <f t="shared" si="336"/>
        <v>204.68</v>
      </c>
      <c r="G1714" s="116">
        <f t="shared" si="337"/>
        <v>68.22</v>
      </c>
      <c r="H1714" s="115">
        <f t="shared" si="328"/>
        <v>2.29</v>
      </c>
      <c r="I1714" s="115">
        <f t="shared" si="331"/>
        <v>117.29</v>
      </c>
      <c r="J1714" s="112">
        <f t="shared" si="332"/>
        <v>299.57</v>
      </c>
      <c r="K1714" s="114">
        <f t="shared" si="333"/>
        <v>217.82</v>
      </c>
      <c r="L1714" s="117">
        <v>1804</v>
      </c>
      <c r="M1714" s="118">
        <f t="shared" si="335"/>
        <v>1386</v>
      </c>
      <c r="N1714" s="119">
        <v>1804</v>
      </c>
      <c r="O1714" s="120">
        <f t="shared" si="338"/>
        <v>1386</v>
      </c>
      <c r="U1714" s="125"/>
    </row>
    <row r="1715" spans="1:21" x14ac:dyDescent="0.3">
      <c r="A1715" s="126">
        <v>1386</v>
      </c>
      <c r="B1715" s="127">
        <v>1805</v>
      </c>
      <c r="C1715" s="128">
        <f t="shared" si="329"/>
        <v>81875.73</v>
      </c>
      <c r="D1715" s="129">
        <f t="shared" si="330"/>
        <v>6822.97</v>
      </c>
      <c r="E1715" s="130">
        <f t="shared" si="334"/>
        <v>757.34</v>
      </c>
      <c r="F1715" s="131">
        <f t="shared" si="336"/>
        <v>204.68</v>
      </c>
      <c r="G1715" s="132">
        <f t="shared" si="337"/>
        <v>68.22</v>
      </c>
      <c r="H1715" s="131">
        <f t="shared" si="328"/>
        <v>2.29</v>
      </c>
      <c r="I1715" s="131">
        <f t="shared" si="331"/>
        <v>117.29</v>
      </c>
      <c r="J1715" s="128">
        <f t="shared" si="332"/>
        <v>299.57</v>
      </c>
      <c r="K1715" s="130">
        <f t="shared" si="333"/>
        <v>217.82</v>
      </c>
      <c r="L1715" s="133">
        <v>1805</v>
      </c>
      <c r="M1715" s="134">
        <f t="shared" si="335"/>
        <v>1386</v>
      </c>
      <c r="N1715" s="135">
        <v>1805</v>
      </c>
      <c r="O1715" s="136">
        <f t="shared" si="338"/>
        <v>1386</v>
      </c>
      <c r="U1715" s="125"/>
    </row>
    <row r="1716" spans="1:21" x14ac:dyDescent="0.3">
      <c r="A1716" s="110">
        <v>1387</v>
      </c>
      <c r="B1716" s="111">
        <v>1806</v>
      </c>
      <c r="C1716" s="112">
        <f t="shared" si="329"/>
        <v>81934.81</v>
      </c>
      <c r="D1716" s="113">
        <f t="shared" si="330"/>
        <v>6827.9</v>
      </c>
      <c r="E1716" s="114">
        <f t="shared" si="334"/>
        <v>757.89</v>
      </c>
      <c r="F1716" s="115">
        <f t="shared" si="336"/>
        <v>204.83</v>
      </c>
      <c r="G1716" s="116">
        <f t="shared" si="337"/>
        <v>68.27</v>
      </c>
      <c r="H1716" s="115">
        <f t="shared" si="328"/>
        <v>2.29</v>
      </c>
      <c r="I1716" s="115">
        <f t="shared" si="331"/>
        <v>117.29</v>
      </c>
      <c r="J1716" s="112">
        <f t="shared" si="332"/>
        <v>299.57</v>
      </c>
      <c r="K1716" s="114">
        <f t="shared" si="333"/>
        <v>217.82</v>
      </c>
      <c r="L1716" s="117">
        <v>1806</v>
      </c>
      <c r="M1716" s="118">
        <f t="shared" si="335"/>
        <v>1387</v>
      </c>
      <c r="N1716" s="119">
        <v>1806</v>
      </c>
      <c r="O1716" s="120">
        <f t="shared" si="338"/>
        <v>1387</v>
      </c>
      <c r="U1716" s="125"/>
    </row>
    <row r="1717" spans="1:21" x14ac:dyDescent="0.3">
      <c r="A1717" s="126">
        <v>1388</v>
      </c>
      <c r="B1717" s="127">
        <v>1807</v>
      </c>
      <c r="C1717" s="128">
        <f t="shared" si="329"/>
        <v>81993.88</v>
      </c>
      <c r="D1717" s="129">
        <f t="shared" si="330"/>
        <v>6832.82</v>
      </c>
      <c r="E1717" s="130">
        <f t="shared" si="334"/>
        <v>758.44</v>
      </c>
      <c r="F1717" s="131">
        <f t="shared" si="336"/>
        <v>204.98</v>
      </c>
      <c r="G1717" s="132">
        <f t="shared" si="337"/>
        <v>68.319999999999993</v>
      </c>
      <c r="H1717" s="131">
        <f t="shared" si="328"/>
        <v>2.29</v>
      </c>
      <c r="I1717" s="131">
        <f t="shared" si="331"/>
        <v>117.29</v>
      </c>
      <c r="J1717" s="128">
        <f t="shared" si="332"/>
        <v>299.57</v>
      </c>
      <c r="K1717" s="130">
        <f t="shared" si="333"/>
        <v>217.82</v>
      </c>
      <c r="L1717" s="133">
        <v>1807</v>
      </c>
      <c r="M1717" s="118">
        <f t="shared" si="335"/>
        <v>1388</v>
      </c>
      <c r="N1717" s="135">
        <v>1807</v>
      </c>
      <c r="O1717" s="136">
        <f t="shared" si="338"/>
        <v>1388</v>
      </c>
      <c r="U1717" s="125"/>
    </row>
    <row r="1718" spans="1:21" x14ac:dyDescent="0.3">
      <c r="A1718" s="110">
        <v>1388</v>
      </c>
      <c r="B1718" s="111">
        <v>1808</v>
      </c>
      <c r="C1718" s="112">
        <f t="shared" si="329"/>
        <v>81993.88</v>
      </c>
      <c r="D1718" s="113">
        <f t="shared" si="330"/>
        <v>6832.82</v>
      </c>
      <c r="E1718" s="114">
        <f t="shared" si="334"/>
        <v>758.44</v>
      </c>
      <c r="F1718" s="115">
        <f t="shared" si="336"/>
        <v>204.98</v>
      </c>
      <c r="G1718" s="116">
        <f t="shared" si="337"/>
        <v>68.319999999999993</v>
      </c>
      <c r="H1718" s="115">
        <f t="shared" si="328"/>
        <v>2.29</v>
      </c>
      <c r="I1718" s="115">
        <f t="shared" si="331"/>
        <v>117.29</v>
      </c>
      <c r="J1718" s="112">
        <f t="shared" si="332"/>
        <v>299.57</v>
      </c>
      <c r="K1718" s="114">
        <f t="shared" si="333"/>
        <v>217.82</v>
      </c>
      <c r="L1718" s="117">
        <v>1808</v>
      </c>
      <c r="M1718" s="134">
        <f t="shared" si="335"/>
        <v>1388</v>
      </c>
      <c r="N1718" s="119">
        <v>1808</v>
      </c>
      <c r="O1718" s="120">
        <f t="shared" si="338"/>
        <v>1388</v>
      </c>
      <c r="U1718" s="125"/>
    </row>
    <row r="1719" spans="1:21" x14ac:dyDescent="0.3">
      <c r="A1719" s="126">
        <v>1389</v>
      </c>
      <c r="B1719" s="127">
        <v>1809</v>
      </c>
      <c r="C1719" s="128">
        <f t="shared" si="329"/>
        <v>82052.95</v>
      </c>
      <c r="D1719" s="129">
        <f t="shared" si="330"/>
        <v>6837.74</v>
      </c>
      <c r="E1719" s="130">
        <f t="shared" si="334"/>
        <v>758.98</v>
      </c>
      <c r="F1719" s="131">
        <f t="shared" si="336"/>
        <v>205.13</v>
      </c>
      <c r="G1719" s="132">
        <f t="shared" si="337"/>
        <v>68.37</v>
      </c>
      <c r="H1719" s="131">
        <f t="shared" si="328"/>
        <v>2.29</v>
      </c>
      <c r="I1719" s="131">
        <f t="shared" si="331"/>
        <v>117.29</v>
      </c>
      <c r="J1719" s="128">
        <f t="shared" si="332"/>
        <v>299.57</v>
      </c>
      <c r="K1719" s="130">
        <f t="shared" si="333"/>
        <v>217.82</v>
      </c>
      <c r="L1719" s="133">
        <v>1809</v>
      </c>
      <c r="M1719" s="118">
        <f t="shared" si="335"/>
        <v>1389</v>
      </c>
      <c r="N1719" s="135">
        <v>1809</v>
      </c>
      <c r="O1719" s="136">
        <f t="shared" si="338"/>
        <v>1389</v>
      </c>
      <c r="U1719" s="125"/>
    </row>
    <row r="1720" spans="1:21" x14ac:dyDescent="0.3">
      <c r="A1720" s="110">
        <v>1390</v>
      </c>
      <c r="B1720" s="111">
        <v>1810</v>
      </c>
      <c r="C1720" s="112">
        <f t="shared" si="329"/>
        <v>82112.03</v>
      </c>
      <c r="D1720" s="113">
        <f t="shared" si="330"/>
        <v>6842.66</v>
      </c>
      <c r="E1720" s="114">
        <f t="shared" si="334"/>
        <v>759.53</v>
      </c>
      <c r="F1720" s="115">
        <f t="shared" si="336"/>
        <v>205.27</v>
      </c>
      <c r="G1720" s="116">
        <f t="shared" si="337"/>
        <v>68.42</v>
      </c>
      <c r="H1720" s="115">
        <f t="shared" si="328"/>
        <v>2.29</v>
      </c>
      <c r="I1720" s="115">
        <f t="shared" si="331"/>
        <v>117.29</v>
      </c>
      <c r="J1720" s="112">
        <f t="shared" si="332"/>
        <v>299.57</v>
      </c>
      <c r="K1720" s="114">
        <f t="shared" si="333"/>
        <v>217.82</v>
      </c>
      <c r="L1720" s="117">
        <v>1810</v>
      </c>
      <c r="M1720" s="134">
        <f t="shared" si="335"/>
        <v>1390</v>
      </c>
      <c r="N1720" s="119">
        <v>1810</v>
      </c>
      <c r="O1720" s="120">
        <f t="shared" si="338"/>
        <v>1390</v>
      </c>
      <c r="U1720" s="125"/>
    </row>
    <row r="1721" spans="1:21" x14ac:dyDescent="0.3">
      <c r="A1721" s="126">
        <v>1390</v>
      </c>
      <c r="B1721" s="127">
        <v>1811</v>
      </c>
      <c r="C1721" s="128">
        <f t="shared" si="329"/>
        <v>82112.03</v>
      </c>
      <c r="D1721" s="129">
        <f t="shared" si="330"/>
        <v>6842.66</v>
      </c>
      <c r="E1721" s="130">
        <f t="shared" si="334"/>
        <v>759.53</v>
      </c>
      <c r="F1721" s="131">
        <f t="shared" si="336"/>
        <v>205.27</v>
      </c>
      <c r="G1721" s="132">
        <f t="shared" si="337"/>
        <v>68.42</v>
      </c>
      <c r="H1721" s="131">
        <f t="shared" si="328"/>
        <v>2.29</v>
      </c>
      <c r="I1721" s="131">
        <f t="shared" si="331"/>
        <v>117.29</v>
      </c>
      <c r="J1721" s="128">
        <f t="shared" si="332"/>
        <v>299.57</v>
      </c>
      <c r="K1721" s="130">
        <f t="shared" si="333"/>
        <v>217.82</v>
      </c>
      <c r="L1721" s="133">
        <v>1811</v>
      </c>
      <c r="M1721" s="118">
        <f t="shared" si="335"/>
        <v>1390</v>
      </c>
      <c r="N1721" s="135">
        <v>1811</v>
      </c>
      <c r="O1721" s="136">
        <f t="shared" si="338"/>
        <v>1390</v>
      </c>
      <c r="U1721" s="125"/>
    </row>
    <row r="1722" spans="1:21" x14ac:dyDescent="0.3">
      <c r="A1722" s="110">
        <v>1391</v>
      </c>
      <c r="B1722" s="111">
        <v>1812</v>
      </c>
      <c r="C1722" s="112">
        <f t="shared" si="329"/>
        <v>82171.100000000006</v>
      </c>
      <c r="D1722" s="113">
        <f t="shared" si="330"/>
        <v>6847.59</v>
      </c>
      <c r="E1722" s="114">
        <f t="shared" si="334"/>
        <v>760.08</v>
      </c>
      <c r="F1722" s="115">
        <f t="shared" si="336"/>
        <v>205.42</v>
      </c>
      <c r="G1722" s="116">
        <f t="shared" si="337"/>
        <v>68.47</v>
      </c>
      <c r="H1722" s="115">
        <f t="shared" si="328"/>
        <v>2.29</v>
      </c>
      <c r="I1722" s="115">
        <f t="shared" si="331"/>
        <v>117.29</v>
      </c>
      <c r="J1722" s="112">
        <f t="shared" si="332"/>
        <v>299.57</v>
      </c>
      <c r="K1722" s="114">
        <f t="shared" si="333"/>
        <v>217.82</v>
      </c>
      <c r="L1722" s="117">
        <v>1812</v>
      </c>
      <c r="M1722" s="134">
        <f t="shared" si="335"/>
        <v>1391</v>
      </c>
      <c r="N1722" s="119">
        <v>1812</v>
      </c>
      <c r="O1722" s="120">
        <f t="shared" si="338"/>
        <v>1391</v>
      </c>
      <c r="U1722" s="125"/>
    </row>
    <row r="1723" spans="1:21" x14ac:dyDescent="0.3">
      <c r="A1723" s="126">
        <v>1392</v>
      </c>
      <c r="B1723" s="127">
        <v>1813</v>
      </c>
      <c r="C1723" s="128">
        <f t="shared" si="329"/>
        <v>82230.17</v>
      </c>
      <c r="D1723" s="129">
        <f t="shared" si="330"/>
        <v>6852.51</v>
      </c>
      <c r="E1723" s="130">
        <f t="shared" si="334"/>
        <v>760.62</v>
      </c>
      <c r="F1723" s="131">
        <f t="shared" si="336"/>
        <v>205.57</v>
      </c>
      <c r="G1723" s="132">
        <f t="shared" si="337"/>
        <v>68.52</v>
      </c>
      <c r="H1723" s="131">
        <f t="shared" si="328"/>
        <v>2.29</v>
      </c>
      <c r="I1723" s="131">
        <f t="shared" si="331"/>
        <v>117.29</v>
      </c>
      <c r="J1723" s="128">
        <f t="shared" si="332"/>
        <v>299.57</v>
      </c>
      <c r="K1723" s="130">
        <f t="shared" si="333"/>
        <v>217.82</v>
      </c>
      <c r="L1723" s="133">
        <v>1813</v>
      </c>
      <c r="M1723" s="118">
        <f t="shared" si="335"/>
        <v>1392</v>
      </c>
      <c r="N1723" s="135">
        <v>1813</v>
      </c>
      <c r="O1723" s="136">
        <f t="shared" si="338"/>
        <v>1392</v>
      </c>
      <c r="U1723" s="125"/>
    </row>
    <row r="1724" spans="1:21" x14ac:dyDescent="0.3">
      <c r="A1724" s="110">
        <v>1393</v>
      </c>
      <c r="B1724" s="111">
        <v>1814</v>
      </c>
      <c r="C1724" s="112">
        <f t="shared" si="329"/>
        <v>82289.25</v>
      </c>
      <c r="D1724" s="113">
        <f t="shared" si="330"/>
        <v>6857.43</v>
      </c>
      <c r="E1724" s="114">
        <f t="shared" si="334"/>
        <v>761.17</v>
      </c>
      <c r="F1724" s="115">
        <f t="shared" si="336"/>
        <v>205.72</v>
      </c>
      <c r="G1724" s="116">
        <f t="shared" si="337"/>
        <v>68.569999999999993</v>
      </c>
      <c r="H1724" s="115">
        <f t="shared" si="328"/>
        <v>2.29</v>
      </c>
      <c r="I1724" s="115">
        <f t="shared" si="331"/>
        <v>117.29</v>
      </c>
      <c r="J1724" s="112">
        <f t="shared" si="332"/>
        <v>299.57</v>
      </c>
      <c r="K1724" s="114">
        <f t="shared" si="333"/>
        <v>217.82</v>
      </c>
      <c r="L1724" s="117">
        <v>1814</v>
      </c>
      <c r="M1724" s="134">
        <f t="shared" si="335"/>
        <v>1393</v>
      </c>
      <c r="N1724" s="119">
        <v>1814</v>
      </c>
      <c r="O1724" s="120">
        <f t="shared" si="338"/>
        <v>1393</v>
      </c>
      <c r="U1724" s="125"/>
    </row>
    <row r="1725" spans="1:21" x14ac:dyDescent="0.3">
      <c r="A1725" s="126">
        <v>1393</v>
      </c>
      <c r="B1725" s="127">
        <v>1815</v>
      </c>
      <c r="C1725" s="128">
        <f t="shared" si="329"/>
        <v>82289.25</v>
      </c>
      <c r="D1725" s="129">
        <f t="shared" si="330"/>
        <v>6857.43</v>
      </c>
      <c r="E1725" s="130">
        <f t="shared" si="334"/>
        <v>761.17</v>
      </c>
      <c r="F1725" s="131">
        <f t="shared" si="336"/>
        <v>205.72</v>
      </c>
      <c r="G1725" s="132">
        <f t="shared" si="337"/>
        <v>68.569999999999993</v>
      </c>
      <c r="H1725" s="131">
        <f t="shared" si="328"/>
        <v>2.29</v>
      </c>
      <c r="I1725" s="131">
        <f t="shared" si="331"/>
        <v>117.29</v>
      </c>
      <c r="J1725" s="128">
        <f t="shared" si="332"/>
        <v>299.57</v>
      </c>
      <c r="K1725" s="130">
        <f t="shared" si="333"/>
        <v>217.82</v>
      </c>
      <c r="L1725" s="133">
        <v>1815</v>
      </c>
      <c r="M1725" s="118">
        <f t="shared" si="335"/>
        <v>1393</v>
      </c>
      <c r="N1725" s="135">
        <v>1815</v>
      </c>
      <c r="O1725" s="136">
        <f t="shared" si="338"/>
        <v>1393</v>
      </c>
      <c r="U1725" s="125"/>
    </row>
    <row r="1726" spans="1:21" x14ac:dyDescent="0.3">
      <c r="A1726" s="110">
        <v>1394</v>
      </c>
      <c r="B1726" s="111">
        <v>1816</v>
      </c>
      <c r="C1726" s="112">
        <f t="shared" si="329"/>
        <v>82348.320000000007</v>
      </c>
      <c r="D1726" s="113">
        <f t="shared" si="330"/>
        <v>6862.36</v>
      </c>
      <c r="E1726" s="114">
        <f t="shared" si="334"/>
        <v>761.72</v>
      </c>
      <c r="F1726" s="115">
        <f t="shared" si="336"/>
        <v>205.87</v>
      </c>
      <c r="G1726" s="116">
        <f t="shared" si="337"/>
        <v>68.62</v>
      </c>
      <c r="H1726" s="115">
        <f t="shared" si="328"/>
        <v>2.29</v>
      </c>
      <c r="I1726" s="115">
        <f t="shared" si="331"/>
        <v>117.29</v>
      </c>
      <c r="J1726" s="112">
        <f t="shared" si="332"/>
        <v>299.57</v>
      </c>
      <c r="K1726" s="114">
        <f t="shared" si="333"/>
        <v>217.82</v>
      </c>
      <c r="L1726" s="117">
        <v>1816</v>
      </c>
      <c r="M1726" s="134">
        <f t="shared" si="335"/>
        <v>1394</v>
      </c>
      <c r="N1726" s="119">
        <v>1816</v>
      </c>
      <c r="O1726" s="120">
        <f t="shared" si="338"/>
        <v>1394</v>
      </c>
      <c r="U1726" s="125"/>
    </row>
    <row r="1727" spans="1:21" x14ac:dyDescent="0.3">
      <c r="A1727" s="126">
        <v>1395</v>
      </c>
      <c r="B1727" s="127">
        <v>1817</v>
      </c>
      <c r="C1727" s="128">
        <f t="shared" si="329"/>
        <v>82407.39</v>
      </c>
      <c r="D1727" s="129">
        <f t="shared" si="330"/>
        <v>6867.28</v>
      </c>
      <c r="E1727" s="130">
        <f t="shared" si="334"/>
        <v>762.26</v>
      </c>
      <c r="F1727" s="131">
        <f t="shared" si="336"/>
        <v>206.01</v>
      </c>
      <c r="G1727" s="132">
        <f t="shared" si="337"/>
        <v>68.67</v>
      </c>
      <c r="H1727" s="131">
        <f t="shared" si="328"/>
        <v>2.29</v>
      </c>
      <c r="I1727" s="131">
        <f t="shared" si="331"/>
        <v>117.29</v>
      </c>
      <c r="J1727" s="128">
        <f t="shared" si="332"/>
        <v>299.57</v>
      </c>
      <c r="K1727" s="130">
        <f t="shared" si="333"/>
        <v>217.82</v>
      </c>
      <c r="L1727" s="133">
        <v>1817</v>
      </c>
      <c r="M1727" s="118">
        <f t="shared" si="335"/>
        <v>1395</v>
      </c>
      <c r="N1727" s="135">
        <v>1817</v>
      </c>
      <c r="O1727" s="136">
        <f t="shared" si="338"/>
        <v>1395</v>
      </c>
      <c r="U1727" s="125"/>
    </row>
    <row r="1728" spans="1:21" x14ac:dyDescent="0.3">
      <c r="A1728" s="110">
        <v>1396</v>
      </c>
      <c r="B1728" s="111">
        <v>1818</v>
      </c>
      <c r="C1728" s="112">
        <f t="shared" si="329"/>
        <v>82466.47</v>
      </c>
      <c r="D1728" s="113">
        <f t="shared" si="330"/>
        <v>6872.2</v>
      </c>
      <c r="E1728" s="114">
        <f t="shared" si="334"/>
        <v>762.81</v>
      </c>
      <c r="F1728" s="115">
        <f t="shared" si="336"/>
        <v>206.16</v>
      </c>
      <c r="G1728" s="116">
        <f t="shared" si="337"/>
        <v>68.72</v>
      </c>
      <c r="H1728" s="115">
        <f t="shared" si="328"/>
        <v>2.29</v>
      </c>
      <c r="I1728" s="115">
        <f t="shared" si="331"/>
        <v>117.29</v>
      </c>
      <c r="J1728" s="112">
        <f t="shared" si="332"/>
        <v>299.57</v>
      </c>
      <c r="K1728" s="114">
        <f t="shared" si="333"/>
        <v>217.82</v>
      </c>
      <c r="L1728" s="117">
        <v>1818</v>
      </c>
      <c r="M1728" s="134">
        <f t="shared" si="335"/>
        <v>1396</v>
      </c>
      <c r="N1728" s="119">
        <v>1818</v>
      </c>
      <c r="O1728" s="120">
        <f t="shared" si="338"/>
        <v>1396</v>
      </c>
      <c r="U1728" s="125"/>
    </row>
    <row r="1729" spans="1:21" x14ac:dyDescent="0.3">
      <c r="A1729" s="126">
        <v>1397</v>
      </c>
      <c r="B1729" s="127">
        <v>1819</v>
      </c>
      <c r="C1729" s="128">
        <f t="shared" si="329"/>
        <v>82525.539999999994</v>
      </c>
      <c r="D1729" s="129">
        <f t="shared" si="330"/>
        <v>6877.12</v>
      </c>
      <c r="E1729" s="130">
        <f t="shared" si="334"/>
        <v>763.36</v>
      </c>
      <c r="F1729" s="131">
        <f t="shared" si="336"/>
        <v>206.31</v>
      </c>
      <c r="G1729" s="132">
        <f t="shared" si="337"/>
        <v>68.77</v>
      </c>
      <c r="H1729" s="131">
        <f t="shared" si="328"/>
        <v>2.29</v>
      </c>
      <c r="I1729" s="131">
        <f t="shared" si="331"/>
        <v>117.29</v>
      </c>
      <c r="J1729" s="128">
        <f t="shared" si="332"/>
        <v>299.57</v>
      </c>
      <c r="K1729" s="130">
        <f t="shared" si="333"/>
        <v>217.82</v>
      </c>
      <c r="L1729" s="133">
        <v>1819</v>
      </c>
      <c r="M1729" s="118">
        <f t="shared" si="335"/>
        <v>1397</v>
      </c>
      <c r="N1729" s="135">
        <v>1819</v>
      </c>
      <c r="O1729" s="136">
        <f t="shared" si="338"/>
        <v>1397</v>
      </c>
      <c r="U1729" s="125"/>
    </row>
    <row r="1730" spans="1:21" x14ac:dyDescent="0.3">
      <c r="A1730" s="110">
        <v>1397</v>
      </c>
      <c r="B1730" s="111">
        <v>1820</v>
      </c>
      <c r="C1730" s="112">
        <f t="shared" si="329"/>
        <v>82525.539999999994</v>
      </c>
      <c r="D1730" s="113">
        <f t="shared" si="330"/>
        <v>6877.12</v>
      </c>
      <c r="E1730" s="114">
        <f t="shared" si="334"/>
        <v>763.36</v>
      </c>
      <c r="F1730" s="115">
        <f t="shared" si="336"/>
        <v>206.31</v>
      </c>
      <c r="G1730" s="116">
        <f t="shared" si="337"/>
        <v>68.77</v>
      </c>
      <c r="H1730" s="115">
        <f t="shared" si="328"/>
        <v>2.29</v>
      </c>
      <c r="I1730" s="115">
        <f t="shared" si="331"/>
        <v>117.29</v>
      </c>
      <c r="J1730" s="112">
        <f t="shared" si="332"/>
        <v>299.57</v>
      </c>
      <c r="K1730" s="114">
        <f t="shared" si="333"/>
        <v>217.82</v>
      </c>
      <c r="L1730" s="117">
        <v>1820</v>
      </c>
      <c r="M1730" s="134">
        <f t="shared" si="335"/>
        <v>1397</v>
      </c>
      <c r="N1730" s="119">
        <v>1820</v>
      </c>
      <c r="O1730" s="120">
        <f t="shared" si="338"/>
        <v>1397</v>
      </c>
      <c r="U1730" s="125"/>
    </row>
    <row r="1731" spans="1:21" x14ac:dyDescent="0.3">
      <c r="A1731" s="126">
        <v>1398</v>
      </c>
      <c r="B1731" s="127">
        <v>1821</v>
      </c>
      <c r="C1731" s="128">
        <f t="shared" si="329"/>
        <v>82584.61</v>
      </c>
      <c r="D1731" s="129">
        <f t="shared" si="330"/>
        <v>6882.05</v>
      </c>
      <c r="E1731" s="130">
        <f t="shared" si="334"/>
        <v>763.9</v>
      </c>
      <c r="F1731" s="131">
        <f t="shared" si="336"/>
        <v>206.46</v>
      </c>
      <c r="G1731" s="132">
        <f t="shared" si="337"/>
        <v>68.819999999999993</v>
      </c>
      <c r="H1731" s="131">
        <f t="shared" ref="H1731:H1794" si="339">TRUNC($P$9,2)</f>
        <v>2.29</v>
      </c>
      <c r="I1731" s="131">
        <f t="shared" si="331"/>
        <v>117.29</v>
      </c>
      <c r="J1731" s="128">
        <f t="shared" si="332"/>
        <v>299.57</v>
      </c>
      <c r="K1731" s="130">
        <f t="shared" si="333"/>
        <v>217.82</v>
      </c>
      <c r="L1731" s="133">
        <v>1821</v>
      </c>
      <c r="M1731" s="118">
        <f t="shared" si="335"/>
        <v>1398</v>
      </c>
      <c r="N1731" s="135">
        <v>1821</v>
      </c>
      <c r="O1731" s="136">
        <f t="shared" si="338"/>
        <v>1398</v>
      </c>
      <c r="U1731" s="125"/>
    </row>
    <row r="1732" spans="1:21" x14ac:dyDescent="0.3">
      <c r="A1732" s="110">
        <v>1399</v>
      </c>
      <c r="B1732" s="111">
        <v>1822</v>
      </c>
      <c r="C1732" s="112">
        <f t="shared" si="329"/>
        <v>82643.69</v>
      </c>
      <c r="D1732" s="113">
        <f t="shared" si="330"/>
        <v>6886.97</v>
      </c>
      <c r="E1732" s="114">
        <f t="shared" si="334"/>
        <v>764.45</v>
      </c>
      <c r="F1732" s="115">
        <f t="shared" si="336"/>
        <v>206.6</v>
      </c>
      <c r="G1732" s="116">
        <f t="shared" si="337"/>
        <v>68.86</v>
      </c>
      <c r="H1732" s="115">
        <f t="shared" si="339"/>
        <v>2.29</v>
      </c>
      <c r="I1732" s="115">
        <f t="shared" si="331"/>
        <v>117.29</v>
      </c>
      <c r="J1732" s="112">
        <f t="shared" si="332"/>
        <v>299.57</v>
      </c>
      <c r="K1732" s="114">
        <f t="shared" si="333"/>
        <v>217.82</v>
      </c>
      <c r="L1732" s="117">
        <v>1822</v>
      </c>
      <c r="M1732" s="134">
        <f t="shared" si="335"/>
        <v>1399</v>
      </c>
      <c r="N1732" s="119">
        <v>1822</v>
      </c>
      <c r="O1732" s="120">
        <f t="shared" si="338"/>
        <v>1399</v>
      </c>
      <c r="U1732" s="125"/>
    </row>
    <row r="1733" spans="1:21" x14ac:dyDescent="0.3">
      <c r="A1733" s="126">
        <v>1400</v>
      </c>
      <c r="B1733" s="127">
        <v>1823</v>
      </c>
      <c r="C1733" s="128">
        <f t="shared" si="329"/>
        <v>82702.759999999995</v>
      </c>
      <c r="D1733" s="129">
        <f t="shared" si="330"/>
        <v>6891.89</v>
      </c>
      <c r="E1733" s="130">
        <f t="shared" si="334"/>
        <v>764.99</v>
      </c>
      <c r="F1733" s="131">
        <f t="shared" si="336"/>
        <v>206.75</v>
      </c>
      <c r="G1733" s="132">
        <f t="shared" si="337"/>
        <v>68.91</v>
      </c>
      <c r="H1733" s="131">
        <f t="shared" si="339"/>
        <v>2.29</v>
      </c>
      <c r="I1733" s="131">
        <f t="shared" si="331"/>
        <v>117.29</v>
      </c>
      <c r="J1733" s="128">
        <f t="shared" si="332"/>
        <v>299.57</v>
      </c>
      <c r="K1733" s="130">
        <f t="shared" si="333"/>
        <v>217.82</v>
      </c>
      <c r="L1733" s="133">
        <v>1823</v>
      </c>
      <c r="M1733" s="118">
        <f t="shared" si="335"/>
        <v>1400</v>
      </c>
      <c r="N1733" s="135">
        <v>1823</v>
      </c>
      <c r="O1733" s="136">
        <f t="shared" si="338"/>
        <v>1400</v>
      </c>
      <c r="U1733" s="125"/>
    </row>
    <row r="1734" spans="1:21" x14ac:dyDescent="0.3">
      <c r="A1734" s="110">
        <v>1401</v>
      </c>
      <c r="B1734" s="111">
        <v>1824</v>
      </c>
      <c r="C1734" s="112">
        <f t="shared" si="329"/>
        <v>82761.83</v>
      </c>
      <c r="D1734" s="113">
        <f t="shared" si="330"/>
        <v>6896.81</v>
      </c>
      <c r="E1734" s="114">
        <f t="shared" si="334"/>
        <v>765.54</v>
      </c>
      <c r="F1734" s="115">
        <f t="shared" si="336"/>
        <v>206.9</v>
      </c>
      <c r="G1734" s="116">
        <f t="shared" si="337"/>
        <v>68.959999999999994</v>
      </c>
      <c r="H1734" s="115">
        <f t="shared" si="339"/>
        <v>2.29</v>
      </c>
      <c r="I1734" s="115">
        <f t="shared" si="331"/>
        <v>117.29</v>
      </c>
      <c r="J1734" s="112">
        <f t="shared" si="332"/>
        <v>299.57</v>
      </c>
      <c r="K1734" s="114">
        <f t="shared" si="333"/>
        <v>217.82</v>
      </c>
      <c r="L1734" s="117">
        <v>1824</v>
      </c>
      <c r="M1734" s="134">
        <f t="shared" si="335"/>
        <v>1401</v>
      </c>
      <c r="N1734" s="119">
        <v>1824</v>
      </c>
      <c r="O1734" s="120">
        <f t="shared" si="338"/>
        <v>1401</v>
      </c>
      <c r="U1734" s="125"/>
    </row>
    <row r="1735" spans="1:21" x14ac:dyDescent="0.3">
      <c r="A1735" s="126">
        <v>1401</v>
      </c>
      <c r="B1735" s="127">
        <v>1825</v>
      </c>
      <c r="C1735" s="128">
        <f t="shared" si="329"/>
        <v>82761.83</v>
      </c>
      <c r="D1735" s="129">
        <f t="shared" si="330"/>
        <v>6896.81</v>
      </c>
      <c r="E1735" s="130">
        <f t="shared" si="334"/>
        <v>765.54</v>
      </c>
      <c r="F1735" s="131">
        <f t="shared" si="336"/>
        <v>206.9</v>
      </c>
      <c r="G1735" s="132">
        <f t="shared" si="337"/>
        <v>68.959999999999994</v>
      </c>
      <c r="H1735" s="131">
        <f t="shared" si="339"/>
        <v>2.29</v>
      </c>
      <c r="I1735" s="131">
        <f t="shared" si="331"/>
        <v>117.29</v>
      </c>
      <c r="J1735" s="128">
        <f t="shared" si="332"/>
        <v>299.57</v>
      </c>
      <c r="K1735" s="130">
        <f t="shared" si="333"/>
        <v>217.82</v>
      </c>
      <c r="L1735" s="133">
        <v>1825</v>
      </c>
      <c r="M1735" s="118">
        <f t="shared" si="335"/>
        <v>1401</v>
      </c>
      <c r="N1735" s="135">
        <v>1825</v>
      </c>
      <c r="O1735" s="136">
        <f t="shared" si="338"/>
        <v>1401</v>
      </c>
      <c r="U1735" s="125"/>
    </row>
    <row r="1736" spans="1:21" x14ac:dyDescent="0.3">
      <c r="A1736" s="110">
        <v>1402</v>
      </c>
      <c r="B1736" s="111">
        <v>1826</v>
      </c>
      <c r="C1736" s="112">
        <f t="shared" si="329"/>
        <v>82820.91</v>
      </c>
      <c r="D1736" s="113">
        <f t="shared" si="330"/>
        <v>6901.74</v>
      </c>
      <c r="E1736" s="114">
        <f t="shared" si="334"/>
        <v>766.09</v>
      </c>
      <c r="F1736" s="115">
        <f t="shared" si="336"/>
        <v>207.05</v>
      </c>
      <c r="G1736" s="116">
        <f t="shared" si="337"/>
        <v>69.010000000000005</v>
      </c>
      <c r="H1736" s="115">
        <f t="shared" si="339"/>
        <v>2.29</v>
      </c>
      <c r="I1736" s="115">
        <f t="shared" si="331"/>
        <v>117.29</v>
      </c>
      <c r="J1736" s="112">
        <f t="shared" si="332"/>
        <v>299.57</v>
      </c>
      <c r="K1736" s="114">
        <f t="shared" si="333"/>
        <v>217.82</v>
      </c>
      <c r="L1736" s="117">
        <v>1826</v>
      </c>
      <c r="M1736" s="118">
        <f t="shared" si="335"/>
        <v>1402</v>
      </c>
      <c r="N1736" s="119">
        <v>1826</v>
      </c>
      <c r="O1736" s="120">
        <f t="shared" si="338"/>
        <v>1402</v>
      </c>
      <c r="U1736" s="125"/>
    </row>
    <row r="1737" spans="1:21" x14ac:dyDescent="0.3">
      <c r="A1737" s="126">
        <v>1403</v>
      </c>
      <c r="B1737" s="127">
        <v>1827</v>
      </c>
      <c r="C1737" s="128">
        <f t="shared" si="329"/>
        <v>82879.98</v>
      </c>
      <c r="D1737" s="129">
        <f t="shared" si="330"/>
        <v>6906.66</v>
      </c>
      <c r="E1737" s="130">
        <f t="shared" si="334"/>
        <v>766.63</v>
      </c>
      <c r="F1737" s="131">
        <f t="shared" si="336"/>
        <v>207.19</v>
      </c>
      <c r="G1737" s="132">
        <f t="shared" si="337"/>
        <v>69.06</v>
      </c>
      <c r="H1737" s="131">
        <f t="shared" si="339"/>
        <v>2.29</v>
      </c>
      <c r="I1737" s="131">
        <f t="shared" si="331"/>
        <v>117.29</v>
      </c>
      <c r="J1737" s="128">
        <f t="shared" si="332"/>
        <v>299.57</v>
      </c>
      <c r="K1737" s="130">
        <f t="shared" si="333"/>
        <v>217.82</v>
      </c>
      <c r="L1737" s="133">
        <v>1827</v>
      </c>
      <c r="M1737" s="134">
        <f t="shared" si="335"/>
        <v>1403</v>
      </c>
      <c r="N1737" s="135">
        <v>1827</v>
      </c>
      <c r="O1737" s="136">
        <f t="shared" si="338"/>
        <v>1403</v>
      </c>
      <c r="U1737" s="125"/>
    </row>
    <row r="1738" spans="1:21" x14ac:dyDescent="0.3">
      <c r="A1738" s="110">
        <v>1404</v>
      </c>
      <c r="B1738" s="111">
        <v>1828</v>
      </c>
      <c r="C1738" s="112">
        <f t="shared" ref="C1738:C1801" si="340">ROUND($P$1*A1738,2)</f>
        <v>82939.05</v>
      </c>
      <c r="D1738" s="113">
        <f t="shared" ref="D1738:D1801" si="341">TRUNC(C1738/12,2)</f>
        <v>6911.58</v>
      </c>
      <c r="E1738" s="114">
        <f t="shared" si="334"/>
        <v>767.18</v>
      </c>
      <c r="F1738" s="115">
        <f t="shared" si="336"/>
        <v>207.34</v>
      </c>
      <c r="G1738" s="116">
        <f t="shared" si="337"/>
        <v>69.11</v>
      </c>
      <c r="H1738" s="115">
        <f t="shared" si="339"/>
        <v>2.29</v>
      </c>
      <c r="I1738" s="115">
        <f t="shared" ref="I1738:I1801" si="342">TRUNC(IF(A1738&lt;$A$427,$D$427*$R$10+$P$10,IF(A1738&gt;$A$782,$D$782*$R$10+$P$10,D1738*$R$10+$P$10)),2)</f>
        <v>117.29</v>
      </c>
      <c r="J1738" s="112">
        <f t="shared" ref="J1738:J1801" si="343">TRUNC(IF(A1738&lt;$A$427,($D$427*$R$11)+$P$11,IF(A1738&gt;$A$782,$D$782*$R$11+$P$11,D1738*$R$11+$P$11)),2)</f>
        <v>299.57</v>
      </c>
      <c r="K1738" s="114">
        <f t="shared" ref="K1738:K1801" si="344">TRUNC(IF(A1738&lt;$A$427,$D$427*$R$12+$P$12,IF(A1738&gt;$A$782,$D$782*$R$12+$P$12,D1738*$R$12+$P$12)),2)</f>
        <v>217.82</v>
      </c>
      <c r="L1738" s="117">
        <v>1828</v>
      </c>
      <c r="M1738" s="118">
        <f t="shared" si="335"/>
        <v>1404</v>
      </c>
      <c r="N1738" s="119">
        <v>1828</v>
      </c>
      <c r="O1738" s="120">
        <f t="shared" si="338"/>
        <v>1404</v>
      </c>
      <c r="U1738" s="125"/>
    </row>
    <row r="1739" spans="1:21" x14ac:dyDescent="0.3">
      <c r="A1739" s="126">
        <v>1405</v>
      </c>
      <c r="B1739" s="127">
        <v>1829</v>
      </c>
      <c r="C1739" s="128">
        <f t="shared" si="340"/>
        <v>82998.13</v>
      </c>
      <c r="D1739" s="129">
        <f t="shared" si="341"/>
        <v>6916.51</v>
      </c>
      <c r="E1739" s="130">
        <f t="shared" si="334"/>
        <v>767.73</v>
      </c>
      <c r="F1739" s="131">
        <f t="shared" si="336"/>
        <v>207.49</v>
      </c>
      <c r="G1739" s="132">
        <f t="shared" si="337"/>
        <v>69.16</v>
      </c>
      <c r="H1739" s="131">
        <f t="shared" si="339"/>
        <v>2.29</v>
      </c>
      <c r="I1739" s="131">
        <f t="shared" si="342"/>
        <v>117.29</v>
      </c>
      <c r="J1739" s="128">
        <f t="shared" si="343"/>
        <v>299.57</v>
      </c>
      <c r="K1739" s="130">
        <f t="shared" si="344"/>
        <v>217.82</v>
      </c>
      <c r="L1739" s="133">
        <v>1829</v>
      </c>
      <c r="M1739" s="134">
        <f t="shared" si="335"/>
        <v>1405</v>
      </c>
      <c r="N1739" s="135">
        <v>1829</v>
      </c>
      <c r="O1739" s="136">
        <f t="shared" si="338"/>
        <v>1405</v>
      </c>
      <c r="U1739" s="125"/>
    </row>
    <row r="1740" spans="1:21" x14ac:dyDescent="0.3">
      <c r="A1740" s="110">
        <v>1405</v>
      </c>
      <c r="B1740" s="111">
        <v>1830</v>
      </c>
      <c r="C1740" s="112">
        <f t="shared" si="340"/>
        <v>82998.13</v>
      </c>
      <c r="D1740" s="113">
        <f t="shared" si="341"/>
        <v>6916.51</v>
      </c>
      <c r="E1740" s="114">
        <f t="shared" si="334"/>
        <v>767.73</v>
      </c>
      <c r="F1740" s="115">
        <f t="shared" si="336"/>
        <v>207.49</v>
      </c>
      <c r="G1740" s="116">
        <f t="shared" si="337"/>
        <v>69.16</v>
      </c>
      <c r="H1740" s="115">
        <f t="shared" si="339"/>
        <v>2.29</v>
      </c>
      <c r="I1740" s="115">
        <f t="shared" si="342"/>
        <v>117.29</v>
      </c>
      <c r="J1740" s="112">
        <f t="shared" si="343"/>
        <v>299.57</v>
      </c>
      <c r="K1740" s="114">
        <f t="shared" si="344"/>
        <v>217.82</v>
      </c>
      <c r="L1740" s="117">
        <v>1830</v>
      </c>
      <c r="M1740" s="118">
        <f t="shared" si="335"/>
        <v>1405</v>
      </c>
      <c r="N1740" s="119">
        <v>1830</v>
      </c>
      <c r="O1740" s="120">
        <f t="shared" si="338"/>
        <v>1405</v>
      </c>
      <c r="U1740" s="125"/>
    </row>
    <row r="1741" spans="1:21" x14ac:dyDescent="0.3">
      <c r="A1741" s="126">
        <v>1406</v>
      </c>
      <c r="B1741" s="127">
        <v>1831</v>
      </c>
      <c r="C1741" s="128">
        <f t="shared" si="340"/>
        <v>83057.2</v>
      </c>
      <c r="D1741" s="129">
        <f t="shared" si="341"/>
        <v>6921.43</v>
      </c>
      <c r="E1741" s="130">
        <f t="shared" si="334"/>
        <v>768.27</v>
      </c>
      <c r="F1741" s="131">
        <f t="shared" si="336"/>
        <v>207.64</v>
      </c>
      <c r="G1741" s="132">
        <f t="shared" si="337"/>
        <v>69.209999999999994</v>
      </c>
      <c r="H1741" s="131">
        <f t="shared" si="339"/>
        <v>2.29</v>
      </c>
      <c r="I1741" s="131">
        <f t="shared" si="342"/>
        <v>117.29</v>
      </c>
      <c r="J1741" s="128">
        <f t="shared" si="343"/>
        <v>299.57</v>
      </c>
      <c r="K1741" s="130">
        <f t="shared" si="344"/>
        <v>217.82</v>
      </c>
      <c r="L1741" s="133">
        <v>1831</v>
      </c>
      <c r="M1741" s="134">
        <f t="shared" si="335"/>
        <v>1406</v>
      </c>
      <c r="N1741" s="135">
        <v>1831</v>
      </c>
      <c r="O1741" s="136">
        <f t="shared" si="338"/>
        <v>1406</v>
      </c>
      <c r="U1741" s="125"/>
    </row>
    <row r="1742" spans="1:21" x14ac:dyDescent="0.3">
      <c r="A1742" s="110">
        <v>1406</v>
      </c>
      <c r="B1742" s="111">
        <v>1832</v>
      </c>
      <c r="C1742" s="112">
        <f t="shared" si="340"/>
        <v>83057.2</v>
      </c>
      <c r="D1742" s="113">
        <f t="shared" si="341"/>
        <v>6921.43</v>
      </c>
      <c r="E1742" s="114">
        <f t="shared" si="334"/>
        <v>768.27</v>
      </c>
      <c r="F1742" s="115">
        <f t="shared" si="336"/>
        <v>207.64</v>
      </c>
      <c r="G1742" s="116">
        <f t="shared" si="337"/>
        <v>69.209999999999994</v>
      </c>
      <c r="H1742" s="115">
        <f t="shared" si="339"/>
        <v>2.29</v>
      </c>
      <c r="I1742" s="115">
        <f t="shared" si="342"/>
        <v>117.29</v>
      </c>
      <c r="J1742" s="112">
        <f t="shared" si="343"/>
        <v>299.57</v>
      </c>
      <c r="K1742" s="114">
        <f t="shared" si="344"/>
        <v>217.82</v>
      </c>
      <c r="L1742" s="117">
        <v>1832</v>
      </c>
      <c r="M1742" s="118">
        <f t="shared" si="335"/>
        <v>1406</v>
      </c>
      <c r="N1742" s="119">
        <v>1832</v>
      </c>
      <c r="O1742" s="120">
        <f t="shared" si="338"/>
        <v>1406</v>
      </c>
      <c r="U1742" s="125"/>
    </row>
    <row r="1743" spans="1:21" x14ac:dyDescent="0.3">
      <c r="A1743" s="126">
        <v>1407</v>
      </c>
      <c r="B1743" s="127">
        <v>1833</v>
      </c>
      <c r="C1743" s="128">
        <f t="shared" si="340"/>
        <v>83116.27</v>
      </c>
      <c r="D1743" s="129">
        <f t="shared" si="341"/>
        <v>6926.35</v>
      </c>
      <c r="E1743" s="130">
        <f t="shared" si="334"/>
        <v>768.82</v>
      </c>
      <c r="F1743" s="131">
        <f t="shared" si="336"/>
        <v>207.79</v>
      </c>
      <c r="G1743" s="132">
        <f t="shared" si="337"/>
        <v>69.260000000000005</v>
      </c>
      <c r="H1743" s="131">
        <f t="shared" si="339"/>
        <v>2.29</v>
      </c>
      <c r="I1743" s="131">
        <f t="shared" si="342"/>
        <v>117.29</v>
      </c>
      <c r="J1743" s="128">
        <f t="shared" si="343"/>
        <v>299.57</v>
      </c>
      <c r="K1743" s="130">
        <f t="shared" si="344"/>
        <v>217.82</v>
      </c>
      <c r="L1743" s="133">
        <v>1833</v>
      </c>
      <c r="M1743" s="134">
        <f t="shared" si="335"/>
        <v>1407</v>
      </c>
      <c r="N1743" s="135">
        <v>1833</v>
      </c>
      <c r="O1743" s="136">
        <f t="shared" si="338"/>
        <v>1407</v>
      </c>
      <c r="U1743" s="125"/>
    </row>
    <row r="1744" spans="1:21" x14ac:dyDescent="0.3">
      <c r="A1744" s="110">
        <v>1408</v>
      </c>
      <c r="B1744" s="111">
        <v>1834</v>
      </c>
      <c r="C1744" s="112">
        <f t="shared" si="340"/>
        <v>83175.350000000006</v>
      </c>
      <c r="D1744" s="113">
        <f t="shared" si="341"/>
        <v>6931.27</v>
      </c>
      <c r="E1744" s="114">
        <f t="shared" si="334"/>
        <v>769.37</v>
      </c>
      <c r="F1744" s="115">
        <f t="shared" si="336"/>
        <v>207.93</v>
      </c>
      <c r="G1744" s="116">
        <f t="shared" si="337"/>
        <v>69.31</v>
      </c>
      <c r="H1744" s="115">
        <f t="shared" si="339"/>
        <v>2.29</v>
      </c>
      <c r="I1744" s="115">
        <f t="shared" si="342"/>
        <v>117.29</v>
      </c>
      <c r="J1744" s="112">
        <f t="shared" si="343"/>
        <v>299.57</v>
      </c>
      <c r="K1744" s="114">
        <f t="shared" si="344"/>
        <v>217.82</v>
      </c>
      <c r="L1744" s="117">
        <v>1834</v>
      </c>
      <c r="M1744" s="118">
        <f t="shared" si="335"/>
        <v>1408</v>
      </c>
      <c r="N1744" s="119">
        <v>1834</v>
      </c>
      <c r="O1744" s="120">
        <f t="shared" si="338"/>
        <v>1408</v>
      </c>
      <c r="U1744" s="125"/>
    </row>
    <row r="1745" spans="1:21" x14ac:dyDescent="0.3">
      <c r="A1745" s="126">
        <v>1409</v>
      </c>
      <c r="B1745" s="127">
        <v>1835</v>
      </c>
      <c r="C1745" s="128">
        <f t="shared" si="340"/>
        <v>83234.42</v>
      </c>
      <c r="D1745" s="129">
        <f t="shared" si="341"/>
        <v>6936.2</v>
      </c>
      <c r="E1745" s="130">
        <f t="shared" si="334"/>
        <v>769.91</v>
      </c>
      <c r="F1745" s="131">
        <f t="shared" si="336"/>
        <v>208.08</v>
      </c>
      <c r="G1745" s="132">
        <f t="shared" si="337"/>
        <v>69.36</v>
      </c>
      <c r="H1745" s="131">
        <f t="shared" si="339"/>
        <v>2.29</v>
      </c>
      <c r="I1745" s="131">
        <f t="shared" si="342"/>
        <v>117.29</v>
      </c>
      <c r="J1745" s="128">
        <f t="shared" si="343"/>
        <v>299.57</v>
      </c>
      <c r="K1745" s="130">
        <f t="shared" si="344"/>
        <v>217.82</v>
      </c>
      <c r="L1745" s="133">
        <v>1835</v>
      </c>
      <c r="M1745" s="134">
        <f t="shared" si="335"/>
        <v>1409</v>
      </c>
      <c r="N1745" s="135">
        <v>1835</v>
      </c>
      <c r="O1745" s="136">
        <f t="shared" si="338"/>
        <v>1409</v>
      </c>
      <c r="U1745" s="125"/>
    </row>
    <row r="1746" spans="1:21" x14ac:dyDescent="0.3">
      <c r="A1746" s="110">
        <v>1409</v>
      </c>
      <c r="B1746" s="111">
        <v>1836</v>
      </c>
      <c r="C1746" s="112">
        <f t="shared" si="340"/>
        <v>83234.42</v>
      </c>
      <c r="D1746" s="113">
        <f t="shared" si="341"/>
        <v>6936.2</v>
      </c>
      <c r="E1746" s="114">
        <f t="shared" si="334"/>
        <v>769.91</v>
      </c>
      <c r="F1746" s="115">
        <f t="shared" si="336"/>
        <v>208.08</v>
      </c>
      <c r="G1746" s="116">
        <f t="shared" si="337"/>
        <v>69.36</v>
      </c>
      <c r="H1746" s="115">
        <f t="shared" si="339"/>
        <v>2.29</v>
      </c>
      <c r="I1746" s="115">
        <f t="shared" si="342"/>
        <v>117.29</v>
      </c>
      <c r="J1746" s="112">
        <f t="shared" si="343"/>
        <v>299.57</v>
      </c>
      <c r="K1746" s="114">
        <f t="shared" si="344"/>
        <v>217.82</v>
      </c>
      <c r="L1746" s="117">
        <v>1836</v>
      </c>
      <c r="M1746" s="118">
        <f t="shared" si="335"/>
        <v>1409</v>
      </c>
      <c r="N1746" s="119">
        <v>1836</v>
      </c>
      <c r="O1746" s="120">
        <f t="shared" si="338"/>
        <v>1409</v>
      </c>
      <c r="U1746" s="125"/>
    </row>
    <row r="1747" spans="1:21" x14ac:dyDescent="0.3">
      <c r="A1747" s="126">
        <v>1410</v>
      </c>
      <c r="B1747" s="127">
        <v>1837</v>
      </c>
      <c r="C1747" s="128">
        <f t="shared" si="340"/>
        <v>83293.490000000005</v>
      </c>
      <c r="D1747" s="129">
        <f t="shared" si="341"/>
        <v>6941.12</v>
      </c>
      <c r="E1747" s="130">
        <f t="shared" si="334"/>
        <v>770.46</v>
      </c>
      <c r="F1747" s="131">
        <f t="shared" si="336"/>
        <v>208.23</v>
      </c>
      <c r="G1747" s="132">
        <f t="shared" si="337"/>
        <v>69.41</v>
      </c>
      <c r="H1747" s="131">
        <f t="shared" si="339"/>
        <v>2.29</v>
      </c>
      <c r="I1747" s="131">
        <f t="shared" si="342"/>
        <v>117.29</v>
      </c>
      <c r="J1747" s="128">
        <f t="shared" si="343"/>
        <v>299.57</v>
      </c>
      <c r="K1747" s="130">
        <f t="shared" si="344"/>
        <v>217.82</v>
      </c>
      <c r="L1747" s="133">
        <v>1837</v>
      </c>
      <c r="M1747" s="134">
        <f t="shared" si="335"/>
        <v>1410</v>
      </c>
      <c r="N1747" s="135">
        <v>1837</v>
      </c>
      <c r="O1747" s="136">
        <f t="shared" si="338"/>
        <v>1410</v>
      </c>
      <c r="U1747" s="125"/>
    </row>
    <row r="1748" spans="1:21" x14ac:dyDescent="0.3">
      <c r="A1748" s="110">
        <v>1410</v>
      </c>
      <c r="B1748" s="111">
        <v>1838</v>
      </c>
      <c r="C1748" s="112">
        <f t="shared" si="340"/>
        <v>83293.490000000005</v>
      </c>
      <c r="D1748" s="113">
        <f t="shared" si="341"/>
        <v>6941.12</v>
      </c>
      <c r="E1748" s="114">
        <f t="shared" si="334"/>
        <v>770.46</v>
      </c>
      <c r="F1748" s="115">
        <f t="shared" si="336"/>
        <v>208.23</v>
      </c>
      <c r="G1748" s="116">
        <f t="shared" si="337"/>
        <v>69.41</v>
      </c>
      <c r="H1748" s="115">
        <f t="shared" si="339"/>
        <v>2.29</v>
      </c>
      <c r="I1748" s="115">
        <f t="shared" si="342"/>
        <v>117.29</v>
      </c>
      <c r="J1748" s="112">
        <f t="shared" si="343"/>
        <v>299.57</v>
      </c>
      <c r="K1748" s="114">
        <f t="shared" si="344"/>
        <v>217.82</v>
      </c>
      <c r="L1748" s="117">
        <v>1838</v>
      </c>
      <c r="M1748" s="118">
        <f t="shared" si="335"/>
        <v>1410</v>
      </c>
      <c r="N1748" s="119">
        <v>1838</v>
      </c>
      <c r="O1748" s="120">
        <f t="shared" si="338"/>
        <v>1410</v>
      </c>
      <c r="U1748" s="125"/>
    </row>
    <row r="1749" spans="1:21" x14ac:dyDescent="0.3">
      <c r="A1749" s="126">
        <v>1411</v>
      </c>
      <c r="B1749" s="127">
        <v>1839</v>
      </c>
      <c r="C1749" s="128">
        <f t="shared" si="340"/>
        <v>83352.570000000007</v>
      </c>
      <c r="D1749" s="129">
        <f t="shared" si="341"/>
        <v>6946.04</v>
      </c>
      <c r="E1749" s="130">
        <f t="shared" si="334"/>
        <v>771.01</v>
      </c>
      <c r="F1749" s="131">
        <f t="shared" si="336"/>
        <v>208.38</v>
      </c>
      <c r="G1749" s="132">
        <f t="shared" si="337"/>
        <v>69.459999999999994</v>
      </c>
      <c r="H1749" s="131">
        <f t="shared" si="339"/>
        <v>2.29</v>
      </c>
      <c r="I1749" s="131">
        <f t="shared" si="342"/>
        <v>117.29</v>
      </c>
      <c r="J1749" s="128">
        <f t="shared" si="343"/>
        <v>299.57</v>
      </c>
      <c r="K1749" s="130">
        <f t="shared" si="344"/>
        <v>217.82</v>
      </c>
      <c r="L1749" s="133">
        <v>1839</v>
      </c>
      <c r="M1749" s="134">
        <f t="shared" si="335"/>
        <v>1411</v>
      </c>
      <c r="N1749" s="135">
        <v>1839</v>
      </c>
      <c r="O1749" s="136">
        <f t="shared" si="338"/>
        <v>1411</v>
      </c>
      <c r="U1749" s="125"/>
    </row>
    <row r="1750" spans="1:21" x14ac:dyDescent="0.3">
      <c r="A1750" s="110">
        <v>1411</v>
      </c>
      <c r="B1750" s="111">
        <v>1840</v>
      </c>
      <c r="C1750" s="112">
        <f t="shared" si="340"/>
        <v>83352.570000000007</v>
      </c>
      <c r="D1750" s="113">
        <f t="shared" si="341"/>
        <v>6946.04</v>
      </c>
      <c r="E1750" s="114">
        <f t="shared" si="334"/>
        <v>771.01</v>
      </c>
      <c r="F1750" s="115">
        <f t="shared" si="336"/>
        <v>208.38</v>
      </c>
      <c r="G1750" s="116">
        <f t="shared" si="337"/>
        <v>69.459999999999994</v>
      </c>
      <c r="H1750" s="115">
        <f t="shared" si="339"/>
        <v>2.29</v>
      </c>
      <c r="I1750" s="115">
        <f t="shared" si="342"/>
        <v>117.29</v>
      </c>
      <c r="J1750" s="112">
        <f t="shared" si="343"/>
        <v>299.57</v>
      </c>
      <c r="K1750" s="114">
        <f t="shared" si="344"/>
        <v>217.82</v>
      </c>
      <c r="L1750" s="117">
        <v>1840</v>
      </c>
      <c r="M1750" s="118">
        <f t="shared" si="335"/>
        <v>1411</v>
      </c>
      <c r="N1750" s="119">
        <v>1840</v>
      </c>
      <c r="O1750" s="120">
        <f t="shared" si="338"/>
        <v>1411</v>
      </c>
      <c r="U1750" s="125"/>
    </row>
    <row r="1751" spans="1:21" x14ac:dyDescent="0.3">
      <c r="A1751" s="126">
        <v>1412</v>
      </c>
      <c r="B1751" s="127">
        <v>1841</v>
      </c>
      <c r="C1751" s="128">
        <f t="shared" si="340"/>
        <v>83411.64</v>
      </c>
      <c r="D1751" s="129">
        <f t="shared" si="341"/>
        <v>6950.97</v>
      </c>
      <c r="E1751" s="130">
        <f t="shared" si="334"/>
        <v>771.55</v>
      </c>
      <c r="F1751" s="131">
        <f t="shared" si="336"/>
        <v>208.52</v>
      </c>
      <c r="G1751" s="132">
        <f t="shared" si="337"/>
        <v>69.5</v>
      </c>
      <c r="H1751" s="131">
        <f t="shared" si="339"/>
        <v>2.29</v>
      </c>
      <c r="I1751" s="131">
        <f t="shared" si="342"/>
        <v>117.29</v>
      </c>
      <c r="J1751" s="128">
        <f t="shared" si="343"/>
        <v>299.57</v>
      </c>
      <c r="K1751" s="130">
        <f t="shared" si="344"/>
        <v>217.82</v>
      </c>
      <c r="L1751" s="133">
        <v>1841</v>
      </c>
      <c r="M1751" s="134">
        <f t="shared" si="335"/>
        <v>1412</v>
      </c>
      <c r="N1751" s="135">
        <v>1841</v>
      </c>
      <c r="O1751" s="136">
        <f t="shared" si="338"/>
        <v>1412</v>
      </c>
      <c r="U1751" s="125"/>
    </row>
    <row r="1752" spans="1:21" x14ac:dyDescent="0.3">
      <c r="A1752" s="110">
        <v>1412</v>
      </c>
      <c r="B1752" s="111">
        <v>1842</v>
      </c>
      <c r="C1752" s="112">
        <f t="shared" si="340"/>
        <v>83411.64</v>
      </c>
      <c r="D1752" s="113">
        <f t="shared" si="341"/>
        <v>6950.97</v>
      </c>
      <c r="E1752" s="114">
        <f t="shared" si="334"/>
        <v>771.55</v>
      </c>
      <c r="F1752" s="115">
        <f t="shared" si="336"/>
        <v>208.52</v>
      </c>
      <c r="G1752" s="116">
        <f t="shared" si="337"/>
        <v>69.5</v>
      </c>
      <c r="H1752" s="115">
        <f t="shared" si="339"/>
        <v>2.29</v>
      </c>
      <c r="I1752" s="115">
        <f t="shared" si="342"/>
        <v>117.29</v>
      </c>
      <c r="J1752" s="112">
        <f t="shared" si="343"/>
        <v>299.57</v>
      </c>
      <c r="K1752" s="114">
        <f t="shared" si="344"/>
        <v>217.82</v>
      </c>
      <c r="L1752" s="117">
        <v>1842</v>
      </c>
      <c r="M1752" s="118">
        <f t="shared" si="335"/>
        <v>1412</v>
      </c>
      <c r="N1752" s="119">
        <v>1842</v>
      </c>
      <c r="O1752" s="120">
        <f t="shared" si="338"/>
        <v>1412</v>
      </c>
      <c r="U1752" s="125"/>
    </row>
    <row r="1753" spans="1:21" x14ac:dyDescent="0.3">
      <c r="A1753" s="126">
        <v>1413</v>
      </c>
      <c r="B1753" s="127">
        <v>1843</v>
      </c>
      <c r="C1753" s="128">
        <f t="shared" si="340"/>
        <v>83470.710000000006</v>
      </c>
      <c r="D1753" s="129">
        <f t="shared" si="341"/>
        <v>6955.89</v>
      </c>
      <c r="E1753" s="130">
        <f t="shared" si="334"/>
        <v>772.1</v>
      </c>
      <c r="F1753" s="131">
        <f t="shared" si="336"/>
        <v>208.67</v>
      </c>
      <c r="G1753" s="132">
        <f t="shared" si="337"/>
        <v>69.55</v>
      </c>
      <c r="H1753" s="131">
        <f t="shared" si="339"/>
        <v>2.29</v>
      </c>
      <c r="I1753" s="131">
        <f t="shared" si="342"/>
        <v>117.29</v>
      </c>
      <c r="J1753" s="128">
        <f t="shared" si="343"/>
        <v>299.57</v>
      </c>
      <c r="K1753" s="130">
        <f t="shared" si="344"/>
        <v>217.82</v>
      </c>
      <c r="L1753" s="133">
        <v>1843</v>
      </c>
      <c r="M1753" s="134">
        <f t="shared" si="335"/>
        <v>1413</v>
      </c>
      <c r="N1753" s="135">
        <v>1843</v>
      </c>
      <c r="O1753" s="136">
        <f t="shared" si="338"/>
        <v>1413</v>
      </c>
      <c r="U1753" s="125"/>
    </row>
    <row r="1754" spans="1:21" x14ac:dyDescent="0.3">
      <c r="A1754" s="110">
        <v>1414</v>
      </c>
      <c r="B1754" s="111">
        <v>1844</v>
      </c>
      <c r="C1754" s="112">
        <f t="shared" si="340"/>
        <v>83529.789999999994</v>
      </c>
      <c r="D1754" s="113">
        <f t="shared" si="341"/>
        <v>6960.81</v>
      </c>
      <c r="E1754" s="114">
        <f t="shared" si="334"/>
        <v>772.64</v>
      </c>
      <c r="F1754" s="115">
        <f t="shared" si="336"/>
        <v>208.82</v>
      </c>
      <c r="G1754" s="116">
        <f t="shared" si="337"/>
        <v>69.599999999999994</v>
      </c>
      <c r="H1754" s="115">
        <f t="shared" si="339"/>
        <v>2.29</v>
      </c>
      <c r="I1754" s="115">
        <f t="shared" si="342"/>
        <v>117.29</v>
      </c>
      <c r="J1754" s="112">
        <f t="shared" si="343"/>
        <v>299.57</v>
      </c>
      <c r="K1754" s="114">
        <f t="shared" si="344"/>
        <v>217.82</v>
      </c>
      <c r="L1754" s="117">
        <v>1844</v>
      </c>
      <c r="M1754" s="118">
        <f t="shared" si="335"/>
        <v>1414</v>
      </c>
      <c r="N1754" s="119">
        <v>1844</v>
      </c>
      <c r="O1754" s="120">
        <f t="shared" si="338"/>
        <v>1414</v>
      </c>
      <c r="U1754" s="125"/>
    </row>
    <row r="1755" spans="1:21" x14ac:dyDescent="0.3">
      <c r="A1755" s="126">
        <v>1414</v>
      </c>
      <c r="B1755" s="127">
        <v>1845</v>
      </c>
      <c r="C1755" s="128">
        <f t="shared" si="340"/>
        <v>83529.789999999994</v>
      </c>
      <c r="D1755" s="129">
        <f t="shared" si="341"/>
        <v>6960.81</v>
      </c>
      <c r="E1755" s="130">
        <f t="shared" si="334"/>
        <v>772.64</v>
      </c>
      <c r="F1755" s="131">
        <f t="shared" si="336"/>
        <v>208.82</v>
      </c>
      <c r="G1755" s="132">
        <f t="shared" si="337"/>
        <v>69.599999999999994</v>
      </c>
      <c r="H1755" s="131">
        <f t="shared" si="339"/>
        <v>2.29</v>
      </c>
      <c r="I1755" s="131">
        <f t="shared" si="342"/>
        <v>117.29</v>
      </c>
      <c r="J1755" s="128">
        <f t="shared" si="343"/>
        <v>299.57</v>
      </c>
      <c r="K1755" s="130">
        <f t="shared" si="344"/>
        <v>217.82</v>
      </c>
      <c r="L1755" s="133">
        <v>1845</v>
      </c>
      <c r="M1755" s="118">
        <f t="shared" si="335"/>
        <v>1414</v>
      </c>
      <c r="N1755" s="135">
        <v>1845</v>
      </c>
      <c r="O1755" s="136">
        <f t="shared" si="338"/>
        <v>1414</v>
      </c>
      <c r="U1755" s="125"/>
    </row>
    <row r="1756" spans="1:21" x14ac:dyDescent="0.3">
      <c r="A1756" s="110">
        <v>1414</v>
      </c>
      <c r="B1756" s="111">
        <v>1846</v>
      </c>
      <c r="C1756" s="112">
        <f t="shared" si="340"/>
        <v>83529.789999999994</v>
      </c>
      <c r="D1756" s="113">
        <f t="shared" si="341"/>
        <v>6960.81</v>
      </c>
      <c r="E1756" s="114">
        <f t="shared" si="334"/>
        <v>772.64</v>
      </c>
      <c r="F1756" s="115">
        <f t="shared" si="336"/>
        <v>208.82</v>
      </c>
      <c r="G1756" s="116">
        <f t="shared" si="337"/>
        <v>69.599999999999994</v>
      </c>
      <c r="H1756" s="115">
        <f t="shared" si="339"/>
        <v>2.29</v>
      </c>
      <c r="I1756" s="115">
        <f t="shared" si="342"/>
        <v>117.29</v>
      </c>
      <c r="J1756" s="112">
        <f t="shared" si="343"/>
        <v>299.57</v>
      </c>
      <c r="K1756" s="114">
        <f t="shared" si="344"/>
        <v>217.82</v>
      </c>
      <c r="L1756" s="117">
        <v>1846</v>
      </c>
      <c r="M1756" s="134">
        <f t="shared" si="335"/>
        <v>1414</v>
      </c>
      <c r="N1756" s="119">
        <v>1846</v>
      </c>
      <c r="O1756" s="120">
        <f t="shared" si="338"/>
        <v>1414</v>
      </c>
      <c r="U1756" s="125"/>
    </row>
    <row r="1757" spans="1:21" x14ac:dyDescent="0.3">
      <c r="A1757" s="126">
        <v>1415</v>
      </c>
      <c r="B1757" s="127">
        <v>1847</v>
      </c>
      <c r="C1757" s="128">
        <f t="shared" si="340"/>
        <v>83588.86</v>
      </c>
      <c r="D1757" s="129">
        <f t="shared" si="341"/>
        <v>6965.73</v>
      </c>
      <c r="E1757" s="130">
        <f t="shared" si="334"/>
        <v>773.19</v>
      </c>
      <c r="F1757" s="131">
        <f t="shared" si="336"/>
        <v>208.97</v>
      </c>
      <c r="G1757" s="132">
        <f t="shared" si="337"/>
        <v>69.650000000000006</v>
      </c>
      <c r="H1757" s="131">
        <f t="shared" si="339"/>
        <v>2.29</v>
      </c>
      <c r="I1757" s="131">
        <f t="shared" si="342"/>
        <v>117.29</v>
      </c>
      <c r="J1757" s="128">
        <f t="shared" si="343"/>
        <v>299.57</v>
      </c>
      <c r="K1757" s="130">
        <f t="shared" si="344"/>
        <v>217.82</v>
      </c>
      <c r="L1757" s="133">
        <v>1847</v>
      </c>
      <c r="M1757" s="118">
        <f t="shared" si="335"/>
        <v>1415</v>
      </c>
      <c r="N1757" s="135">
        <v>1847</v>
      </c>
      <c r="O1757" s="136">
        <f t="shared" si="338"/>
        <v>1415</v>
      </c>
      <c r="U1757" s="125"/>
    </row>
    <row r="1758" spans="1:21" x14ac:dyDescent="0.3">
      <c r="A1758" s="110">
        <v>1416</v>
      </c>
      <c r="B1758" s="111">
        <v>1848</v>
      </c>
      <c r="C1758" s="112">
        <f t="shared" si="340"/>
        <v>83647.929999999993</v>
      </c>
      <c r="D1758" s="113">
        <f t="shared" si="341"/>
        <v>6970.66</v>
      </c>
      <c r="E1758" s="114">
        <f t="shared" si="334"/>
        <v>773.74</v>
      </c>
      <c r="F1758" s="115">
        <f t="shared" si="336"/>
        <v>209.11</v>
      </c>
      <c r="G1758" s="116">
        <f t="shared" si="337"/>
        <v>69.7</v>
      </c>
      <c r="H1758" s="115">
        <f t="shared" si="339"/>
        <v>2.29</v>
      </c>
      <c r="I1758" s="115">
        <f t="shared" si="342"/>
        <v>117.29</v>
      </c>
      <c r="J1758" s="112">
        <f t="shared" si="343"/>
        <v>299.57</v>
      </c>
      <c r="K1758" s="114">
        <f t="shared" si="344"/>
        <v>217.82</v>
      </c>
      <c r="L1758" s="117">
        <v>1848</v>
      </c>
      <c r="M1758" s="134">
        <f t="shared" si="335"/>
        <v>1416</v>
      </c>
      <c r="N1758" s="119">
        <v>1848</v>
      </c>
      <c r="O1758" s="120">
        <f t="shared" si="338"/>
        <v>1416</v>
      </c>
      <c r="U1758" s="125"/>
    </row>
    <row r="1759" spans="1:21" x14ac:dyDescent="0.3">
      <c r="A1759" s="126">
        <v>1417</v>
      </c>
      <c r="B1759" s="127">
        <v>1849</v>
      </c>
      <c r="C1759" s="128">
        <f t="shared" si="340"/>
        <v>83707.009999999995</v>
      </c>
      <c r="D1759" s="129">
        <f t="shared" si="341"/>
        <v>6975.58</v>
      </c>
      <c r="E1759" s="130">
        <f t="shared" si="334"/>
        <v>774.28</v>
      </c>
      <c r="F1759" s="131">
        <f t="shared" si="336"/>
        <v>209.26</v>
      </c>
      <c r="G1759" s="132">
        <f t="shared" si="337"/>
        <v>69.75</v>
      </c>
      <c r="H1759" s="131">
        <f t="shared" si="339"/>
        <v>2.29</v>
      </c>
      <c r="I1759" s="131">
        <f t="shared" si="342"/>
        <v>117.29</v>
      </c>
      <c r="J1759" s="128">
        <f t="shared" si="343"/>
        <v>299.57</v>
      </c>
      <c r="K1759" s="130">
        <f t="shared" si="344"/>
        <v>217.82</v>
      </c>
      <c r="L1759" s="133">
        <v>1849</v>
      </c>
      <c r="M1759" s="118">
        <f t="shared" si="335"/>
        <v>1417</v>
      </c>
      <c r="N1759" s="135">
        <v>1849</v>
      </c>
      <c r="O1759" s="136">
        <f t="shared" si="338"/>
        <v>1417</v>
      </c>
      <c r="U1759" s="125"/>
    </row>
    <row r="1760" spans="1:21" x14ac:dyDescent="0.3">
      <c r="A1760" s="110">
        <v>1418</v>
      </c>
      <c r="B1760" s="111">
        <v>1850</v>
      </c>
      <c r="C1760" s="112">
        <f t="shared" si="340"/>
        <v>83766.080000000002</v>
      </c>
      <c r="D1760" s="113">
        <f t="shared" si="341"/>
        <v>6980.5</v>
      </c>
      <c r="E1760" s="114">
        <f t="shared" si="334"/>
        <v>774.83</v>
      </c>
      <c r="F1760" s="115">
        <f t="shared" si="336"/>
        <v>209.41</v>
      </c>
      <c r="G1760" s="116">
        <f t="shared" si="337"/>
        <v>69.8</v>
      </c>
      <c r="H1760" s="115">
        <f t="shared" si="339"/>
        <v>2.29</v>
      </c>
      <c r="I1760" s="115">
        <f t="shared" si="342"/>
        <v>117.29</v>
      </c>
      <c r="J1760" s="112">
        <f t="shared" si="343"/>
        <v>299.57</v>
      </c>
      <c r="K1760" s="114">
        <f t="shared" si="344"/>
        <v>217.82</v>
      </c>
      <c r="L1760" s="117">
        <v>1850</v>
      </c>
      <c r="M1760" s="134">
        <f t="shared" si="335"/>
        <v>1418</v>
      </c>
      <c r="N1760" s="119">
        <v>1850</v>
      </c>
      <c r="O1760" s="120">
        <f t="shared" si="338"/>
        <v>1418</v>
      </c>
      <c r="U1760" s="125"/>
    </row>
    <row r="1761" spans="1:21" x14ac:dyDescent="0.3">
      <c r="A1761" s="126">
        <v>1418</v>
      </c>
      <c r="B1761" s="127">
        <v>1851</v>
      </c>
      <c r="C1761" s="128">
        <f t="shared" si="340"/>
        <v>83766.080000000002</v>
      </c>
      <c r="D1761" s="129">
        <f t="shared" si="341"/>
        <v>6980.5</v>
      </c>
      <c r="E1761" s="130">
        <f t="shared" si="334"/>
        <v>774.83</v>
      </c>
      <c r="F1761" s="131">
        <f t="shared" si="336"/>
        <v>209.41</v>
      </c>
      <c r="G1761" s="132">
        <f t="shared" si="337"/>
        <v>69.8</v>
      </c>
      <c r="H1761" s="131">
        <f t="shared" si="339"/>
        <v>2.29</v>
      </c>
      <c r="I1761" s="131">
        <f t="shared" si="342"/>
        <v>117.29</v>
      </c>
      <c r="J1761" s="128">
        <f t="shared" si="343"/>
        <v>299.57</v>
      </c>
      <c r="K1761" s="130">
        <f t="shared" si="344"/>
        <v>217.82</v>
      </c>
      <c r="L1761" s="133">
        <v>1851</v>
      </c>
      <c r="M1761" s="118">
        <f t="shared" si="335"/>
        <v>1418</v>
      </c>
      <c r="N1761" s="135">
        <v>1851</v>
      </c>
      <c r="O1761" s="136">
        <f t="shared" si="338"/>
        <v>1418</v>
      </c>
      <c r="U1761" s="125"/>
    </row>
    <row r="1762" spans="1:21" x14ac:dyDescent="0.3">
      <c r="A1762" s="110">
        <v>1419</v>
      </c>
      <c r="B1762" s="111">
        <v>1852</v>
      </c>
      <c r="C1762" s="112">
        <f t="shared" si="340"/>
        <v>83825.149999999994</v>
      </c>
      <c r="D1762" s="113">
        <f t="shared" si="341"/>
        <v>6985.42</v>
      </c>
      <c r="E1762" s="114">
        <f t="shared" si="334"/>
        <v>775.38</v>
      </c>
      <c r="F1762" s="115">
        <f t="shared" si="336"/>
        <v>209.56</v>
      </c>
      <c r="G1762" s="116">
        <f t="shared" si="337"/>
        <v>69.849999999999994</v>
      </c>
      <c r="H1762" s="115">
        <f t="shared" si="339"/>
        <v>2.29</v>
      </c>
      <c r="I1762" s="115">
        <f t="shared" si="342"/>
        <v>117.29</v>
      </c>
      <c r="J1762" s="112">
        <f t="shared" si="343"/>
        <v>299.57</v>
      </c>
      <c r="K1762" s="114">
        <f t="shared" si="344"/>
        <v>217.82</v>
      </c>
      <c r="L1762" s="117">
        <v>1852</v>
      </c>
      <c r="M1762" s="134">
        <f t="shared" si="335"/>
        <v>1419</v>
      </c>
      <c r="N1762" s="119">
        <v>1852</v>
      </c>
      <c r="O1762" s="120">
        <f t="shared" si="338"/>
        <v>1419</v>
      </c>
      <c r="U1762" s="125"/>
    </row>
    <row r="1763" spans="1:21" x14ac:dyDescent="0.3">
      <c r="A1763" s="126">
        <v>1419</v>
      </c>
      <c r="B1763" s="127">
        <v>1853</v>
      </c>
      <c r="C1763" s="128">
        <f t="shared" si="340"/>
        <v>83825.149999999994</v>
      </c>
      <c r="D1763" s="129">
        <f t="shared" si="341"/>
        <v>6985.42</v>
      </c>
      <c r="E1763" s="130">
        <f t="shared" si="334"/>
        <v>775.38</v>
      </c>
      <c r="F1763" s="131">
        <f t="shared" si="336"/>
        <v>209.56</v>
      </c>
      <c r="G1763" s="132">
        <f t="shared" si="337"/>
        <v>69.849999999999994</v>
      </c>
      <c r="H1763" s="131">
        <f t="shared" si="339"/>
        <v>2.29</v>
      </c>
      <c r="I1763" s="131">
        <f t="shared" si="342"/>
        <v>117.29</v>
      </c>
      <c r="J1763" s="128">
        <f t="shared" si="343"/>
        <v>299.57</v>
      </c>
      <c r="K1763" s="130">
        <f t="shared" si="344"/>
        <v>217.82</v>
      </c>
      <c r="L1763" s="133">
        <v>1853</v>
      </c>
      <c r="M1763" s="118">
        <f t="shared" si="335"/>
        <v>1419</v>
      </c>
      <c r="N1763" s="135">
        <v>1853</v>
      </c>
      <c r="O1763" s="136">
        <f t="shared" si="338"/>
        <v>1419</v>
      </c>
      <c r="U1763" s="125"/>
    </row>
    <row r="1764" spans="1:21" x14ac:dyDescent="0.3">
      <c r="A1764" s="110">
        <v>1420</v>
      </c>
      <c r="B1764" s="111">
        <v>1854</v>
      </c>
      <c r="C1764" s="112">
        <f t="shared" si="340"/>
        <v>83884.23</v>
      </c>
      <c r="D1764" s="113">
        <f t="shared" si="341"/>
        <v>6990.35</v>
      </c>
      <c r="E1764" s="114">
        <f t="shared" si="334"/>
        <v>775.92</v>
      </c>
      <c r="F1764" s="115">
        <f t="shared" si="336"/>
        <v>209.71</v>
      </c>
      <c r="G1764" s="116">
        <f t="shared" si="337"/>
        <v>69.900000000000006</v>
      </c>
      <c r="H1764" s="115">
        <f t="shared" si="339"/>
        <v>2.29</v>
      </c>
      <c r="I1764" s="115">
        <f t="shared" si="342"/>
        <v>117.29</v>
      </c>
      <c r="J1764" s="112">
        <f t="shared" si="343"/>
        <v>299.57</v>
      </c>
      <c r="K1764" s="114">
        <f t="shared" si="344"/>
        <v>217.82</v>
      </c>
      <c r="L1764" s="117">
        <v>1854</v>
      </c>
      <c r="M1764" s="134">
        <f t="shared" si="335"/>
        <v>1420</v>
      </c>
      <c r="N1764" s="119">
        <v>1854</v>
      </c>
      <c r="O1764" s="120">
        <f t="shared" si="338"/>
        <v>1420</v>
      </c>
      <c r="U1764" s="125"/>
    </row>
    <row r="1765" spans="1:21" x14ac:dyDescent="0.3">
      <c r="A1765" s="126">
        <v>1421</v>
      </c>
      <c r="B1765" s="127">
        <v>1855</v>
      </c>
      <c r="C1765" s="128">
        <f t="shared" si="340"/>
        <v>83943.3</v>
      </c>
      <c r="D1765" s="129">
        <f t="shared" si="341"/>
        <v>6995.27</v>
      </c>
      <c r="E1765" s="130">
        <f t="shared" si="334"/>
        <v>776.47</v>
      </c>
      <c r="F1765" s="131">
        <f t="shared" si="336"/>
        <v>209.85</v>
      </c>
      <c r="G1765" s="132">
        <f t="shared" si="337"/>
        <v>69.95</v>
      </c>
      <c r="H1765" s="131">
        <f t="shared" si="339"/>
        <v>2.29</v>
      </c>
      <c r="I1765" s="131">
        <f t="shared" si="342"/>
        <v>117.29</v>
      </c>
      <c r="J1765" s="128">
        <f t="shared" si="343"/>
        <v>299.57</v>
      </c>
      <c r="K1765" s="130">
        <f t="shared" si="344"/>
        <v>217.82</v>
      </c>
      <c r="L1765" s="133">
        <v>1855</v>
      </c>
      <c r="M1765" s="118">
        <f t="shared" si="335"/>
        <v>1421</v>
      </c>
      <c r="N1765" s="135">
        <v>1855</v>
      </c>
      <c r="O1765" s="136">
        <f t="shared" si="338"/>
        <v>1421</v>
      </c>
      <c r="U1765" s="125"/>
    </row>
    <row r="1766" spans="1:21" x14ac:dyDescent="0.3">
      <c r="A1766" s="110">
        <v>1421</v>
      </c>
      <c r="B1766" s="111">
        <v>1856</v>
      </c>
      <c r="C1766" s="112">
        <f t="shared" si="340"/>
        <v>83943.3</v>
      </c>
      <c r="D1766" s="113">
        <f t="shared" si="341"/>
        <v>6995.27</v>
      </c>
      <c r="E1766" s="114">
        <f t="shared" si="334"/>
        <v>776.47</v>
      </c>
      <c r="F1766" s="115">
        <f t="shared" si="336"/>
        <v>209.85</v>
      </c>
      <c r="G1766" s="116">
        <f t="shared" si="337"/>
        <v>69.95</v>
      </c>
      <c r="H1766" s="115">
        <f t="shared" si="339"/>
        <v>2.29</v>
      </c>
      <c r="I1766" s="115">
        <f t="shared" si="342"/>
        <v>117.29</v>
      </c>
      <c r="J1766" s="112">
        <f t="shared" si="343"/>
        <v>299.57</v>
      </c>
      <c r="K1766" s="114">
        <f t="shared" si="344"/>
        <v>217.82</v>
      </c>
      <c r="L1766" s="117">
        <v>1856</v>
      </c>
      <c r="M1766" s="134">
        <f t="shared" si="335"/>
        <v>1421</v>
      </c>
      <c r="N1766" s="119">
        <v>1856</v>
      </c>
      <c r="O1766" s="120">
        <f t="shared" si="338"/>
        <v>1421</v>
      </c>
      <c r="U1766" s="125"/>
    </row>
    <row r="1767" spans="1:21" x14ac:dyDescent="0.3">
      <c r="A1767" s="126">
        <v>1422</v>
      </c>
      <c r="B1767" s="127">
        <v>1857</v>
      </c>
      <c r="C1767" s="128">
        <f t="shared" si="340"/>
        <v>84002.37</v>
      </c>
      <c r="D1767" s="129">
        <f t="shared" si="341"/>
        <v>7000.19</v>
      </c>
      <c r="E1767" s="130">
        <f t="shared" si="334"/>
        <v>777.02</v>
      </c>
      <c r="F1767" s="131">
        <f t="shared" si="336"/>
        <v>210</v>
      </c>
      <c r="G1767" s="132">
        <f t="shared" si="337"/>
        <v>70</v>
      </c>
      <c r="H1767" s="131">
        <f t="shared" si="339"/>
        <v>2.29</v>
      </c>
      <c r="I1767" s="131">
        <f t="shared" si="342"/>
        <v>117.29</v>
      </c>
      <c r="J1767" s="128">
        <f t="shared" si="343"/>
        <v>299.57</v>
      </c>
      <c r="K1767" s="130">
        <f t="shared" si="344"/>
        <v>217.82</v>
      </c>
      <c r="L1767" s="133">
        <v>1857</v>
      </c>
      <c r="M1767" s="118">
        <f t="shared" si="335"/>
        <v>1422</v>
      </c>
      <c r="N1767" s="135">
        <v>1857</v>
      </c>
      <c r="O1767" s="136">
        <f t="shared" si="338"/>
        <v>1422</v>
      </c>
      <c r="U1767" s="125"/>
    </row>
    <row r="1768" spans="1:21" x14ac:dyDescent="0.3">
      <c r="A1768" s="110">
        <v>1423</v>
      </c>
      <c r="B1768" s="111">
        <v>1858</v>
      </c>
      <c r="C1768" s="112">
        <f t="shared" si="340"/>
        <v>84061.45</v>
      </c>
      <c r="D1768" s="113">
        <f t="shared" si="341"/>
        <v>7005.12</v>
      </c>
      <c r="E1768" s="114">
        <f t="shared" ref="E1768:E1831" si="345">TRUNC(D1768*$P$3,2)</f>
        <v>777.56</v>
      </c>
      <c r="F1768" s="115">
        <f t="shared" si="336"/>
        <v>210.15</v>
      </c>
      <c r="G1768" s="116">
        <f t="shared" si="337"/>
        <v>70.05</v>
      </c>
      <c r="H1768" s="115">
        <f t="shared" si="339"/>
        <v>2.29</v>
      </c>
      <c r="I1768" s="115">
        <f t="shared" si="342"/>
        <v>117.29</v>
      </c>
      <c r="J1768" s="112">
        <f t="shared" si="343"/>
        <v>299.57</v>
      </c>
      <c r="K1768" s="114">
        <f t="shared" si="344"/>
        <v>217.82</v>
      </c>
      <c r="L1768" s="117">
        <v>1858</v>
      </c>
      <c r="M1768" s="134">
        <f t="shared" si="335"/>
        <v>1423</v>
      </c>
      <c r="N1768" s="119">
        <v>1858</v>
      </c>
      <c r="O1768" s="120">
        <f t="shared" si="338"/>
        <v>1423</v>
      </c>
      <c r="U1768" s="125"/>
    </row>
    <row r="1769" spans="1:21" x14ac:dyDescent="0.3">
      <c r="A1769" s="126">
        <v>1423</v>
      </c>
      <c r="B1769" s="127">
        <v>1859</v>
      </c>
      <c r="C1769" s="128">
        <f t="shared" si="340"/>
        <v>84061.45</v>
      </c>
      <c r="D1769" s="129">
        <f t="shared" si="341"/>
        <v>7005.12</v>
      </c>
      <c r="E1769" s="130">
        <f t="shared" si="345"/>
        <v>777.56</v>
      </c>
      <c r="F1769" s="131">
        <f t="shared" si="336"/>
        <v>210.15</v>
      </c>
      <c r="G1769" s="132">
        <f t="shared" si="337"/>
        <v>70.05</v>
      </c>
      <c r="H1769" s="131">
        <f t="shared" si="339"/>
        <v>2.29</v>
      </c>
      <c r="I1769" s="131">
        <f t="shared" si="342"/>
        <v>117.29</v>
      </c>
      <c r="J1769" s="128">
        <f t="shared" si="343"/>
        <v>299.57</v>
      </c>
      <c r="K1769" s="130">
        <f t="shared" si="344"/>
        <v>217.82</v>
      </c>
      <c r="L1769" s="133">
        <v>1859</v>
      </c>
      <c r="M1769" s="118">
        <f t="shared" si="335"/>
        <v>1423</v>
      </c>
      <c r="N1769" s="135">
        <v>1859</v>
      </c>
      <c r="O1769" s="136">
        <f t="shared" si="338"/>
        <v>1423</v>
      </c>
      <c r="U1769" s="125"/>
    </row>
    <row r="1770" spans="1:21" x14ac:dyDescent="0.3">
      <c r="A1770" s="110">
        <v>1424</v>
      </c>
      <c r="B1770" s="111">
        <v>1860</v>
      </c>
      <c r="C1770" s="112">
        <f t="shared" si="340"/>
        <v>84120.52</v>
      </c>
      <c r="D1770" s="113">
        <f t="shared" si="341"/>
        <v>7010.04</v>
      </c>
      <c r="E1770" s="114">
        <f t="shared" si="345"/>
        <v>778.11</v>
      </c>
      <c r="F1770" s="115">
        <f t="shared" si="336"/>
        <v>210.3</v>
      </c>
      <c r="G1770" s="116">
        <f t="shared" si="337"/>
        <v>70.099999999999994</v>
      </c>
      <c r="H1770" s="115">
        <f t="shared" si="339"/>
        <v>2.29</v>
      </c>
      <c r="I1770" s="115">
        <f t="shared" si="342"/>
        <v>117.29</v>
      </c>
      <c r="J1770" s="112">
        <f t="shared" si="343"/>
        <v>299.57</v>
      </c>
      <c r="K1770" s="114">
        <f t="shared" si="344"/>
        <v>217.82</v>
      </c>
      <c r="L1770" s="117">
        <v>1860</v>
      </c>
      <c r="M1770" s="134">
        <f t="shared" ref="M1770:M1833" si="346">A1770</f>
        <v>1424</v>
      </c>
      <c r="N1770" s="119">
        <v>1860</v>
      </c>
      <c r="O1770" s="120">
        <f t="shared" si="338"/>
        <v>1424</v>
      </c>
      <c r="U1770" s="125"/>
    </row>
    <row r="1771" spans="1:21" x14ac:dyDescent="0.3">
      <c r="A1771" s="126">
        <v>1425</v>
      </c>
      <c r="B1771" s="127">
        <v>1861</v>
      </c>
      <c r="C1771" s="128">
        <f t="shared" si="340"/>
        <v>84179.6</v>
      </c>
      <c r="D1771" s="129">
        <f t="shared" si="341"/>
        <v>7014.96</v>
      </c>
      <c r="E1771" s="130">
        <f t="shared" si="345"/>
        <v>778.66</v>
      </c>
      <c r="F1771" s="131">
        <f t="shared" si="336"/>
        <v>210.44</v>
      </c>
      <c r="G1771" s="132">
        <f t="shared" si="337"/>
        <v>70.14</v>
      </c>
      <c r="H1771" s="131">
        <f t="shared" si="339"/>
        <v>2.29</v>
      </c>
      <c r="I1771" s="131">
        <f t="shared" si="342"/>
        <v>117.29</v>
      </c>
      <c r="J1771" s="128">
        <f t="shared" si="343"/>
        <v>299.57</v>
      </c>
      <c r="K1771" s="130">
        <f t="shared" si="344"/>
        <v>217.82</v>
      </c>
      <c r="L1771" s="133">
        <v>1861</v>
      </c>
      <c r="M1771" s="118">
        <f t="shared" si="346"/>
        <v>1425</v>
      </c>
      <c r="N1771" s="135">
        <v>1861</v>
      </c>
      <c r="O1771" s="136">
        <f t="shared" si="338"/>
        <v>1425</v>
      </c>
      <c r="U1771" s="125"/>
    </row>
    <row r="1772" spans="1:21" x14ac:dyDescent="0.3">
      <c r="A1772" s="110">
        <v>1425</v>
      </c>
      <c r="B1772" s="111">
        <v>1862</v>
      </c>
      <c r="C1772" s="112">
        <f t="shared" si="340"/>
        <v>84179.6</v>
      </c>
      <c r="D1772" s="113">
        <f t="shared" si="341"/>
        <v>7014.96</v>
      </c>
      <c r="E1772" s="114">
        <f t="shared" si="345"/>
        <v>778.66</v>
      </c>
      <c r="F1772" s="115">
        <f t="shared" si="336"/>
        <v>210.44</v>
      </c>
      <c r="G1772" s="116">
        <f t="shared" si="337"/>
        <v>70.14</v>
      </c>
      <c r="H1772" s="115">
        <f t="shared" si="339"/>
        <v>2.29</v>
      </c>
      <c r="I1772" s="115">
        <f t="shared" si="342"/>
        <v>117.29</v>
      </c>
      <c r="J1772" s="112">
        <f t="shared" si="343"/>
        <v>299.57</v>
      </c>
      <c r="K1772" s="114">
        <f t="shared" si="344"/>
        <v>217.82</v>
      </c>
      <c r="L1772" s="117">
        <v>1862</v>
      </c>
      <c r="M1772" s="134">
        <f t="shared" si="346"/>
        <v>1425</v>
      </c>
      <c r="N1772" s="119">
        <v>1862</v>
      </c>
      <c r="O1772" s="120">
        <f t="shared" si="338"/>
        <v>1425</v>
      </c>
      <c r="U1772" s="125"/>
    </row>
    <row r="1773" spans="1:21" x14ac:dyDescent="0.3">
      <c r="A1773" s="126">
        <v>1426</v>
      </c>
      <c r="B1773" s="127">
        <v>1863</v>
      </c>
      <c r="C1773" s="128">
        <f t="shared" si="340"/>
        <v>84238.67</v>
      </c>
      <c r="D1773" s="129">
        <f t="shared" si="341"/>
        <v>7019.88</v>
      </c>
      <c r="E1773" s="130">
        <f t="shared" si="345"/>
        <v>779.2</v>
      </c>
      <c r="F1773" s="131">
        <f t="shared" ref="F1773:F1836" si="347">TRUNC(IF(A1773&lt;=$A$270,$D$270*$P$5,D1773*$P$5),2)</f>
        <v>210.59</v>
      </c>
      <c r="G1773" s="132">
        <f t="shared" ref="G1773:G1836" si="348">TRUNC(IF(A1773&lt;=$A$270,$D$270*$P$6,D1773*$P$6),2)</f>
        <v>70.19</v>
      </c>
      <c r="H1773" s="131">
        <f t="shared" si="339"/>
        <v>2.29</v>
      </c>
      <c r="I1773" s="131">
        <f t="shared" si="342"/>
        <v>117.29</v>
      </c>
      <c r="J1773" s="128">
        <f t="shared" si="343"/>
        <v>299.57</v>
      </c>
      <c r="K1773" s="130">
        <f t="shared" si="344"/>
        <v>217.82</v>
      </c>
      <c r="L1773" s="133">
        <v>1863</v>
      </c>
      <c r="M1773" s="118">
        <f t="shared" si="346"/>
        <v>1426</v>
      </c>
      <c r="N1773" s="135">
        <v>1863</v>
      </c>
      <c r="O1773" s="136">
        <f t="shared" ref="O1773:O1836" si="349">A1773</f>
        <v>1426</v>
      </c>
      <c r="U1773" s="125"/>
    </row>
    <row r="1774" spans="1:21" x14ac:dyDescent="0.3">
      <c r="A1774" s="110">
        <v>1427</v>
      </c>
      <c r="B1774" s="111">
        <v>1864</v>
      </c>
      <c r="C1774" s="112">
        <f t="shared" si="340"/>
        <v>84297.74</v>
      </c>
      <c r="D1774" s="113">
        <f t="shared" si="341"/>
        <v>7024.81</v>
      </c>
      <c r="E1774" s="114">
        <f t="shared" si="345"/>
        <v>779.75</v>
      </c>
      <c r="F1774" s="115">
        <f t="shared" si="347"/>
        <v>210.74</v>
      </c>
      <c r="G1774" s="116">
        <f t="shared" si="348"/>
        <v>70.239999999999995</v>
      </c>
      <c r="H1774" s="115">
        <f t="shared" si="339"/>
        <v>2.29</v>
      </c>
      <c r="I1774" s="115">
        <f t="shared" si="342"/>
        <v>117.29</v>
      </c>
      <c r="J1774" s="112">
        <f t="shared" si="343"/>
        <v>299.57</v>
      </c>
      <c r="K1774" s="114">
        <f t="shared" si="344"/>
        <v>217.82</v>
      </c>
      <c r="L1774" s="117">
        <v>1864</v>
      </c>
      <c r="M1774" s="118">
        <f t="shared" si="346"/>
        <v>1427</v>
      </c>
      <c r="N1774" s="119">
        <v>1864</v>
      </c>
      <c r="O1774" s="120">
        <f t="shared" si="349"/>
        <v>1427</v>
      </c>
      <c r="U1774" s="125"/>
    </row>
    <row r="1775" spans="1:21" x14ac:dyDescent="0.3">
      <c r="A1775" s="126">
        <v>1427</v>
      </c>
      <c r="B1775" s="127">
        <v>1865</v>
      </c>
      <c r="C1775" s="128">
        <f t="shared" si="340"/>
        <v>84297.74</v>
      </c>
      <c r="D1775" s="129">
        <f t="shared" si="341"/>
        <v>7024.81</v>
      </c>
      <c r="E1775" s="130">
        <f t="shared" si="345"/>
        <v>779.75</v>
      </c>
      <c r="F1775" s="131">
        <f t="shared" si="347"/>
        <v>210.74</v>
      </c>
      <c r="G1775" s="132">
        <f t="shared" si="348"/>
        <v>70.239999999999995</v>
      </c>
      <c r="H1775" s="131">
        <f t="shared" si="339"/>
        <v>2.29</v>
      </c>
      <c r="I1775" s="131">
        <f t="shared" si="342"/>
        <v>117.29</v>
      </c>
      <c r="J1775" s="128">
        <f t="shared" si="343"/>
        <v>299.57</v>
      </c>
      <c r="K1775" s="130">
        <f t="shared" si="344"/>
        <v>217.82</v>
      </c>
      <c r="L1775" s="133">
        <v>1865</v>
      </c>
      <c r="M1775" s="134">
        <f t="shared" si="346"/>
        <v>1427</v>
      </c>
      <c r="N1775" s="135">
        <v>1865</v>
      </c>
      <c r="O1775" s="136">
        <f t="shared" si="349"/>
        <v>1427</v>
      </c>
      <c r="U1775" s="125"/>
    </row>
    <row r="1776" spans="1:21" x14ac:dyDescent="0.3">
      <c r="A1776" s="110">
        <v>1428</v>
      </c>
      <c r="B1776" s="111">
        <v>1866</v>
      </c>
      <c r="C1776" s="112">
        <f t="shared" si="340"/>
        <v>84356.82</v>
      </c>
      <c r="D1776" s="113">
        <f t="shared" si="341"/>
        <v>7029.73</v>
      </c>
      <c r="E1776" s="114">
        <f t="shared" si="345"/>
        <v>780.3</v>
      </c>
      <c r="F1776" s="115">
        <f t="shared" si="347"/>
        <v>210.89</v>
      </c>
      <c r="G1776" s="116">
        <f t="shared" si="348"/>
        <v>70.290000000000006</v>
      </c>
      <c r="H1776" s="115">
        <f t="shared" si="339"/>
        <v>2.29</v>
      </c>
      <c r="I1776" s="115">
        <f t="shared" si="342"/>
        <v>117.29</v>
      </c>
      <c r="J1776" s="112">
        <f t="shared" si="343"/>
        <v>299.57</v>
      </c>
      <c r="K1776" s="114">
        <f t="shared" si="344"/>
        <v>217.82</v>
      </c>
      <c r="L1776" s="117">
        <v>1866</v>
      </c>
      <c r="M1776" s="118">
        <f t="shared" si="346"/>
        <v>1428</v>
      </c>
      <c r="N1776" s="119">
        <v>1866</v>
      </c>
      <c r="O1776" s="120">
        <f t="shared" si="349"/>
        <v>1428</v>
      </c>
      <c r="U1776" s="125"/>
    </row>
    <row r="1777" spans="1:21" x14ac:dyDescent="0.3">
      <c r="A1777" s="126">
        <v>1429</v>
      </c>
      <c r="B1777" s="127">
        <v>1867</v>
      </c>
      <c r="C1777" s="128">
        <f t="shared" si="340"/>
        <v>84415.89</v>
      </c>
      <c r="D1777" s="129">
        <f t="shared" si="341"/>
        <v>7034.65</v>
      </c>
      <c r="E1777" s="130">
        <f t="shared" si="345"/>
        <v>780.84</v>
      </c>
      <c r="F1777" s="131">
        <f t="shared" si="347"/>
        <v>211.03</v>
      </c>
      <c r="G1777" s="132">
        <f t="shared" si="348"/>
        <v>70.34</v>
      </c>
      <c r="H1777" s="131">
        <f t="shared" si="339"/>
        <v>2.29</v>
      </c>
      <c r="I1777" s="131">
        <f t="shared" si="342"/>
        <v>117.29</v>
      </c>
      <c r="J1777" s="128">
        <f t="shared" si="343"/>
        <v>299.57</v>
      </c>
      <c r="K1777" s="130">
        <f t="shared" si="344"/>
        <v>217.82</v>
      </c>
      <c r="L1777" s="133">
        <v>1867</v>
      </c>
      <c r="M1777" s="134">
        <f t="shared" si="346"/>
        <v>1429</v>
      </c>
      <c r="N1777" s="135">
        <v>1867</v>
      </c>
      <c r="O1777" s="136">
        <f t="shared" si="349"/>
        <v>1429</v>
      </c>
      <c r="U1777" s="125"/>
    </row>
    <row r="1778" spans="1:21" x14ac:dyDescent="0.3">
      <c r="A1778" s="110">
        <v>1429</v>
      </c>
      <c r="B1778" s="111">
        <v>1868</v>
      </c>
      <c r="C1778" s="112">
        <f t="shared" si="340"/>
        <v>84415.89</v>
      </c>
      <c r="D1778" s="113">
        <f t="shared" si="341"/>
        <v>7034.65</v>
      </c>
      <c r="E1778" s="114">
        <f t="shared" si="345"/>
        <v>780.84</v>
      </c>
      <c r="F1778" s="115">
        <f t="shared" si="347"/>
        <v>211.03</v>
      </c>
      <c r="G1778" s="116">
        <f t="shared" si="348"/>
        <v>70.34</v>
      </c>
      <c r="H1778" s="115">
        <f t="shared" si="339"/>
        <v>2.29</v>
      </c>
      <c r="I1778" s="115">
        <f t="shared" si="342"/>
        <v>117.29</v>
      </c>
      <c r="J1778" s="112">
        <f t="shared" si="343"/>
        <v>299.57</v>
      </c>
      <c r="K1778" s="114">
        <f t="shared" si="344"/>
        <v>217.82</v>
      </c>
      <c r="L1778" s="117">
        <v>1868</v>
      </c>
      <c r="M1778" s="118">
        <f t="shared" si="346"/>
        <v>1429</v>
      </c>
      <c r="N1778" s="119">
        <v>1868</v>
      </c>
      <c r="O1778" s="120">
        <f t="shared" si="349"/>
        <v>1429</v>
      </c>
      <c r="U1778" s="125"/>
    </row>
    <row r="1779" spans="1:21" x14ac:dyDescent="0.3">
      <c r="A1779" s="126">
        <v>1430</v>
      </c>
      <c r="B1779" s="127">
        <v>1869</v>
      </c>
      <c r="C1779" s="128">
        <f t="shared" si="340"/>
        <v>84474.96</v>
      </c>
      <c r="D1779" s="129">
        <f t="shared" si="341"/>
        <v>7039.58</v>
      </c>
      <c r="E1779" s="130">
        <f t="shared" si="345"/>
        <v>781.39</v>
      </c>
      <c r="F1779" s="131">
        <f t="shared" si="347"/>
        <v>211.18</v>
      </c>
      <c r="G1779" s="132">
        <f t="shared" si="348"/>
        <v>70.39</v>
      </c>
      <c r="H1779" s="131">
        <f t="shared" si="339"/>
        <v>2.29</v>
      </c>
      <c r="I1779" s="131">
        <f t="shared" si="342"/>
        <v>117.29</v>
      </c>
      <c r="J1779" s="128">
        <f t="shared" si="343"/>
        <v>299.57</v>
      </c>
      <c r="K1779" s="130">
        <f t="shared" si="344"/>
        <v>217.82</v>
      </c>
      <c r="L1779" s="133">
        <v>1869</v>
      </c>
      <c r="M1779" s="134">
        <f t="shared" si="346"/>
        <v>1430</v>
      </c>
      <c r="N1779" s="135">
        <v>1869</v>
      </c>
      <c r="O1779" s="136">
        <f t="shared" si="349"/>
        <v>1430</v>
      </c>
      <c r="U1779" s="125"/>
    </row>
    <row r="1780" spans="1:21" x14ac:dyDescent="0.3">
      <c r="A1780" s="110">
        <v>1431</v>
      </c>
      <c r="B1780" s="111">
        <v>1870</v>
      </c>
      <c r="C1780" s="112">
        <f t="shared" si="340"/>
        <v>84534.04</v>
      </c>
      <c r="D1780" s="113">
        <f t="shared" si="341"/>
        <v>7044.5</v>
      </c>
      <c r="E1780" s="114">
        <f t="shared" si="345"/>
        <v>781.93</v>
      </c>
      <c r="F1780" s="115">
        <f t="shared" si="347"/>
        <v>211.33</v>
      </c>
      <c r="G1780" s="116">
        <f t="shared" si="348"/>
        <v>70.44</v>
      </c>
      <c r="H1780" s="115">
        <f t="shared" si="339"/>
        <v>2.29</v>
      </c>
      <c r="I1780" s="115">
        <f t="shared" si="342"/>
        <v>117.29</v>
      </c>
      <c r="J1780" s="112">
        <f t="shared" si="343"/>
        <v>299.57</v>
      </c>
      <c r="K1780" s="114">
        <f t="shared" si="344"/>
        <v>217.82</v>
      </c>
      <c r="L1780" s="117">
        <v>1870</v>
      </c>
      <c r="M1780" s="118">
        <f t="shared" si="346"/>
        <v>1431</v>
      </c>
      <c r="N1780" s="119">
        <v>1870</v>
      </c>
      <c r="O1780" s="120">
        <f t="shared" si="349"/>
        <v>1431</v>
      </c>
      <c r="U1780" s="125"/>
    </row>
    <row r="1781" spans="1:21" x14ac:dyDescent="0.3">
      <c r="A1781" s="126">
        <v>1431</v>
      </c>
      <c r="B1781" s="127">
        <v>1871</v>
      </c>
      <c r="C1781" s="128">
        <f t="shared" si="340"/>
        <v>84534.04</v>
      </c>
      <c r="D1781" s="129">
        <f t="shared" si="341"/>
        <v>7044.5</v>
      </c>
      <c r="E1781" s="130">
        <f t="shared" si="345"/>
        <v>781.93</v>
      </c>
      <c r="F1781" s="131">
        <f t="shared" si="347"/>
        <v>211.33</v>
      </c>
      <c r="G1781" s="132">
        <f t="shared" si="348"/>
        <v>70.44</v>
      </c>
      <c r="H1781" s="131">
        <f t="shared" si="339"/>
        <v>2.29</v>
      </c>
      <c r="I1781" s="131">
        <f t="shared" si="342"/>
        <v>117.29</v>
      </c>
      <c r="J1781" s="128">
        <f t="shared" si="343"/>
        <v>299.57</v>
      </c>
      <c r="K1781" s="130">
        <f t="shared" si="344"/>
        <v>217.82</v>
      </c>
      <c r="L1781" s="133">
        <v>1871</v>
      </c>
      <c r="M1781" s="134">
        <f t="shared" si="346"/>
        <v>1431</v>
      </c>
      <c r="N1781" s="135">
        <v>1871</v>
      </c>
      <c r="O1781" s="136">
        <f t="shared" si="349"/>
        <v>1431</v>
      </c>
      <c r="U1781" s="125"/>
    </row>
    <row r="1782" spans="1:21" x14ac:dyDescent="0.3">
      <c r="A1782" s="110">
        <v>1432</v>
      </c>
      <c r="B1782" s="111">
        <v>1872</v>
      </c>
      <c r="C1782" s="112">
        <f t="shared" si="340"/>
        <v>84593.11</v>
      </c>
      <c r="D1782" s="113">
        <f t="shared" si="341"/>
        <v>7049.42</v>
      </c>
      <c r="E1782" s="114">
        <f t="shared" si="345"/>
        <v>782.48</v>
      </c>
      <c r="F1782" s="115">
        <f t="shared" si="347"/>
        <v>211.48</v>
      </c>
      <c r="G1782" s="116">
        <f t="shared" si="348"/>
        <v>70.489999999999995</v>
      </c>
      <c r="H1782" s="115">
        <f t="shared" si="339"/>
        <v>2.29</v>
      </c>
      <c r="I1782" s="115">
        <f t="shared" si="342"/>
        <v>117.29</v>
      </c>
      <c r="J1782" s="112">
        <f t="shared" si="343"/>
        <v>299.57</v>
      </c>
      <c r="K1782" s="114">
        <f t="shared" si="344"/>
        <v>217.82</v>
      </c>
      <c r="L1782" s="117">
        <v>1872</v>
      </c>
      <c r="M1782" s="118">
        <f t="shared" si="346"/>
        <v>1432</v>
      </c>
      <c r="N1782" s="119">
        <v>1872</v>
      </c>
      <c r="O1782" s="120">
        <f t="shared" si="349"/>
        <v>1432</v>
      </c>
      <c r="U1782" s="125"/>
    </row>
    <row r="1783" spans="1:21" x14ac:dyDescent="0.3">
      <c r="A1783" s="126">
        <v>1432</v>
      </c>
      <c r="B1783" s="127">
        <v>1873</v>
      </c>
      <c r="C1783" s="128">
        <f t="shared" si="340"/>
        <v>84593.11</v>
      </c>
      <c r="D1783" s="129">
        <f t="shared" si="341"/>
        <v>7049.42</v>
      </c>
      <c r="E1783" s="130">
        <f t="shared" si="345"/>
        <v>782.48</v>
      </c>
      <c r="F1783" s="131">
        <f t="shared" si="347"/>
        <v>211.48</v>
      </c>
      <c r="G1783" s="132">
        <f t="shared" si="348"/>
        <v>70.489999999999995</v>
      </c>
      <c r="H1783" s="131">
        <f t="shared" si="339"/>
        <v>2.29</v>
      </c>
      <c r="I1783" s="131">
        <f t="shared" si="342"/>
        <v>117.29</v>
      </c>
      <c r="J1783" s="128">
        <f t="shared" si="343"/>
        <v>299.57</v>
      </c>
      <c r="K1783" s="130">
        <f t="shared" si="344"/>
        <v>217.82</v>
      </c>
      <c r="L1783" s="133">
        <v>1873</v>
      </c>
      <c r="M1783" s="134">
        <f t="shared" si="346"/>
        <v>1432</v>
      </c>
      <c r="N1783" s="135">
        <v>1873</v>
      </c>
      <c r="O1783" s="136">
        <f t="shared" si="349"/>
        <v>1432</v>
      </c>
      <c r="U1783" s="125"/>
    </row>
    <row r="1784" spans="1:21" x14ac:dyDescent="0.3">
      <c r="A1784" s="110">
        <v>1433</v>
      </c>
      <c r="B1784" s="111">
        <v>1874</v>
      </c>
      <c r="C1784" s="112">
        <f t="shared" si="340"/>
        <v>84652.18</v>
      </c>
      <c r="D1784" s="113">
        <f t="shared" si="341"/>
        <v>7054.34</v>
      </c>
      <c r="E1784" s="114">
        <f t="shared" si="345"/>
        <v>783.03</v>
      </c>
      <c r="F1784" s="115">
        <f t="shared" si="347"/>
        <v>211.63</v>
      </c>
      <c r="G1784" s="116">
        <f t="shared" si="348"/>
        <v>70.540000000000006</v>
      </c>
      <c r="H1784" s="115">
        <f t="shared" si="339"/>
        <v>2.29</v>
      </c>
      <c r="I1784" s="115">
        <f t="shared" si="342"/>
        <v>117.29</v>
      </c>
      <c r="J1784" s="112">
        <f t="shared" si="343"/>
        <v>299.57</v>
      </c>
      <c r="K1784" s="114">
        <f t="shared" si="344"/>
        <v>217.82</v>
      </c>
      <c r="L1784" s="117">
        <v>1874</v>
      </c>
      <c r="M1784" s="118">
        <f t="shared" si="346"/>
        <v>1433</v>
      </c>
      <c r="N1784" s="119">
        <v>1874</v>
      </c>
      <c r="O1784" s="120">
        <f t="shared" si="349"/>
        <v>1433</v>
      </c>
      <c r="U1784" s="125"/>
    </row>
    <row r="1785" spans="1:21" x14ac:dyDescent="0.3">
      <c r="A1785" s="126">
        <v>1434</v>
      </c>
      <c r="B1785" s="127">
        <v>1875</v>
      </c>
      <c r="C1785" s="128">
        <f t="shared" si="340"/>
        <v>84711.26</v>
      </c>
      <c r="D1785" s="129">
        <f t="shared" si="341"/>
        <v>7059.27</v>
      </c>
      <c r="E1785" s="130">
        <f t="shared" si="345"/>
        <v>783.57</v>
      </c>
      <c r="F1785" s="131">
        <f t="shared" si="347"/>
        <v>211.77</v>
      </c>
      <c r="G1785" s="132">
        <f t="shared" si="348"/>
        <v>70.59</v>
      </c>
      <c r="H1785" s="131">
        <f t="shared" si="339"/>
        <v>2.29</v>
      </c>
      <c r="I1785" s="131">
        <f t="shared" si="342"/>
        <v>117.29</v>
      </c>
      <c r="J1785" s="128">
        <f t="shared" si="343"/>
        <v>299.57</v>
      </c>
      <c r="K1785" s="130">
        <f t="shared" si="344"/>
        <v>217.82</v>
      </c>
      <c r="L1785" s="133">
        <v>1875</v>
      </c>
      <c r="M1785" s="134">
        <f t="shared" si="346"/>
        <v>1434</v>
      </c>
      <c r="N1785" s="135">
        <v>1875</v>
      </c>
      <c r="O1785" s="136">
        <f t="shared" si="349"/>
        <v>1434</v>
      </c>
      <c r="U1785" s="125"/>
    </row>
    <row r="1786" spans="1:21" x14ac:dyDescent="0.3">
      <c r="A1786" s="110">
        <v>1435</v>
      </c>
      <c r="B1786" s="111">
        <v>1876</v>
      </c>
      <c r="C1786" s="112">
        <f t="shared" si="340"/>
        <v>84770.33</v>
      </c>
      <c r="D1786" s="113">
        <f t="shared" si="341"/>
        <v>7064.19</v>
      </c>
      <c r="E1786" s="114">
        <f t="shared" si="345"/>
        <v>784.12</v>
      </c>
      <c r="F1786" s="115">
        <f t="shared" si="347"/>
        <v>211.92</v>
      </c>
      <c r="G1786" s="116">
        <f t="shared" si="348"/>
        <v>70.64</v>
      </c>
      <c r="H1786" s="115">
        <f t="shared" si="339"/>
        <v>2.29</v>
      </c>
      <c r="I1786" s="115">
        <f t="shared" si="342"/>
        <v>117.29</v>
      </c>
      <c r="J1786" s="112">
        <f t="shared" si="343"/>
        <v>299.57</v>
      </c>
      <c r="K1786" s="114">
        <f t="shared" si="344"/>
        <v>217.82</v>
      </c>
      <c r="L1786" s="117">
        <v>1876</v>
      </c>
      <c r="M1786" s="118">
        <f t="shared" si="346"/>
        <v>1435</v>
      </c>
      <c r="N1786" s="119">
        <v>1876</v>
      </c>
      <c r="O1786" s="120">
        <f t="shared" si="349"/>
        <v>1435</v>
      </c>
      <c r="U1786" s="125"/>
    </row>
    <row r="1787" spans="1:21" x14ac:dyDescent="0.3">
      <c r="A1787" s="126">
        <v>1435</v>
      </c>
      <c r="B1787" s="127">
        <v>1877</v>
      </c>
      <c r="C1787" s="128">
        <f t="shared" si="340"/>
        <v>84770.33</v>
      </c>
      <c r="D1787" s="129">
        <f t="shared" si="341"/>
        <v>7064.19</v>
      </c>
      <c r="E1787" s="130">
        <f t="shared" si="345"/>
        <v>784.12</v>
      </c>
      <c r="F1787" s="131">
        <f t="shared" si="347"/>
        <v>211.92</v>
      </c>
      <c r="G1787" s="132">
        <f t="shared" si="348"/>
        <v>70.64</v>
      </c>
      <c r="H1787" s="131">
        <f t="shared" si="339"/>
        <v>2.29</v>
      </c>
      <c r="I1787" s="131">
        <f t="shared" si="342"/>
        <v>117.29</v>
      </c>
      <c r="J1787" s="128">
        <f t="shared" si="343"/>
        <v>299.57</v>
      </c>
      <c r="K1787" s="130">
        <f t="shared" si="344"/>
        <v>217.82</v>
      </c>
      <c r="L1787" s="133">
        <v>1877</v>
      </c>
      <c r="M1787" s="134">
        <f t="shared" si="346"/>
        <v>1435</v>
      </c>
      <c r="N1787" s="135">
        <v>1877</v>
      </c>
      <c r="O1787" s="136">
        <f t="shared" si="349"/>
        <v>1435</v>
      </c>
      <c r="U1787" s="125"/>
    </row>
    <row r="1788" spans="1:21" x14ac:dyDescent="0.3">
      <c r="A1788" s="110">
        <v>1436</v>
      </c>
      <c r="B1788" s="111">
        <v>1878</v>
      </c>
      <c r="C1788" s="112">
        <f t="shared" si="340"/>
        <v>84829.4</v>
      </c>
      <c r="D1788" s="113">
        <f t="shared" si="341"/>
        <v>7069.11</v>
      </c>
      <c r="E1788" s="114">
        <f t="shared" si="345"/>
        <v>784.67</v>
      </c>
      <c r="F1788" s="115">
        <f t="shared" si="347"/>
        <v>212.07</v>
      </c>
      <c r="G1788" s="116">
        <f t="shared" si="348"/>
        <v>70.69</v>
      </c>
      <c r="H1788" s="115">
        <f t="shared" si="339"/>
        <v>2.29</v>
      </c>
      <c r="I1788" s="115">
        <f t="shared" si="342"/>
        <v>117.29</v>
      </c>
      <c r="J1788" s="112">
        <f t="shared" si="343"/>
        <v>299.57</v>
      </c>
      <c r="K1788" s="114">
        <f t="shared" si="344"/>
        <v>217.82</v>
      </c>
      <c r="L1788" s="117">
        <v>1878</v>
      </c>
      <c r="M1788" s="118">
        <f t="shared" si="346"/>
        <v>1436</v>
      </c>
      <c r="N1788" s="119">
        <v>1878</v>
      </c>
      <c r="O1788" s="120">
        <f t="shared" si="349"/>
        <v>1436</v>
      </c>
      <c r="U1788" s="125"/>
    </row>
    <row r="1789" spans="1:21" x14ac:dyDescent="0.3">
      <c r="A1789" s="126">
        <v>1437</v>
      </c>
      <c r="B1789" s="127">
        <v>1879</v>
      </c>
      <c r="C1789" s="128">
        <f t="shared" si="340"/>
        <v>84888.48</v>
      </c>
      <c r="D1789" s="129">
        <f t="shared" si="341"/>
        <v>7074.04</v>
      </c>
      <c r="E1789" s="130">
        <f t="shared" si="345"/>
        <v>785.21</v>
      </c>
      <c r="F1789" s="131">
        <f t="shared" si="347"/>
        <v>212.22</v>
      </c>
      <c r="G1789" s="132">
        <f t="shared" si="348"/>
        <v>70.739999999999995</v>
      </c>
      <c r="H1789" s="131">
        <f t="shared" si="339"/>
        <v>2.29</v>
      </c>
      <c r="I1789" s="131">
        <f t="shared" si="342"/>
        <v>117.29</v>
      </c>
      <c r="J1789" s="128">
        <f t="shared" si="343"/>
        <v>299.57</v>
      </c>
      <c r="K1789" s="130">
        <f t="shared" si="344"/>
        <v>217.82</v>
      </c>
      <c r="L1789" s="133">
        <v>1879</v>
      </c>
      <c r="M1789" s="134">
        <f t="shared" si="346"/>
        <v>1437</v>
      </c>
      <c r="N1789" s="135">
        <v>1879</v>
      </c>
      <c r="O1789" s="136">
        <f t="shared" si="349"/>
        <v>1437</v>
      </c>
      <c r="U1789" s="125"/>
    </row>
    <row r="1790" spans="1:21" x14ac:dyDescent="0.3">
      <c r="A1790" s="110">
        <v>1437</v>
      </c>
      <c r="B1790" s="111">
        <v>1880</v>
      </c>
      <c r="C1790" s="112">
        <f t="shared" si="340"/>
        <v>84888.48</v>
      </c>
      <c r="D1790" s="113">
        <f t="shared" si="341"/>
        <v>7074.04</v>
      </c>
      <c r="E1790" s="114">
        <f t="shared" si="345"/>
        <v>785.21</v>
      </c>
      <c r="F1790" s="115">
        <f t="shared" si="347"/>
        <v>212.22</v>
      </c>
      <c r="G1790" s="116">
        <f t="shared" si="348"/>
        <v>70.739999999999995</v>
      </c>
      <c r="H1790" s="115">
        <f t="shared" si="339"/>
        <v>2.29</v>
      </c>
      <c r="I1790" s="115">
        <f t="shared" si="342"/>
        <v>117.29</v>
      </c>
      <c r="J1790" s="112">
        <f t="shared" si="343"/>
        <v>299.57</v>
      </c>
      <c r="K1790" s="114">
        <f t="shared" si="344"/>
        <v>217.82</v>
      </c>
      <c r="L1790" s="117">
        <v>1880</v>
      </c>
      <c r="M1790" s="118">
        <f t="shared" si="346"/>
        <v>1437</v>
      </c>
      <c r="N1790" s="119">
        <v>1880</v>
      </c>
      <c r="O1790" s="120">
        <f t="shared" si="349"/>
        <v>1437</v>
      </c>
      <c r="U1790" s="125"/>
    </row>
    <row r="1791" spans="1:21" x14ac:dyDescent="0.3">
      <c r="A1791" s="126">
        <v>1438</v>
      </c>
      <c r="B1791" s="127">
        <v>1881</v>
      </c>
      <c r="C1791" s="128">
        <f t="shared" si="340"/>
        <v>84947.55</v>
      </c>
      <c r="D1791" s="129">
        <f t="shared" si="341"/>
        <v>7078.96</v>
      </c>
      <c r="E1791" s="130">
        <f t="shared" si="345"/>
        <v>785.76</v>
      </c>
      <c r="F1791" s="131">
        <f t="shared" si="347"/>
        <v>212.36</v>
      </c>
      <c r="G1791" s="132">
        <f t="shared" si="348"/>
        <v>70.78</v>
      </c>
      <c r="H1791" s="131">
        <f t="shared" si="339"/>
        <v>2.29</v>
      </c>
      <c r="I1791" s="131">
        <f t="shared" si="342"/>
        <v>117.29</v>
      </c>
      <c r="J1791" s="128">
        <f t="shared" si="343"/>
        <v>299.57</v>
      </c>
      <c r="K1791" s="130">
        <f t="shared" si="344"/>
        <v>217.82</v>
      </c>
      <c r="L1791" s="133">
        <v>1881</v>
      </c>
      <c r="M1791" s="134">
        <f t="shared" si="346"/>
        <v>1438</v>
      </c>
      <c r="N1791" s="135">
        <v>1881</v>
      </c>
      <c r="O1791" s="136">
        <f t="shared" si="349"/>
        <v>1438</v>
      </c>
      <c r="U1791" s="125"/>
    </row>
    <row r="1792" spans="1:21" x14ac:dyDescent="0.3">
      <c r="A1792" s="110">
        <v>1439</v>
      </c>
      <c r="B1792" s="111">
        <v>1882</v>
      </c>
      <c r="C1792" s="112">
        <f t="shared" si="340"/>
        <v>85006.62</v>
      </c>
      <c r="D1792" s="113">
        <f t="shared" si="341"/>
        <v>7083.88</v>
      </c>
      <c r="E1792" s="114">
        <f t="shared" si="345"/>
        <v>786.31</v>
      </c>
      <c r="F1792" s="115">
        <f t="shared" si="347"/>
        <v>212.51</v>
      </c>
      <c r="G1792" s="116">
        <f t="shared" si="348"/>
        <v>70.83</v>
      </c>
      <c r="H1792" s="115">
        <f t="shared" si="339"/>
        <v>2.29</v>
      </c>
      <c r="I1792" s="115">
        <f t="shared" si="342"/>
        <v>117.29</v>
      </c>
      <c r="J1792" s="112">
        <f t="shared" si="343"/>
        <v>299.57</v>
      </c>
      <c r="K1792" s="114">
        <f t="shared" si="344"/>
        <v>217.82</v>
      </c>
      <c r="L1792" s="117">
        <v>1882</v>
      </c>
      <c r="M1792" s="118">
        <f t="shared" si="346"/>
        <v>1439</v>
      </c>
      <c r="N1792" s="119">
        <v>1882</v>
      </c>
      <c r="O1792" s="120">
        <f t="shared" si="349"/>
        <v>1439</v>
      </c>
      <c r="U1792" s="125"/>
    </row>
    <row r="1793" spans="1:21" x14ac:dyDescent="0.3">
      <c r="A1793" s="126">
        <v>1440</v>
      </c>
      <c r="B1793" s="127">
        <v>1883</v>
      </c>
      <c r="C1793" s="128">
        <f t="shared" si="340"/>
        <v>85065.7</v>
      </c>
      <c r="D1793" s="129">
        <f t="shared" si="341"/>
        <v>7088.8</v>
      </c>
      <c r="E1793" s="130">
        <f t="shared" si="345"/>
        <v>786.85</v>
      </c>
      <c r="F1793" s="131">
        <f t="shared" si="347"/>
        <v>212.66</v>
      </c>
      <c r="G1793" s="132">
        <f t="shared" si="348"/>
        <v>70.88</v>
      </c>
      <c r="H1793" s="131">
        <f t="shared" si="339"/>
        <v>2.29</v>
      </c>
      <c r="I1793" s="131">
        <f t="shared" si="342"/>
        <v>117.29</v>
      </c>
      <c r="J1793" s="128">
        <f t="shared" si="343"/>
        <v>299.57</v>
      </c>
      <c r="K1793" s="130">
        <f t="shared" si="344"/>
        <v>217.82</v>
      </c>
      <c r="L1793" s="133">
        <v>1883</v>
      </c>
      <c r="M1793" s="118">
        <f t="shared" si="346"/>
        <v>1440</v>
      </c>
      <c r="N1793" s="135">
        <v>1883</v>
      </c>
      <c r="O1793" s="136">
        <f t="shared" si="349"/>
        <v>1440</v>
      </c>
      <c r="U1793" s="125"/>
    </row>
    <row r="1794" spans="1:21" x14ac:dyDescent="0.3">
      <c r="A1794" s="110">
        <v>1440</v>
      </c>
      <c r="B1794" s="111">
        <v>1884</v>
      </c>
      <c r="C1794" s="112">
        <f t="shared" si="340"/>
        <v>85065.7</v>
      </c>
      <c r="D1794" s="113">
        <f t="shared" si="341"/>
        <v>7088.8</v>
      </c>
      <c r="E1794" s="114">
        <f t="shared" si="345"/>
        <v>786.85</v>
      </c>
      <c r="F1794" s="115">
        <f t="shared" si="347"/>
        <v>212.66</v>
      </c>
      <c r="G1794" s="116">
        <f t="shared" si="348"/>
        <v>70.88</v>
      </c>
      <c r="H1794" s="115">
        <f t="shared" si="339"/>
        <v>2.29</v>
      </c>
      <c r="I1794" s="115">
        <f t="shared" si="342"/>
        <v>117.29</v>
      </c>
      <c r="J1794" s="112">
        <f t="shared" si="343"/>
        <v>299.57</v>
      </c>
      <c r="K1794" s="114">
        <f t="shared" si="344"/>
        <v>217.82</v>
      </c>
      <c r="L1794" s="117">
        <v>1884</v>
      </c>
      <c r="M1794" s="134">
        <f t="shared" si="346"/>
        <v>1440</v>
      </c>
      <c r="N1794" s="119">
        <v>1884</v>
      </c>
      <c r="O1794" s="120">
        <f t="shared" si="349"/>
        <v>1440</v>
      </c>
      <c r="U1794" s="125"/>
    </row>
    <row r="1795" spans="1:21" x14ac:dyDescent="0.3">
      <c r="A1795" s="126">
        <v>1441</v>
      </c>
      <c r="B1795" s="127">
        <v>1885</v>
      </c>
      <c r="C1795" s="128">
        <f t="shared" si="340"/>
        <v>85124.77</v>
      </c>
      <c r="D1795" s="129">
        <f t="shared" si="341"/>
        <v>7093.73</v>
      </c>
      <c r="E1795" s="130">
        <f t="shared" si="345"/>
        <v>787.4</v>
      </c>
      <c r="F1795" s="131">
        <f t="shared" si="347"/>
        <v>212.81</v>
      </c>
      <c r="G1795" s="132">
        <f t="shared" si="348"/>
        <v>70.930000000000007</v>
      </c>
      <c r="H1795" s="131">
        <f t="shared" ref="H1795:H1858" si="350">TRUNC($P$9,2)</f>
        <v>2.29</v>
      </c>
      <c r="I1795" s="131">
        <f t="shared" si="342"/>
        <v>117.29</v>
      </c>
      <c r="J1795" s="128">
        <f t="shared" si="343"/>
        <v>299.57</v>
      </c>
      <c r="K1795" s="130">
        <f t="shared" si="344"/>
        <v>217.82</v>
      </c>
      <c r="L1795" s="133">
        <v>1885</v>
      </c>
      <c r="M1795" s="118">
        <f t="shared" si="346"/>
        <v>1441</v>
      </c>
      <c r="N1795" s="135">
        <v>1885</v>
      </c>
      <c r="O1795" s="136">
        <f t="shared" si="349"/>
        <v>1441</v>
      </c>
      <c r="U1795" s="125"/>
    </row>
    <row r="1796" spans="1:21" x14ac:dyDescent="0.3">
      <c r="A1796" s="110">
        <v>1442</v>
      </c>
      <c r="B1796" s="111">
        <v>1886</v>
      </c>
      <c r="C1796" s="112">
        <f t="shared" si="340"/>
        <v>85183.84</v>
      </c>
      <c r="D1796" s="113">
        <f t="shared" si="341"/>
        <v>7098.65</v>
      </c>
      <c r="E1796" s="114">
        <f t="shared" si="345"/>
        <v>787.95</v>
      </c>
      <c r="F1796" s="115">
        <f t="shared" si="347"/>
        <v>212.95</v>
      </c>
      <c r="G1796" s="116">
        <f t="shared" si="348"/>
        <v>70.98</v>
      </c>
      <c r="H1796" s="115">
        <f t="shared" si="350"/>
        <v>2.29</v>
      </c>
      <c r="I1796" s="115">
        <f t="shared" si="342"/>
        <v>117.29</v>
      </c>
      <c r="J1796" s="112">
        <f t="shared" si="343"/>
        <v>299.57</v>
      </c>
      <c r="K1796" s="114">
        <f t="shared" si="344"/>
        <v>217.82</v>
      </c>
      <c r="L1796" s="117">
        <v>1886</v>
      </c>
      <c r="M1796" s="134">
        <f t="shared" si="346"/>
        <v>1442</v>
      </c>
      <c r="N1796" s="119">
        <v>1886</v>
      </c>
      <c r="O1796" s="120">
        <f t="shared" si="349"/>
        <v>1442</v>
      </c>
      <c r="U1796" s="125"/>
    </row>
    <row r="1797" spans="1:21" x14ac:dyDescent="0.3">
      <c r="A1797" s="126">
        <v>1442</v>
      </c>
      <c r="B1797" s="127">
        <v>1887</v>
      </c>
      <c r="C1797" s="128">
        <f t="shared" si="340"/>
        <v>85183.84</v>
      </c>
      <c r="D1797" s="129">
        <f t="shared" si="341"/>
        <v>7098.65</v>
      </c>
      <c r="E1797" s="130">
        <f t="shared" si="345"/>
        <v>787.95</v>
      </c>
      <c r="F1797" s="131">
        <f t="shared" si="347"/>
        <v>212.95</v>
      </c>
      <c r="G1797" s="132">
        <f t="shared" si="348"/>
        <v>70.98</v>
      </c>
      <c r="H1797" s="131">
        <f t="shared" si="350"/>
        <v>2.29</v>
      </c>
      <c r="I1797" s="131">
        <f t="shared" si="342"/>
        <v>117.29</v>
      </c>
      <c r="J1797" s="128">
        <f t="shared" si="343"/>
        <v>299.57</v>
      </c>
      <c r="K1797" s="130">
        <f t="shared" si="344"/>
        <v>217.82</v>
      </c>
      <c r="L1797" s="133">
        <v>1887</v>
      </c>
      <c r="M1797" s="118">
        <f t="shared" si="346"/>
        <v>1442</v>
      </c>
      <c r="N1797" s="135">
        <v>1887</v>
      </c>
      <c r="O1797" s="136">
        <f t="shared" si="349"/>
        <v>1442</v>
      </c>
      <c r="U1797" s="125"/>
    </row>
    <row r="1798" spans="1:21" x14ac:dyDescent="0.3">
      <c r="A1798" s="110">
        <v>1443</v>
      </c>
      <c r="B1798" s="111">
        <v>1888</v>
      </c>
      <c r="C1798" s="112">
        <f t="shared" si="340"/>
        <v>85242.92</v>
      </c>
      <c r="D1798" s="113">
        <f t="shared" si="341"/>
        <v>7103.57</v>
      </c>
      <c r="E1798" s="114">
        <f t="shared" si="345"/>
        <v>788.49</v>
      </c>
      <c r="F1798" s="115">
        <f t="shared" si="347"/>
        <v>213.1</v>
      </c>
      <c r="G1798" s="116">
        <f t="shared" si="348"/>
        <v>71.03</v>
      </c>
      <c r="H1798" s="115">
        <f t="shared" si="350"/>
        <v>2.29</v>
      </c>
      <c r="I1798" s="115">
        <f t="shared" si="342"/>
        <v>117.29</v>
      </c>
      <c r="J1798" s="112">
        <f t="shared" si="343"/>
        <v>299.57</v>
      </c>
      <c r="K1798" s="114">
        <f t="shared" si="344"/>
        <v>217.82</v>
      </c>
      <c r="L1798" s="117">
        <v>1888</v>
      </c>
      <c r="M1798" s="134">
        <f t="shared" si="346"/>
        <v>1443</v>
      </c>
      <c r="N1798" s="119">
        <v>1888</v>
      </c>
      <c r="O1798" s="120">
        <f t="shared" si="349"/>
        <v>1443</v>
      </c>
      <c r="U1798" s="125"/>
    </row>
    <row r="1799" spans="1:21" x14ac:dyDescent="0.3">
      <c r="A1799" s="126">
        <v>1444</v>
      </c>
      <c r="B1799" s="127">
        <v>1889</v>
      </c>
      <c r="C1799" s="128">
        <f t="shared" si="340"/>
        <v>85301.99</v>
      </c>
      <c r="D1799" s="129">
        <f t="shared" si="341"/>
        <v>7108.49</v>
      </c>
      <c r="E1799" s="130">
        <f t="shared" si="345"/>
        <v>789.04</v>
      </c>
      <c r="F1799" s="131">
        <f t="shared" si="347"/>
        <v>213.25</v>
      </c>
      <c r="G1799" s="132">
        <f t="shared" si="348"/>
        <v>71.08</v>
      </c>
      <c r="H1799" s="131">
        <f t="shared" si="350"/>
        <v>2.29</v>
      </c>
      <c r="I1799" s="131">
        <f t="shared" si="342"/>
        <v>117.29</v>
      </c>
      <c r="J1799" s="128">
        <f t="shared" si="343"/>
        <v>299.57</v>
      </c>
      <c r="K1799" s="130">
        <f t="shared" si="344"/>
        <v>217.82</v>
      </c>
      <c r="L1799" s="133">
        <v>1889</v>
      </c>
      <c r="M1799" s="118">
        <f t="shared" si="346"/>
        <v>1444</v>
      </c>
      <c r="N1799" s="135">
        <v>1889</v>
      </c>
      <c r="O1799" s="136">
        <f t="shared" si="349"/>
        <v>1444</v>
      </c>
      <c r="U1799" s="125"/>
    </row>
    <row r="1800" spans="1:21" x14ac:dyDescent="0.3">
      <c r="A1800" s="110">
        <v>1444</v>
      </c>
      <c r="B1800" s="111">
        <v>1890</v>
      </c>
      <c r="C1800" s="112">
        <f t="shared" si="340"/>
        <v>85301.99</v>
      </c>
      <c r="D1800" s="113">
        <f t="shared" si="341"/>
        <v>7108.49</v>
      </c>
      <c r="E1800" s="114">
        <f t="shared" si="345"/>
        <v>789.04</v>
      </c>
      <c r="F1800" s="115">
        <f t="shared" si="347"/>
        <v>213.25</v>
      </c>
      <c r="G1800" s="116">
        <f t="shared" si="348"/>
        <v>71.08</v>
      </c>
      <c r="H1800" s="115">
        <f t="shared" si="350"/>
        <v>2.29</v>
      </c>
      <c r="I1800" s="115">
        <f t="shared" si="342"/>
        <v>117.29</v>
      </c>
      <c r="J1800" s="112">
        <f t="shared" si="343"/>
        <v>299.57</v>
      </c>
      <c r="K1800" s="114">
        <f t="shared" si="344"/>
        <v>217.82</v>
      </c>
      <c r="L1800" s="117">
        <v>1890</v>
      </c>
      <c r="M1800" s="134">
        <f t="shared" si="346"/>
        <v>1444</v>
      </c>
      <c r="N1800" s="119">
        <v>1890</v>
      </c>
      <c r="O1800" s="120">
        <f t="shared" si="349"/>
        <v>1444</v>
      </c>
      <c r="U1800" s="125"/>
    </row>
    <row r="1801" spans="1:21" x14ac:dyDescent="0.3">
      <c r="A1801" s="126">
        <v>1445</v>
      </c>
      <c r="B1801" s="127">
        <v>1891</v>
      </c>
      <c r="C1801" s="128">
        <f t="shared" si="340"/>
        <v>85361.06</v>
      </c>
      <c r="D1801" s="129">
        <f t="shared" si="341"/>
        <v>7113.42</v>
      </c>
      <c r="E1801" s="130">
        <f t="shared" si="345"/>
        <v>789.58</v>
      </c>
      <c r="F1801" s="131">
        <f t="shared" si="347"/>
        <v>213.4</v>
      </c>
      <c r="G1801" s="132">
        <f t="shared" si="348"/>
        <v>71.13</v>
      </c>
      <c r="H1801" s="131">
        <f t="shared" si="350"/>
        <v>2.29</v>
      </c>
      <c r="I1801" s="131">
        <f t="shared" si="342"/>
        <v>117.29</v>
      </c>
      <c r="J1801" s="128">
        <f t="shared" si="343"/>
        <v>299.57</v>
      </c>
      <c r="K1801" s="130">
        <f t="shared" si="344"/>
        <v>217.82</v>
      </c>
      <c r="L1801" s="133">
        <v>1891</v>
      </c>
      <c r="M1801" s="118">
        <f t="shared" si="346"/>
        <v>1445</v>
      </c>
      <c r="N1801" s="135">
        <v>1891</v>
      </c>
      <c r="O1801" s="136">
        <f t="shared" si="349"/>
        <v>1445</v>
      </c>
      <c r="U1801" s="125"/>
    </row>
    <row r="1802" spans="1:21" x14ac:dyDescent="0.3">
      <c r="A1802" s="110">
        <v>1445</v>
      </c>
      <c r="B1802" s="111">
        <v>1892</v>
      </c>
      <c r="C1802" s="112">
        <f t="shared" ref="C1802:C1865" si="351">ROUND($P$1*A1802,2)</f>
        <v>85361.06</v>
      </c>
      <c r="D1802" s="113">
        <f t="shared" ref="D1802:D1865" si="352">TRUNC(C1802/12,2)</f>
        <v>7113.42</v>
      </c>
      <c r="E1802" s="114">
        <f t="shared" si="345"/>
        <v>789.58</v>
      </c>
      <c r="F1802" s="115">
        <f t="shared" si="347"/>
        <v>213.4</v>
      </c>
      <c r="G1802" s="116">
        <f t="shared" si="348"/>
        <v>71.13</v>
      </c>
      <c r="H1802" s="115">
        <f t="shared" si="350"/>
        <v>2.29</v>
      </c>
      <c r="I1802" s="115">
        <f t="shared" ref="I1802:I1865" si="353">TRUNC(IF(A1802&lt;$A$427,$D$427*$R$10+$P$10,IF(A1802&gt;$A$782,$D$782*$R$10+$P$10,D1802*$R$10+$P$10)),2)</f>
        <v>117.29</v>
      </c>
      <c r="J1802" s="112">
        <f t="shared" ref="J1802:J1865" si="354">TRUNC(IF(A1802&lt;$A$427,($D$427*$R$11)+$P$11,IF(A1802&gt;$A$782,$D$782*$R$11+$P$11,D1802*$R$11+$P$11)),2)</f>
        <v>299.57</v>
      </c>
      <c r="K1802" s="114">
        <f t="shared" ref="K1802:K1865" si="355">TRUNC(IF(A1802&lt;$A$427,$D$427*$R$12+$P$12,IF(A1802&gt;$A$782,$D$782*$R$12+$P$12,D1802*$R$12+$P$12)),2)</f>
        <v>217.82</v>
      </c>
      <c r="L1802" s="117">
        <v>1892</v>
      </c>
      <c r="M1802" s="134">
        <f t="shared" si="346"/>
        <v>1445</v>
      </c>
      <c r="N1802" s="119">
        <v>1892</v>
      </c>
      <c r="O1802" s="120">
        <f t="shared" si="349"/>
        <v>1445</v>
      </c>
      <c r="U1802" s="125"/>
    </row>
    <row r="1803" spans="1:21" x14ac:dyDescent="0.3">
      <c r="A1803" s="126">
        <v>1446</v>
      </c>
      <c r="B1803" s="127">
        <v>1893</v>
      </c>
      <c r="C1803" s="128">
        <f t="shared" si="351"/>
        <v>85420.14</v>
      </c>
      <c r="D1803" s="129">
        <f t="shared" si="352"/>
        <v>7118.34</v>
      </c>
      <c r="E1803" s="130">
        <f t="shared" si="345"/>
        <v>790.13</v>
      </c>
      <c r="F1803" s="131">
        <f t="shared" si="347"/>
        <v>213.55</v>
      </c>
      <c r="G1803" s="132">
        <f t="shared" si="348"/>
        <v>71.180000000000007</v>
      </c>
      <c r="H1803" s="131">
        <f t="shared" si="350"/>
        <v>2.29</v>
      </c>
      <c r="I1803" s="131">
        <f t="shared" si="353"/>
        <v>117.29</v>
      </c>
      <c r="J1803" s="128">
        <f t="shared" si="354"/>
        <v>299.57</v>
      </c>
      <c r="K1803" s="130">
        <f t="shared" si="355"/>
        <v>217.82</v>
      </c>
      <c r="L1803" s="133">
        <v>1893</v>
      </c>
      <c r="M1803" s="118">
        <f t="shared" si="346"/>
        <v>1446</v>
      </c>
      <c r="N1803" s="135">
        <v>1893</v>
      </c>
      <c r="O1803" s="136">
        <f t="shared" si="349"/>
        <v>1446</v>
      </c>
      <c r="U1803" s="125"/>
    </row>
    <row r="1804" spans="1:21" x14ac:dyDescent="0.3">
      <c r="A1804" s="110">
        <v>1447</v>
      </c>
      <c r="B1804" s="111">
        <v>1894</v>
      </c>
      <c r="C1804" s="112">
        <f t="shared" si="351"/>
        <v>85479.21</v>
      </c>
      <c r="D1804" s="113">
        <f t="shared" si="352"/>
        <v>7123.26</v>
      </c>
      <c r="E1804" s="114">
        <f t="shared" si="345"/>
        <v>790.68</v>
      </c>
      <c r="F1804" s="115">
        <f t="shared" si="347"/>
        <v>213.69</v>
      </c>
      <c r="G1804" s="116">
        <f t="shared" si="348"/>
        <v>71.23</v>
      </c>
      <c r="H1804" s="115">
        <f t="shared" si="350"/>
        <v>2.29</v>
      </c>
      <c r="I1804" s="115">
        <f t="shared" si="353"/>
        <v>117.29</v>
      </c>
      <c r="J1804" s="112">
        <f t="shared" si="354"/>
        <v>299.57</v>
      </c>
      <c r="K1804" s="114">
        <f t="shared" si="355"/>
        <v>217.82</v>
      </c>
      <c r="L1804" s="117">
        <v>1894</v>
      </c>
      <c r="M1804" s="134">
        <f t="shared" si="346"/>
        <v>1447</v>
      </c>
      <c r="N1804" s="119">
        <v>1894</v>
      </c>
      <c r="O1804" s="120">
        <f t="shared" si="349"/>
        <v>1447</v>
      </c>
      <c r="U1804" s="125"/>
    </row>
    <row r="1805" spans="1:21" x14ac:dyDescent="0.3">
      <c r="A1805" s="126">
        <v>1448</v>
      </c>
      <c r="B1805" s="127">
        <v>1895</v>
      </c>
      <c r="C1805" s="128">
        <f t="shared" si="351"/>
        <v>85538.28</v>
      </c>
      <c r="D1805" s="129">
        <f t="shared" si="352"/>
        <v>7128.19</v>
      </c>
      <c r="E1805" s="130">
        <f t="shared" si="345"/>
        <v>791.22</v>
      </c>
      <c r="F1805" s="131">
        <f t="shared" si="347"/>
        <v>213.84</v>
      </c>
      <c r="G1805" s="132">
        <f t="shared" si="348"/>
        <v>71.28</v>
      </c>
      <c r="H1805" s="131">
        <f t="shared" si="350"/>
        <v>2.29</v>
      </c>
      <c r="I1805" s="131">
        <f t="shared" si="353"/>
        <v>117.29</v>
      </c>
      <c r="J1805" s="128">
        <f t="shared" si="354"/>
        <v>299.57</v>
      </c>
      <c r="K1805" s="130">
        <f t="shared" si="355"/>
        <v>217.82</v>
      </c>
      <c r="L1805" s="133">
        <v>1895</v>
      </c>
      <c r="M1805" s="118">
        <f t="shared" si="346"/>
        <v>1448</v>
      </c>
      <c r="N1805" s="135">
        <v>1895</v>
      </c>
      <c r="O1805" s="136">
        <f t="shared" si="349"/>
        <v>1448</v>
      </c>
      <c r="U1805" s="125"/>
    </row>
    <row r="1806" spans="1:21" x14ac:dyDescent="0.3">
      <c r="A1806" s="110">
        <v>1448</v>
      </c>
      <c r="B1806" s="111">
        <v>1896</v>
      </c>
      <c r="C1806" s="112">
        <f t="shared" si="351"/>
        <v>85538.28</v>
      </c>
      <c r="D1806" s="113">
        <f t="shared" si="352"/>
        <v>7128.19</v>
      </c>
      <c r="E1806" s="114">
        <f t="shared" si="345"/>
        <v>791.22</v>
      </c>
      <c r="F1806" s="115">
        <f t="shared" si="347"/>
        <v>213.84</v>
      </c>
      <c r="G1806" s="116">
        <f t="shared" si="348"/>
        <v>71.28</v>
      </c>
      <c r="H1806" s="115">
        <f t="shared" si="350"/>
        <v>2.29</v>
      </c>
      <c r="I1806" s="115">
        <f t="shared" si="353"/>
        <v>117.29</v>
      </c>
      <c r="J1806" s="112">
        <f t="shared" si="354"/>
        <v>299.57</v>
      </c>
      <c r="K1806" s="114">
        <f t="shared" si="355"/>
        <v>217.82</v>
      </c>
      <c r="L1806" s="117">
        <v>1896</v>
      </c>
      <c r="M1806" s="134">
        <f t="shared" si="346"/>
        <v>1448</v>
      </c>
      <c r="N1806" s="119">
        <v>1896</v>
      </c>
      <c r="O1806" s="120">
        <f t="shared" si="349"/>
        <v>1448</v>
      </c>
      <c r="U1806" s="125"/>
    </row>
    <row r="1807" spans="1:21" x14ac:dyDescent="0.3">
      <c r="A1807" s="126">
        <v>1449</v>
      </c>
      <c r="B1807" s="127">
        <v>1897</v>
      </c>
      <c r="C1807" s="128">
        <f t="shared" si="351"/>
        <v>85597.36</v>
      </c>
      <c r="D1807" s="129">
        <f t="shared" si="352"/>
        <v>7133.11</v>
      </c>
      <c r="E1807" s="130">
        <f t="shared" si="345"/>
        <v>791.77</v>
      </c>
      <c r="F1807" s="131">
        <f t="shared" si="347"/>
        <v>213.99</v>
      </c>
      <c r="G1807" s="132">
        <f t="shared" si="348"/>
        <v>71.33</v>
      </c>
      <c r="H1807" s="131">
        <f t="shared" si="350"/>
        <v>2.29</v>
      </c>
      <c r="I1807" s="131">
        <f t="shared" si="353"/>
        <v>117.29</v>
      </c>
      <c r="J1807" s="128">
        <f t="shared" si="354"/>
        <v>299.57</v>
      </c>
      <c r="K1807" s="130">
        <f t="shared" si="355"/>
        <v>217.82</v>
      </c>
      <c r="L1807" s="133">
        <v>1897</v>
      </c>
      <c r="M1807" s="118">
        <f t="shared" si="346"/>
        <v>1449</v>
      </c>
      <c r="N1807" s="135">
        <v>1897</v>
      </c>
      <c r="O1807" s="136">
        <f t="shared" si="349"/>
        <v>1449</v>
      </c>
      <c r="U1807" s="125"/>
    </row>
    <row r="1808" spans="1:21" x14ac:dyDescent="0.3">
      <c r="A1808" s="110">
        <v>1450</v>
      </c>
      <c r="B1808" s="111">
        <v>1898</v>
      </c>
      <c r="C1808" s="112">
        <f t="shared" si="351"/>
        <v>85656.43</v>
      </c>
      <c r="D1808" s="113">
        <f t="shared" si="352"/>
        <v>7138.03</v>
      </c>
      <c r="E1808" s="114">
        <f t="shared" si="345"/>
        <v>792.32</v>
      </c>
      <c r="F1808" s="115">
        <f t="shared" si="347"/>
        <v>214.14</v>
      </c>
      <c r="G1808" s="116">
        <f t="shared" si="348"/>
        <v>71.38</v>
      </c>
      <c r="H1808" s="115">
        <f t="shared" si="350"/>
        <v>2.29</v>
      </c>
      <c r="I1808" s="115">
        <f t="shared" si="353"/>
        <v>117.29</v>
      </c>
      <c r="J1808" s="112">
        <f t="shared" si="354"/>
        <v>299.57</v>
      </c>
      <c r="K1808" s="114">
        <f t="shared" si="355"/>
        <v>217.82</v>
      </c>
      <c r="L1808" s="117">
        <v>1898</v>
      </c>
      <c r="M1808" s="134">
        <f t="shared" si="346"/>
        <v>1450</v>
      </c>
      <c r="N1808" s="119">
        <v>1898</v>
      </c>
      <c r="O1808" s="120">
        <f t="shared" si="349"/>
        <v>1450</v>
      </c>
      <c r="U1808" s="125"/>
    </row>
    <row r="1809" spans="1:21" x14ac:dyDescent="0.3">
      <c r="A1809" s="126">
        <v>1450</v>
      </c>
      <c r="B1809" s="127">
        <v>1899</v>
      </c>
      <c r="C1809" s="128">
        <f t="shared" si="351"/>
        <v>85656.43</v>
      </c>
      <c r="D1809" s="129">
        <f t="shared" si="352"/>
        <v>7138.03</v>
      </c>
      <c r="E1809" s="130">
        <f t="shared" si="345"/>
        <v>792.32</v>
      </c>
      <c r="F1809" s="131">
        <f t="shared" si="347"/>
        <v>214.14</v>
      </c>
      <c r="G1809" s="132">
        <f t="shared" si="348"/>
        <v>71.38</v>
      </c>
      <c r="H1809" s="131">
        <f t="shared" si="350"/>
        <v>2.29</v>
      </c>
      <c r="I1809" s="131">
        <f t="shared" si="353"/>
        <v>117.29</v>
      </c>
      <c r="J1809" s="128">
        <f t="shared" si="354"/>
        <v>299.57</v>
      </c>
      <c r="K1809" s="130">
        <f t="shared" si="355"/>
        <v>217.82</v>
      </c>
      <c r="L1809" s="133">
        <v>1899</v>
      </c>
      <c r="M1809" s="118">
        <f t="shared" si="346"/>
        <v>1450</v>
      </c>
      <c r="N1809" s="135">
        <v>1899</v>
      </c>
      <c r="O1809" s="136">
        <f t="shared" si="349"/>
        <v>1450</v>
      </c>
      <c r="U1809" s="125"/>
    </row>
    <row r="1810" spans="1:21" x14ac:dyDescent="0.3">
      <c r="A1810" s="110">
        <v>1451</v>
      </c>
      <c r="B1810" s="111">
        <v>1900</v>
      </c>
      <c r="C1810" s="112">
        <f t="shared" si="351"/>
        <v>85715.5</v>
      </c>
      <c r="D1810" s="113">
        <f t="shared" si="352"/>
        <v>7142.95</v>
      </c>
      <c r="E1810" s="114">
        <f t="shared" si="345"/>
        <v>792.86</v>
      </c>
      <c r="F1810" s="115">
        <f t="shared" si="347"/>
        <v>214.28</v>
      </c>
      <c r="G1810" s="116">
        <f t="shared" si="348"/>
        <v>71.42</v>
      </c>
      <c r="H1810" s="115">
        <f t="shared" si="350"/>
        <v>2.29</v>
      </c>
      <c r="I1810" s="115">
        <f t="shared" si="353"/>
        <v>117.29</v>
      </c>
      <c r="J1810" s="112">
        <f t="shared" si="354"/>
        <v>299.57</v>
      </c>
      <c r="K1810" s="114">
        <f t="shared" si="355"/>
        <v>217.82</v>
      </c>
      <c r="L1810" s="117">
        <v>1900</v>
      </c>
      <c r="M1810" s="134">
        <f t="shared" si="346"/>
        <v>1451</v>
      </c>
      <c r="N1810" s="119">
        <v>1900</v>
      </c>
      <c r="O1810" s="120">
        <f t="shared" si="349"/>
        <v>1451</v>
      </c>
      <c r="U1810" s="125"/>
    </row>
    <row r="1811" spans="1:21" x14ac:dyDescent="0.3">
      <c r="A1811" s="126">
        <v>1452</v>
      </c>
      <c r="B1811" s="127">
        <v>1901</v>
      </c>
      <c r="C1811" s="128">
        <f t="shared" si="351"/>
        <v>85774.58</v>
      </c>
      <c r="D1811" s="129">
        <f t="shared" si="352"/>
        <v>7147.88</v>
      </c>
      <c r="E1811" s="130">
        <f t="shared" si="345"/>
        <v>793.41</v>
      </c>
      <c r="F1811" s="131">
        <f t="shared" si="347"/>
        <v>214.43</v>
      </c>
      <c r="G1811" s="132">
        <f t="shared" si="348"/>
        <v>71.47</v>
      </c>
      <c r="H1811" s="131">
        <f t="shared" si="350"/>
        <v>2.29</v>
      </c>
      <c r="I1811" s="131">
        <f t="shared" si="353"/>
        <v>117.29</v>
      </c>
      <c r="J1811" s="128">
        <f t="shared" si="354"/>
        <v>299.57</v>
      </c>
      <c r="K1811" s="130">
        <f t="shared" si="355"/>
        <v>217.82</v>
      </c>
      <c r="L1811" s="133">
        <v>1901</v>
      </c>
      <c r="M1811" s="118">
        <f t="shared" si="346"/>
        <v>1452</v>
      </c>
      <c r="N1811" s="135">
        <v>1901</v>
      </c>
      <c r="O1811" s="136">
        <f t="shared" si="349"/>
        <v>1452</v>
      </c>
      <c r="U1811" s="125"/>
    </row>
    <row r="1812" spans="1:21" x14ac:dyDescent="0.3">
      <c r="A1812" s="110">
        <v>1452</v>
      </c>
      <c r="B1812" s="111">
        <v>1902</v>
      </c>
      <c r="C1812" s="112">
        <f t="shared" si="351"/>
        <v>85774.58</v>
      </c>
      <c r="D1812" s="113">
        <f t="shared" si="352"/>
        <v>7147.88</v>
      </c>
      <c r="E1812" s="114">
        <f t="shared" si="345"/>
        <v>793.41</v>
      </c>
      <c r="F1812" s="115">
        <f t="shared" si="347"/>
        <v>214.43</v>
      </c>
      <c r="G1812" s="116">
        <f t="shared" si="348"/>
        <v>71.47</v>
      </c>
      <c r="H1812" s="115">
        <f t="shared" si="350"/>
        <v>2.29</v>
      </c>
      <c r="I1812" s="115">
        <f t="shared" si="353"/>
        <v>117.29</v>
      </c>
      <c r="J1812" s="112">
        <f t="shared" si="354"/>
        <v>299.57</v>
      </c>
      <c r="K1812" s="114">
        <f t="shared" si="355"/>
        <v>217.82</v>
      </c>
      <c r="L1812" s="117">
        <v>1902</v>
      </c>
      <c r="M1812" s="118">
        <f t="shared" si="346"/>
        <v>1452</v>
      </c>
      <c r="N1812" s="119">
        <v>1902</v>
      </c>
      <c r="O1812" s="120">
        <f t="shared" si="349"/>
        <v>1452</v>
      </c>
      <c r="U1812" s="125"/>
    </row>
    <row r="1813" spans="1:21" x14ac:dyDescent="0.3">
      <c r="A1813" s="126">
        <v>1453</v>
      </c>
      <c r="B1813" s="127">
        <v>1903</v>
      </c>
      <c r="C1813" s="128">
        <f t="shared" si="351"/>
        <v>85833.65</v>
      </c>
      <c r="D1813" s="129">
        <f t="shared" si="352"/>
        <v>7152.8</v>
      </c>
      <c r="E1813" s="130">
        <f t="shared" si="345"/>
        <v>793.96</v>
      </c>
      <c r="F1813" s="131">
        <f t="shared" si="347"/>
        <v>214.58</v>
      </c>
      <c r="G1813" s="132">
        <f t="shared" si="348"/>
        <v>71.52</v>
      </c>
      <c r="H1813" s="131">
        <f t="shared" si="350"/>
        <v>2.29</v>
      </c>
      <c r="I1813" s="131">
        <f t="shared" si="353"/>
        <v>117.29</v>
      </c>
      <c r="J1813" s="128">
        <f t="shared" si="354"/>
        <v>299.57</v>
      </c>
      <c r="K1813" s="130">
        <f t="shared" si="355"/>
        <v>217.82</v>
      </c>
      <c r="L1813" s="133">
        <v>1903</v>
      </c>
      <c r="M1813" s="134">
        <f t="shared" si="346"/>
        <v>1453</v>
      </c>
      <c r="N1813" s="135">
        <v>1903</v>
      </c>
      <c r="O1813" s="136">
        <f t="shared" si="349"/>
        <v>1453</v>
      </c>
      <c r="U1813" s="125"/>
    </row>
    <row r="1814" spans="1:21" x14ac:dyDescent="0.3">
      <c r="A1814" s="110">
        <v>1454</v>
      </c>
      <c r="B1814" s="111">
        <v>1904</v>
      </c>
      <c r="C1814" s="112">
        <f t="shared" si="351"/>
        <v>85892.72</v>
      </c>
      <c r="D1814" s="113">
        <f t="shared" si="352"/>
        <v>7157.72</v>
      </c>
      <c r="E1814" s="114">
        <f t="shared" si="345"/>
        <v>794.5</v>
      </c>
      <c r="F1814" s="115">
        <f t="shared" si="347"/>
        <v>214.73</v>
      </c>
      <c r="G1814" s="116">
        <f t="shared" si="348"/>
        <v>71.569999999999993</v>
      </c>
      <c r="H1814" s="115">
        <f t="shared" si="350"/>
        <v>2.29</v>
      </c>
      <c r="I1814" s="115">
        <f t="shared" si="353"/>
        <v>117.29</v>
      </c>
      <c r="J1814" s="112">
        <f t="shared" si="354"/>
        <v>299.57</v>
      </c>
      <c r="K1814" s="114">
        <f t="shared" si="355"/>
        <v>217.82</v>
      </c>
      <c r="L1814" s="117">
        <v>1904</v>
      </c>
      <c r="M1814" s="118">
        <f t="shared" si="346"/>
        <v>1454</v>
      </c>
      <c r="N1814" s="119">
        <v>1904</v>
      </c>
      <c r="O1814" s="120">
        <f t="shared" si="349"/>
        <v>1454</v>
      </c>
      <c r="U1814" s="125"/>
    </row>
    <row r="1815" spans="1:21" x14ac:dyDescent="0.3">
      <c r="A1815" s="126">
        <v>1454</v>
      </c>
      <c r="B1815" s="127">
        <v>1905</v>
      </c>
      <c r="C1815" s="128">
        <f t="shared" si="351"/>
        <v>85892.72</v>
      </c>
      <c r="D1815" s="129">
        <f t="shared" si="352"/>
        <v>7157.72</v>
      </c>
      <c r="E1815" s="130">
        <f t="shared" si="345"/>
        <v>794.5</v>
      </c>
      <c r="F1815" s="131">
        <f t="shared" si="347"/>
        <v>214.73</v>
      </c>
      <c r="G1815" s="132">
        <f t="shared" si="348"/>
        <v>71.569999999999993</v>
      </c>
      <c r="H1815" s="131">
        <f t="shared" si="350"/>
        <v>2.29</v>
      </c>
      <c r="I1815" s="131">
        <f t="shared" si="353"/>
        <v>117.29</v>
      </c>
      <c r="J1815" s="128">
        <f t="shared" si="354"/>
        <v>299.57</v>
      </c>
      <c r="K1815" s="130">
        <f t="shared" si="355"/>
        <v>217.82</v>
      </c>
      <c r="L1815" s="133">
        <v>1905</v>
      </c>
      <c r="M1815" s="134">
        <f t="shared" si="346"/>
        <v>1454</v>
      </c>
      <c r="N1815" s="135">
        <v>1905</v>
      </c>
      <c r="O1815" s="136">
        <f t="shared" si="349"/>
        <v>1454</v>
      </c>
      <c r="U1815" s="125"/>
    </row>
    <row r="1816" spans="1:21" x14ac:dyDescent="0.3">
      <c r="A1816" s="110">
        <v>1455</v>
      </c>
      <c r="B1816" s="111">
        <v>1906</v>
      </c>
      <c r="C1816" s="112">
        <f t="shared" si="351"/>
        <v>85951.8</v>
      </c>
      <c r="D1816" s="113">
        <f t="shared" si="352"/>
        <v>7162.65</v>
      </c>
      <c r="E1816" s="114">
        <f t="shared" si="345"/>
        <v>795.05</v>
      </c>
      <c r="F1816" s="115">
        <f t="shared" si="347"/>
        <v>214.87</v>
      </c>
      <c r="G1816" s="116">
        <f t="shared" si="348"/>
        <v>71.62</v>
      </c>
      <c r="H1816" s="115">
        <f t="shared" si="350"/>
        <v>2.29</v>
      </c>
      <c r="I1816" s="115">
        <f t="shared" si="353"/>
        <v>117.29</v>
      </c>
      <c r="J1816" s="112">
        <f t="shared" si="354"/>
        <v>299.57</v>
      </c>
      <c r="K1816" s="114">
        <f t="shared" si="355"/>
        <v>217.82</v>
      </c>
      <c r="L1816" s="117">
        <v>1906</v>
      </c>
      <c r="M1816" s="118">
        <f t="shared" si="346"/>
        <v>1455</v>
      </c>
      <c r="N1816" s="119">
        <v>1906</v>
      </c>
      <c r="O1816" s="120">
        <f t="shared" si="349"/>
        <v>1455</v>
      </c>
      <c r="U1816" s="125"/>
    </row>
    <row r="1817" spans="1:21" x14ac:dyDescent="0.3">
      <c r="A1817" s="126">
        <v>1456</v>
      </c>
      <c r="B1817" s="127">
        <v>1907</v>
      </c>
      <c r="C1817" s="128">
        <f t="shared" si="351"/>
        <v>86010.87</v>
      </c>
      <c r="D1817" s="129">
        <f t="shared" si="352"/>
        <v>7167.57</v>
      </c>
      <c r="E1817" s="130">
        <f t="shared" si="345"/>
        <v>795.6</v>
      </c>
      <c r="F1817" s="131">
        <f t="shared" si="347"/>
        <v>215.02</v>
      </c>
      <c r="G1817" s="132">
        <f t="shared" si="348"/>
        <v>71.67</v>
      </c>
      <c r="H1817" s="131">
        <f t="shared" si="350"/>
        <v>2.29</v>
      </c>
      <c r="I1817" s="131">
        <f t="shared" si="353"/>
        <v>117.29</v>
      </c>
      <c r="J1817" s="128">
        <f t="shared" si="354"/>
        <v>299.57</v>
      </c>
      <c r="K1817" s="130">
        <f t="shared" si="355"/>
        <v>217.82</v>
      </c>
      <c r="L1817" s="133">
        <v>1907</v>
      </c>
      <c r="M1817" s="134">
        <f t="shared" si="346"/>
        <v>1456</v>
      </c>
      <c r="N1817" s="135">
        <v>1907</v>
      </c>
      <c r="O1817" s="136">
        <f t="shared" si="349"/>
        <v>1456</v>
      </c>
      <c r="U1817" s="125"/>
    </row>
    <row r="1818" spans="1:21" x14ac:dyDescent="0.3">
      <c r="A1818" s="110">
        <v>1457</v>
      </c>
      <c r="B1818" s="111">
        <v>1908</v>
      </c>
      <c r="C1818" s="112">
        <f t="shared" si="351"/>
        <v>86069.94</v>
      </c>
      <c r="D1818" s="113">
        <f t="shared" si="352"/>
        <v>7172.49</v>
      </c>
      <c r="E1818" s="114">
        <f t="shared" si="345"/>
        <v>796.14</v>
      </c>
      <c r="F1818" s="115">
        <f t="shared" si="347"/>
        <v>215.17</v>
      </c>
      <c r="G1818" s="116">
        <f t="shared" si="348"/>
        <v>71.72</v>
      </c>
      <c r="H1818" s="115">
        <f t="shared" si="350"/>
        <v>2.29</v>
      </c>
      <c r="I1818" s="115">
        <f t="shared" si="353"/>
        <v>117.29</v>
      </c>
      <c r="J1818" s="112">
        <f t="shared" si="354"/>
        <v>299.57</v>
      </c>
      <c r="K1818" s="114">
        <f t="shared" si="355"/>
        <v>217.82</v>
      </c>
      <c r="L1818" s="117">
        <v>1908</v>
      </c>
      <c r="M1818" s="118">
        <f t="shared" si="346"/>
        <v>1457</v>
      </c>
      <c r="N1818" s="119">
        <v>1908</v>
      </c>
      <c r="O1818" s="120">
        <f t="shared" si="349"/>
        <v>1457</v>
      </c>
      <c r="U1818" s="125"/>
    </row>
    <row r="1819" spans="1:21" x14ac:dyDescent="0.3">
      <c r="A1819" s="126">
        <v>1457</v>
      </c>
      <c r="B1819" s="127">
        <v>1909</v>
      </c>
      <c r="C1819" s="128">
        <f t="shared" si="351"/>
        <v>86069.94</v>
      </c>
      <c r="D1819" s="129">
        <f t="shared" si="352"/>
        <v>7172.49</v>
      </c>
      <c r="E1819" s="130">
        <f t="shared" si="345"/>
        <v>796.14</v>
      </c>
      <c r="F1819" s="131">
        <f t="shared" si="347"/>
        <v>215.17</v>
      </c>
      <c r="G1819" s="132">
        <f t="shared" si="348"/>
        <v>71.72</v>
      </c>
      <c r="H1819" s="131">
        <f t="shared" si="350"/>
        <v>2.29</v>
      </c>
      <c r="I1819" s="131">
        <f t="shared" si="353"/>
        <v>117.29</v>
      </c>
      <c r="J1819" s="128">
        <f t="shared" si="354"/>
        <v>299.57</v>
      </c>
      <c r="K1819" s="130">
        <f t="shared" si="355"/>
        <v>217.82</v>
      </c>
      <c r="L1819" s="133">
        <v>1909</v>
      </c>
      <c r="M1819" s="134">
        <f t="shared" si="346"/>
        <v>1457</v>
      </c>
      <c r="N1819" s="135">
        <v>1909</v>
      </c>
      <c r="O1819" s="136">
        <f t="shared" si="349"/>
        <v>1457</v>
      </c>
      <c r="U1819" s="125"/>
    </row>
    <row r="1820" spans="1:21" x14ac:dyDescent="0.3">
      <c r="A1820" s="110">
        <v>1458</v>
      </c>
      <c r="B1820" s="111">
        <v>1910</v>
      </c>
      <c r="C1820" s="112">
        <f t="shared" si="351"/>
        <v>86129.02</v>
      </c>
      <c r="D1820" s="113">
        <f t="shared" si="352"/>
        <v>7177.41</v>
      </c>
      <c r="E1820" s="114">
        <f t="shared" si="345"/>
        <v>796.69</v>
      </c>
      <c r="F1820" s="115">
        <f t="shared" si="347"/>
        <v>215.32</v>
      </c>
      <c r="G1820" s="116">
        <f t="shared" si="348"/>
        <v>71.77</v>
      </c>
      <c r="H1820" s="115">
        <f t="shared" si="350"/>
        <v>2.29</v>
      </c>
      <c r="I1820" s="115">
        <f t="shared" si="353"/>
        <v>117.29</v>
      </c>
      <c r="J1820" s="112">
        <f t="shared" si="354"/>
        <v>299.57</v>
      </c>
      <c r="K1820" s="114">
        <f t="shared" si="355"/>
        <v>217.82</v>
      </c>
      <c r="L1820" s="117">
        <v>1910</v>
      </c>
      <c r="M1820" s="118">
        <f t="shared" si="346"/>
        <v>1458</v>
      </c>
      <c r="N1820" s="119">
        <v>1910</v>
      </c>
      <c r="O1820" s="120">
        <f t="shared" si="349"/>
        <v>1458</v>
      </c>
      <c r="U1820" s="125"/>
    </row>
    <row r="1821" spans="1:21" x14ac:dyDescent="0.3">
      <c r="A1821" s="126">
        <v>1458</v>
      </c>
      <c r="B1821" s="127">
        <v>1911</v>
      </c>
      <c r="C1821" s="128">
        <f t="shared" si="351"/>
        <v>86129.02</v>
      </c>
      <c r="D1821" s="129">
        <f t="shared" si="352"/>
        <v>7177.41</v>
      </c>
      <c r="E1821" s="130">
        <f t="shared" si="345"/>
        <v>796.69</v>
      </c>
      <c r="F1821" s="131">
        <f t="shared" si="347"/>
        <v>215.32</v>
      </c>
      <c r="G1821" s="132">
        <f t="shared" si="348"/>
        <v>71.77</v>
      </c>
      <c r="H1821" s="131">
        <f t="shared" si="350"/>
        <v>2.29</v>
      </c>
      <c r="I1821" s="131">
        <f t="shared" si="353"/>
        <v>117.29</v>
      </c>
      <c r="J1821" s="128">
        <f t="shared" si="354"/>
        <v>299.57</v>
      </c>
      <c r="K1821" s="130">
        <f t="shared" si="355"/>
        <v>217.82</v>
      </c>
      <c r="L1821" s="133">
        <v>1911</v>
      </c>
      <c r="M1821" s="134">
        <f t="shared" si="346"/>
        <v>1458</v>
      </c>
      <c r="N1821" s="135">
        <v>1911</v>
      </c>
      <c r="O1821" s="136">
        <f t="shared" si="349"/>
        <v>1458</v>
      </c>
      <c r="U1821" s="125"/>
    </row>
    <row r="1822" spans="1:21" x14ac:dyDescent="0.3">
      <c r="A1822" s="110">
        <v>1459</v>
      </c>
      <c r="B1822" s="111">
        <v>1912</v>
      </c>
      <c r="C1822" s="112">
        <f t="shared" si="351"/>
        <v>86188.09</v>
      </c>
      <c r="D1822" s="113">
        <f t="shared" si="352"/>
        <v>7182.34</v>
      </c>
      <c r="E1822" s="114">
        <f t="shared" si="345"/>
        <v>797.23</v>
      </c>
      <c r="F1822" s="115">
        <f t="shared" si="347"/>
        <v>215.47</v>
      </c>
      <c r="G1822" s="116">
        <f t="shared" si="348"/>
        <v>71.819999999999993</v>
      </c>
      <c r="H1822" s="115">
        <f t="shared" si="350"/>
        <v>2.29</v>
      </c>
      <c r="I1822" s="115">
        <f t="shared" si="353"/>
        <v>117.29</v>
      </c>
      <c r="J1822" s="112">
        <f t="shared" si="354"/>
        <v>299.57</v>
      </c>
      <c r="K1822" s="114">
        <f t="shared" si="355"/>
        <v>217.82</v>
      </c>
      <c r="L1822" s="117">
        <v>1912</v>
      </c>
      <c r="M1822" s="118">
        <f t="shared" si="346"/>
        <v>1459</v>
      </c>
      <c r="N1822" s="119">
        <v>1912</v>
      </c>
      <c r="O1822" s="120">
        <f t="shared" si="349"/>
        <v>1459</v>
      </c>
      <c r="U1822" s="125"/>
    </row>
    <row r="1823" spans="1:21" x14ac:dyDescent="0.3">
      <c r="A1823" s="126">
        <v>1460</v>
      </c>
      <c r="B1823" s="127">
        <v>1913</v>
      </c>
      <c r="C1823" s="128">
        <f t="shared" si="351"/>
        <v>86247.16</v>
      </c>
      <c r="D1823" s="129">
        <f t="shared" si="352"/>
        <v>7187.26</v>
      </c>
      <c r="E1823" s="130">
        <f t="shared" si="345"/>
        <v>797.78</v>
      </c>
      <c r="F1823" s="131">
        <f t="shared" si="347"/>
        <v>215.61</v>
      </c>
      <c r="G1823" s="132">
        <f t="shared" si="348"/>
        <v>71.87</v>
      </c>
      <c r="H1823" s="131">
        <f t="shared" si="350"/>
        <v>2.29</v>
      </c>
      <c r="I1823" s="131">
        <f t="shared" si="353"/>
        <v>117.29</v>
      </c>
      <c r="J1823" s="128">
        <f t="shared" si="354"/>
        <v>299.57</v>
      </c>
      <c r="K1823" s="130">
        <f t="shared" si="355"/>
        <v>217.82</v>
      </c>
      <c r="L1823" s="133">
        <v>1913</v>
      </c>
      <c r="M1823" s="134">
        <f t="shared" si="346"/>
        <v>1460</v>
      </c>
      <c r="N1823" s="135">
        <v>1913</v>
      </c>
      <c r="O1823" s="136">
        <f t="shared" si="349"/>
        <v>1460</v>
      </c>
      <c r="U1823" s="125"/>
    </row>
    <row r="1824" spans="1:21" x14ac:dyDescent="0.3">
      <c r="A1824" s="110">
        <v>1461</v>
      </c>
      <c r="B1824" s="111">
        <v>1914</v>
      </c>
      <c r="C1824" s="112">
        <f t="shared" si="351"/>
        <v>86306.240000000005</v>
      </c>
      <c r="D1824" s="113">
        <f t="shared" si="352"/>
        <v>7192.18</v>
      </c>
      <c r="E1824" s="114">
        <f t="shared" si="345"/>
        <v>798.33</v>
      </c>
      <c r="F1824" s="115">
        <f t="shared" si="347"/>
        <v>215.76</v>
      </c>
      <c r="G1824" s="116">
        <f t="shared" si="348"/>
        <v>71.92</v>
      </c>
      <c r="H1824" s="115">
        <f t="shared" si="350"/>
        <v>2.29</v>
      </c>
      <c r="I1824" s="115">
        <f t="shared" si="353"/>
        <v>117.29</v>
      </c>
      <c r="J1824" s="112">
        <f t="shared" si="354"/>
        <v>299.57</v>
      </c>
      <c r="K1824" s="114">
        <f t="shared" si="355"/>
        <v>217.82</v>
      </c>
      <c r="L1824" s="117">
        <v>1914</v>
      </c>
      <c r="M1824" s="118">
        <f t="shared" si="346"/>
        <v>1461</v>
      </c>
      <c r="N1824" s="119">
        <v>1914</v>
      </c>
      <c r="O1824" s="120">
        <f t="shared" si="349"/>
        <v>1461</v>
      </c>
      <c r="U1824" s="125"/>
    </row>
    <row r="1825" spans="1:21" x14ac:dyDescent="0.3">
      <c r="A1825" s="126">
        <v>1461</v>
      </c>
      <c r="B1825" s="127">
        <v>1915</v>
      </c>
      <c r="C1825" s="128">
        <f t="shared" si="351"/>
        <v>86306.240000000005</v>
      </c>
      <c r="D1825" s="129">
        <f t="shared" si="352"/>
        <v>7192.18</v>
      </c>
      <c r="E1825" s="130">
        <f t="shared" si="345"/>
        <v>798.33</v>
      </c>
      <c r="F1825" s="131">
        <f t="shared" si="347"/>
        <v>215.76</v>
      </c>
      <c r="G1825" s="132">
        <f t="shared" si="348"/>
        <v>71.92</v>
      </c>
      <c r="H1825" s="131">
        <f t="shared" si="350"/>
        <v>2.29</v>
      </c>
      <c r="I1825" s="131">
        <f t="shared" si="353"/>
        <v>117.29</v>
      </c>
      <c r="J1825" s="128">
        <f t="shared" si="354"/>
        <v>299.57</v>
      </c>
      <c r="K1825" s="130">
        <f t="shared" si="355"/>
        <v>217.82</v>
      </c>
      <c r="L1825" s="133">
        <v>1915</v>
      </c>
      <c r="M1825" s="134">
        <f t="shared" si="346"/>
        <v>1461</v>
      </c>
      <c r="N1825" s="135">
        <v>1915</v>
      </c>
      <c r="O1825" s="136">
        <f t="shared" si="349"/>
        <v>1461</v>
      </c>
      <c r="U1825" s="125"/>
    </row>
    <row r="1826" spans="1:21" x14ac:dyDescent="0.3">
      <c r="A1826" s="110">
        <v>1462</v>
      </c>
      <c r="B1826" s="111">
        <v>1916</v>
      </c>
      <c r="C1826" s="112">
        <f t="shared" si="351"/>
        <v>86365.31</v>
      </c>
      <c r="D1826" s="113">
        <f t="shared" si="352"/>
        <v>7197.1</v>
      </c>
      <c r="E1826" s="114">
        <f t="shared" si="345"/>
        <v>798.87</v>
      </c>
      <c r="F1826" s="115">
        <f t="shared" si="347"/>
        <v>215.91</v>
      </c>
      <c r="G1826" s="116">
        <f t="shared" si="348"/>
        <v>71.97</v>
      </c>
      <c r="H1826" s="115">
        <f t="shared" si="350"/>
        <v>2.29</v>
      </c>
      <c r="I1826" s="115">
        <f t="shared" si="353"/>
        <v>117.29</v>
      </c>
      <c r="J1826" s="112">
        <f t="shared" si="354"/>
        <v>299.57</v>
      </c>
      <c r="K1826" s="114">
        <f t="shared" si="355"/>
        <v>217.82</v>
      </c>
      <c r="L1826" s="117">
        <v>1916</v>
      </c>
      <c r="M1826" s="118">
        <f t="shared" si="346"/>
        <v>1462</v>
      </c>
      <c r="N1826" s="119">
        <v>1916</v>
      </c>
      <c r="O1826" s="120">
        <f t="shared" si="349"/>
        <v>1462</v>
      </c>
      <c r="U1826" s="125"/>
    </row>
    <row r="1827" spans="1:21" x14ac:dyDescent="0.3">
      <c r="A1827" s="126">
        <v>1463</v>
      </c>
      <c r="B1827" s="127">
        <v>1917</v>
      </c>
      <c r="C1827" s="128">
        <f t="shared" si="351"/>
        <v>86424.38</v>
      </c>
      <c r="D1827" s="129">
        <f t="shared" si="352"/>
        <v>7202.03</v>
      </c>
      <c r="E1827" s="130">
        <f t="shared" si="345"/>
        <v>799.42</v>
      </c>
      <c r="F1827" s="131">
        <f t="shared" si="347"/>
        <v>216.06</v>
      </c>
      <c r="G1827" s="132">
        <f t="shared" si="348"/>
        <v>72.02</v>
      </c>
      <c r="H1827" s="131">
        <f t="shared" si="350"/>
        <v>2.29</v>
      </c>
      <c r="I1827" s="131">
        <f t="shared" si="353"/>
        <v>117.29</v>
      </c>
      <c r="J1827" s="128">
        <f t="shared" si="354"/>
        <v>299.57</v>
      </c>
      <c r="K1827" s="130">
        <f t="shared" si="355"/>
        <v>217.82</v>
      </c>
      <c r="L1827" s="133">
        <v>1917</v>
      </c>
      <c r="M1827" s="134">
        <f t="shared" si="346"/>
        <v>1463</v>
      </c>
      <c r="N1827" s="135">
        <v>1917</v>
      </c>
      <c r="O1827" s="136">
        <f t="shared" si="349"/>
        <v>1463</v>
      </c>
      <c r="U1827" s="125"/>
    </row>
    <row r="1828" spans="1:21" x14ac:dyDescent="0.3">
      <c r="A1828" s="110">
        <v>1463</v>
      </c>
      <c r="B1828" s="111">
        <v>1918</v>
      </c>
      <c r="C1828" s="112">
        <f t="shared" si="351"/>
        <v>86424.38</v>
      </c>
      <c r="D1828" s="113">
        <f t="shared" si="352"/>
        <v>7202.03</v>
      </c>
      <c r="E1828" s="114">
        <f t="shared" si="345"/>
        <v>799.42</v>
      </c>
      <c r="F1828" s="115">
        <f t="shared" si="347"/>
        <v>216.06</v>
      </c>
      <c r="G1828" s="116">
        <f t="shared" si="348"/>
        <v>72.02</v>
      </c>
      <c r="H1828" s="115">
        <f t="shared" si="350"/>
        <v>2.29</v>
      </c>
      <c r="I1828" s="115">
        <f t="shared" si="353"/>
        <v>117.29</v>
      </c>
      <c r="J1828" s="112">
        <f t="shared" si="354"/>
        <v>299.57</v>
      </c>
      <c r="K1828" s="114">
        <f t="shared" si="355"/>
        <v>217.82</v>
      </c>
      <c r="L1828" s="117">
        <v>1918</v>
      </c>
      <c r="M1828" s="118">
        <f t="shared" si="346"/>
        <v>1463</v>
      </c>
      <c r="N1828" s="119">
        <v>1918</v>
      </c>
      <c r="O1828" s="120">
        <f t="shared" si="349"/>
        <v>1463</v>
      </c>
      <c r="U1828" s="125"/>
    </row>
    <row r="1829" spans="1:21" x14ac:dyDescent="0.3">
      <c r="A1829" s="126">
        <v>1464</v>
      </c>
      <c r="B1829" s="127">
        <v>1919</v>
      </c>
      <c r="C1829" s="128">
        <f t="shared" si="351"/>
        <v>86483.46</v>
      </c>
      <c r="D1829" s="129">
        <f t="shared" si="352"/>
        <v>7206.95</v>
      </c>
      <c r="E1829" s="130">
        <f t="shared" si="345"/>
        <v>799.97</v>
      </c>
      <c r="F1829" s="131">
        <f t="shared" si="347"/>
        <v>216.2</v>
      </c>
      <c r="G1829" s="132">
        <f t="shared" si="348"/>
        <v>72.06</v>
      </c>
      <c r="H1829" s="131">
        <f t="shared" si="350"/>
        <v>2.29</v>
      </c>
      <c r="I1829" s="131">
        <f t="shared" si="353"/>
        <v>117.29</v>
      </c>
      <c r="J1829" s="128">
        <f t="shared" si="354"/>
        <v>299.57</v>
      </c>
      <c r="K1829" s="130">
        <f t="shared" si="355"/>
        <v>217.82</v>
      </c>
      <c r="L1829" s="133">
        <v>1919</v>
      </c>
      <c r="M1829" s="134">
        <f t="shared" si="346"/>
        <v>1464</v>
      </c>
      <c r="N1829" s="135">
        <v>1919</v>
      </c>
      <c r="O1829" s="136">
        <f t="shared" si="349"/>
        <v>1464</v>
      </c>
      <c r="U1829" s="125"/>
    </row>
    <row r="1830" spans="1:21" x14ac:dyDescent="0.3">
      <c r="A1830" s="110">
        <v>1465</v>
      </c>
      <c r="B1830" s="111">
        <v>1920</v>
      </c>
      <c r="C1830" s="112">
        <f t="shared" si="351"/>
        <v>86542.53</v>
      </c>
      <c r="D1830" s="113">
        <f t="shared" si="352"/>
        <v>7211.87</v>
      </c>
      <c r="E1830" s="114">
        <f t="shared" si="345"/>
        <v>800.51</v>
      </c>
      <c r="F1830" s="115">
        <f t="shared" si="347"/>
        <v>216.35</v>
      </c>
      <c r="G1830" s="116">
        <f t="shared" si="348"/>
        <v>72.11</v>
      </c>
      <c r="H1830" s="115">
        <f t="shared" si="350"/>
        <v>2.29</v>
      </c>
      <c r="I1830" s="115">
        <f t="shared" si="353"/>
        <v>117.29</v>
      </c>
      <c r="J1830" s="112">
        <f t="shared" si="354"/>
        <v>299.57</v>
      </c>
      <c r="K1830" s="114">
        <f t="shared" si="355"/>
        <v>217.82</v>
      </c>
      <c r="L1830" s="117">
        <v>1920</v>
      </c>
      <c r="M1830" s="118">
        <f t="shared" si="346"/>
        <v>1465</v>
      </c>
      <c r="N1830" s="119">
        <v>1920</v>
      </c>
      <c r="O1830" s="120">
        <f t="shared" si="349"/>
        <v>1465</v>
      </c>
      <c r="U1830" s="125"/>
    </row>
    <row r="1831" spans="1:21" x14ac:dyDescent="0.3">
      <c r="A1831" s="126">
        <v>1465</v>
      </c>
      <c r="B1831" s="127">
        <v>1921</v>
      </c>
      <c r="C1831" s="128">
        <f t="shared" si="351"/>
        <v>86542.53</v>
      </c>
      <c r="D1831" s="129">
        <f t="shared" si="352"/>
        <v>7211.87</v>
      </c>
      <c r="E1831" s="130">
        <f t="shared" si="345"/>
        <v>800.51</v>
      </c>
      <c r="F1831" s="131">
        <f t="shared" si="347"/>
        <v>216.35</v>
      </c>
      <c r="G1831" s="132">
        <f t="shared" si="348"/>
        <v>72.11</v>
      </c>
      <c r="H1831" s="131">
        <f t="shared" si="350"/>
        <v>2.29</v>
      </c>
      <c r="I1831" s="131">
        <f t="shared" si="353"/>
        <v>117.29</v>
      </c>
      <c r="J1831" s="128">
        <f t="shared" si="354"/>
        <v>299.57</v>
      </c>
      <c r="K1831" s="130">
        <f t="shared" si="355"/>
        <v>217.82</v>
      </c>
      <c r="L1831" s="133">
        <v>1921</v>
      </c>
      <c r="M1831" s="118">
        <f t="shared" si="346"/>
        <v>1465</v>
      </c>
      <c r="N1831" s="135">
        <v>1921</v>
      </c>
      <c r="O1831" s="136">
        <f t="shared" si="349"/>
        <v>1465</v>
      </c>
      <c r="U1831" s="125"/>
    </row>
    <row r="1832" spans="1:21" x14ac:dyDescent="0.3">
      <c r="A1832" s="110">
        <v>1466</v>
      </c>
      <c r="B1832" s="111">
        <v>1922</v>
      </c>
      <c r="C1832" s="112">
        <f t="shared" si="351"/>
        <v>86601.600000000006</v>
      </c>
      <c r="D1832" s="113">
        <f t="shared" si="352"/>
        <v>7216.8</v>
      </c>
      <c r="E1832" s="114">
        <f t="shared" ref="E1832:E1895" si="356">TRUNC(D1832*$P$3,2)</f>
        <v>801.06</v>
      </c>
      <c r="F1832" s="115">
        <f t="shared" si="347"/>
        <v>216.5</v>
      </c>
      <c r="G1832" s="116">
        <f t="shared" si="348"/>
        <v>72.16</v>
      </c>
      <c r="H1832" s="115">
        <f t="shared" si="350"/>
        <v>2.29</v>
      </c>
      <c r="I1832" s="115">
        <f t="shared" si="353"/>
        <v>117.29</v>
      </c>
      <c r="J1832" s="112">
        <f t="shared" si="354"/>
        <v>299.57</v>
      </c>
      <c r="K1832" s="114">
        <f t="shared" si="355"/>
        <v>217.82</v>
      </c>
      <c r="L1832" s="117">
        <v>1922</v>
      </c>
      <c r="M1832" s="134">
        <f t="shared" si="346"/>
        <v>1466</v>
      </c>
      <c r="N1832" s="119">
        <v>1922</v>
      </c>
      <c r="O1832" s="120">
        <f t="shared" si="349"/>
        <v>1466</v>
      </c>
      <c r="U1832" s="125"/>
    </row>
    <row r="1833" spans="1:21" x14ac:dyDescent="0.3">
      <c r="A1833" s="126">
        <v>1467</v>
      </c>
      <c r="B1833" s="127">
        <v>1923</v>
      </c>
      <c r="C1833" s="128">
        <f t="shared" si="351"/>
        <v>86660.68</v>
      </c>
      <c r="D1833" s="129">
        <f t="shared" si="352"/>
        <v>7221.72</v>
      </c>
      <c r="E1833" s="130">
        <f t="shared" si="356"/>
        <v>801.61</v>
      </c>
      <c r="F1833" s="131">
        <f t="shared" si="347"/>
        <v>216.65</v>
      </c>
      <c r="G1833" s="132">
        <f t="shared" si="348"/>
        <v>72.209999999999994</v>
      </c>
      <c r="H1833" s="131">
        <f t="shared" si="350"/>
        <v>2.29</v>
      </c>
      <c r="I1833" s="131">
        <f t="shared" si="353"/>
        <v>117.29</v>
      </c>
      <c r="J1833" s="128">
        <f t="shared" si="354"/>
        <v>299.57</v>
      </c>
      <c r="K1833" s="130">
        <f t="shared" si="355"/>
        <v>217.82</v>
      </c>
      <c r="L1833" s="133">
        <v>1923</v>
      </c>
      <c r="M1833" s="118">
        <f t="shared" si="346"/>
        <v>1467</v>
      </c>
      <c r="N1833" s="135">
        <v>1923</v>
      </c>
      <c r="O1833" s="136">
        <f t="shared" si="349"/>
        <v>1467</v>
      </c>
      <c r="U1833" s="125"/>
    </row>
    <row r="1834" spans="1:21" x14ac:dyDescent="0.3">
      <c r="A1834" s="110">
        <v>1467</v>
      </c>
      <c r="B1834" s="111">
        <v>1924</v>
      </c>
      <c r="C1834" s="112">
        <f t="shared" si="351"/>
        <v>86660.68</v>
      </c>
      <c r="D1834" s="113">
        <f t="shared" si="352"/>
        <v>7221.72</v>
      </c>
      <c r="E1834" s="114">
        <f t="shared" si="356"/>
        <v>801.61</v>
      </c>
      <c r="F1834" s="115">
        <f t="shared" si="347"/>
        <v>216.65</v>
      </c>
      <c r="G1834" s="116">
        <f t="shared" si="348"/>
        <v>72.209999999999994</v>
      </c>
      <c r="H1834" s="115">
        <f t="shared" si="350"/>
        <v>2.29</v>
      </c>
      <c r="I1834" s="115">
        <f t="shared" si="353"/>
        <v>117.29</v>
      </c>
      <c r="J1834" s="112">
        <f t="shared" si="354"/>
        <v>299.57</v>
      </c>
      <c r="K1834" s="114">
        <f t="shared" si="355"/>
        <v>217.82</v>
      </c>
      <c r="L1834" s="117">
        <v>1924</v>
      </c>
      <c r="M1834" s="134">
        <f t="shared" ref="M1834:M1897" si="357">A1834</f>
        <v>1467</v>
      </c>
      <c r="N1834" s="119">
        <v>1924</v>
      </c>
      <c r="O1834" s="120">
        <f t="shared" si="349"/>
        <v>1467</v>
      </c>
      <c r="U1834" s="125"/>
    </row>
    <row r="1835" spans="1:21" x14ac:dyDescent="0.3">
      <c r="A1835" s="126">
        <v>1468</v>
      </c>
      <c r="B1835" s="127">
        <v>1925</v>
      </c>
      <c r="C1835" s="128">
        <f t="shared" si="351"/>
        <v>86719.75</v>
      </c>
      <c r="D1835" s="129">
        <f t="shared" si="352"/>
        <v>7226.64</v>
      </c>
      <c r="E1835" s="130">
        <f t="shared" si="356"/>
        <v>802.15</v>
      </c>
      <c r="F1835" s="131">
        <f t="shared" si="347"/>
        <v>216.79</v>
      </c>
      <c r="G1835" s="132">
        <f t="shared" si="348"/>
        <v>72.260000000000005</v>
      </c>
      <c r="H1835" s="131">
        <f t="shared" si="350"/>
        <v>2.29</v>
      </c>
      <c r="I1835" s="131">
        <f t="shared" si="353"/>
        <v>117.29</v>
      </c>
      <c r="J1835" s="128">
        <f t="shared" si="354"/>
        <v>299.57</v>
      </c>
      <c r="K1835" s="130">
        <f t="shared" si="355"/>
        <v>217.82</v>
      </c>
      <c r="L1835" s="133">
        <v>1925</v>
      </c>
      <c r="M1835" s="118">
        <f t="shared" si="357"/>
        <v>1468</v>
      </c>
      <c r="N1835" s="135">
        <v>1925</v>
      </c>
      <c r="O1835" s="136">
        <f t="shared" si="349"/>
        <v>1468</v>
      </c>
      <c r="U1835" s="125"/>
    </row>
    <row r="1836" spans="1:21" x14ac:dyDescent="0.3">
      <c r="A1836" s="110">
        <v>1469</v>
      </c>
      <c r="B1836" s="111">
        <v>1926</v>
      </c>
      <c r="C1836" s="112">
        <f t="shared" si="351"/>
        <v>86778.82</v>
      </c>
      <c r="D1836" s="113">
        <f t="shared" si="352"/>
        <v>7231.56</v>
      </c>
      <c r="E1836" s="114">
        <f t="shared" si="356"/>
        <v>802.7</v>
      </c>
      <c r="F1836" s="115">
        <f t="shared" si="347"/>
        <v>216.94</v>
      </c>
      <c r="G1836" s="116">
        <f t="shared" si="348"/>
        <v>72.31</v>
      </c>
      <c r="H1836" s="115">
        <f t="shared" si="350"/>
        <v>2.29</v>
      </c>
      <c r="I1836" s="115">
        <f t="shared" si="353"/>
        <v>117.29</v>
      </c>
      <c r="J1836" s="112">
        <f t="shared" si="354"/>
        <v>299.57</v>
      </c>
      <c r="K1836" s="114">
        <f t="shared" si="355"/>
        <v>217.82</v>
      </c>
      <c r="L1836" s="117">
        <v>1926</v>
      </c>
      <c r="M1836" s="134">
        <f t="shared" si="357"/>
        <v>1469</v>
      </c>
      <c r="N1836" s="119">
        <v>1926</v>
      </c>
      <c r="O1836" s="120">
        <f t="shared" si="349"/>
        <v>1469</v>
      </c>
      <c r="U1836" s="125"/>
    </row>
    <row r="1837" spans="1:21" x14ac:dyDescent="0.3">
      <c r="A1837" s="126">
        <v>1469</v>
      </c>
      <c r="B1837" s="127">
        <v>1927</v>
      </c>
      <c r="C1837" s="128">
        <f t="shared" si="351"/>
        <v>86778.82</v>
      </c>
      <c r="D1837" s="129">
        <f t="shared" si="352"/>
        <v>7231.56</v>
      </c>
      <c r="E1837" s="130">
        <f t="shared" si="356"/>
        <v>802.7</v>
      </c>
      <c r="F1837" s="131">
        <f t="shared" ref="F1837:F1900" si="358">TRUNC(IF(A1837&lt;=$A$270,$D$270*$P$5,D1837*$P$5),2)</f>
        <v>216.94</v>
      </c>
      <c r="G1837" s="132">
        <f t="shared" ref="G1837:G1900" si="359">TRUNC(IF(A1837&lt;=$A$270,$D$270*$P$6,D1837*$P$6),2)</f>
        <v>72.31</v>
      </c>
      <c r="H1837" s="131">
        <f t="shared" si="350"/>
        <v>2.29</v>
      </c>
      <c r="I1837" s="131">
        <f t="shared" si="353"/>
        <v>117.29</v>
      </c>
      <c r="J1837" s="128">
        <f t="shared" si="354"/>
        <v>299.57</v>
      </c>
      <c r="K1837" s="130">
        <f t="shared" si="355"/>
        <v>217.82</v>
      </c>
      <c r="L1837" s="133">
        <v>1927</v>
      </c>
      <c r="M1837" s="118">
        <f t="shared" si="357"/>
        <v>1469</v>
      </c>
      <c r="N1837" s="135">
        <v>1927</v>
      </c>
      <c r="O1837" s="136">
        <f t="shared" ref="O1837:O1900" si="360">A1837</f>
        <v>1469</v>
      </c>
      <c r="U1837" s="125"/>
    </row>
    <row r="1838" spans="1:21" x14ac:dyDescent="0.3">
      <c r="A1838" s="110">
        <v>1470</v>
      </c>
      <c r="B1838" s="111">
        <v>1928</v>
      </c>
      <c r="C1838" s="112">
        <f t="shared" si="351"/>
        <v>86837.9</v>
      </c>
      <c r="D1838" s="113">
        <f t="shared" si="352"/>
        <v>7236.49</v>
      </c>
      <c r="E1838" s="114">
        <f t="shared" si="356"/>
        <v>803.25</v>
      </c>
      <c r="F1838" s="115">
        <f t="shared" si="358"/>
        <v>217.09</v>
      </c>
      <c r="G1838" s="116">
        <f t="shared" si="359"/>
        <v>72.36</v>
      </c>
      <c r="H1838" s="115">
        <f t="shared" si="350"/>
        <v>2.29</v>
      </c>
      <c r="I1838" s="115">
        <f t="shared" si="353"/>
        <v>117.29</v>
      </c>
      <c r="J1838" s="112">
        <f t="shared" si="354"/>
        <v>299.57</v>
      </c>
      <c r="K1838" s="114">
        <f t="shared" si="355"/>
        <v>217.82</v>
      </c>
      <c r="L1838" s="117">
        <v>1928</v>
      </c>
      <c r="M1838" s="134">
        <f t="shared" si="357"/>
        <v>1470</v>
      </c>
      <c r="N1838" s="119">
        <v>1928</v>
      </c>
      <c r="O1838" s="120">
        <f t="shared" si="360"/>
        <v>1470</v>
      </c>
      <c r="U1838" s="125"/>
    </row>
    <row r="1839" spans="1:21" x14ac:dyDescent="0.3">
      <c r="A1839" s="126">
        <v>1470</v>
      </c>
      <c r="B1839" s="127">
        <v>1929</v>
      </c>
      <c r="C1839" s="128">
        <f t="shared" si="351"/>
        <v>86837.9</v>
      </c>
      <c r="D1839" s="129">
        <f t="shared" si="352"/>
        <v>7236.49</v>
      </c>
      <c r="E1839" s="130">
        <f t="shared" si="356"/>
        <v>803.25</v>
      </c>
      <c r="F1839" s="131">
        <f t="shared" si="358"/>
        <v>217.09</v>
      </c>
      <c r="G1839" s="132">
        <f t="shared" si="359"/>
        <v>72.36</v>
      </c>
      <c r="H1839" s="131">
        <f t="shared" si="350"/>
        <v>2.29</v>
      </c>
      <c r="I1839" s="131">
        <f t="shared" si="353"/>
        <v>117.29</v>
      </c>
      <c r="J1839" s="128">
        <f t="shared" si="354"/>
        <v>299.57</v>
      </c>
      <c r="K1839" s="130">
        <f t="shared" si="355"/>
        <v>217.82</v>
      </c>
      <c r="L1839" s="133">
        <v>1929</v>
      </c>
      <c r="M1839" s="118">
        <f t="shared" si="357"/>
        <v>1470</v>
      </c>
      <c r="N1839" s="135">
        <v>1929</v>
      </c>
      <c r="O1839" s="136">
        <f t="shared" si="360"/>
        <v>1470</v>
      </c>
      <c r="U1839" s="125"/>
    </row>
    <row r="1840" spans="1:21" x14ac:dyDescent="0.3">
      <c r="A1840" s="110">
        <v>1471</v>
      </c>
      <c r="B1840" s="111">
        <v>1930</v>
      </c>
      <c r="C1840" s="112">
        <f t="shared" si="351"/>
        <v>86896.97</v>
      </c>
      <c r="D1840" s="113">
        <f t="shared" si="352"/>
        <v>7241.41</v>
      </c>
      <c r="E1840" s="114">
        <f t="shared" si="356"/>
        <v>803.79</v>
      </c>
      <c r="F1840" s="115">
        <f t="shared" si="358"/>
        <v>217.24</v>
      </c>
      <c r="G1840" s="116">
        <f t="shared" si="359"/>
        <v>72.41</v>
      </c>
      <c r="H1840" s="115">
        <f t="shared" si="350"/>
        <v>2.29</v>
      </c>
      <c r="I1840" s="115">
        <f t="shared" si="353"/>
        <v>117.29</v>
      </c>
      <c r="J1840" s="112">
        <f t="shared" si="354"/>
        <v>299.57</v>
      </c>
      <c r="K1840" s="114">
        <f t="shared" si="355"/>
        <v>217.82</v>
      </c>
      <c r="L1840" s="117">
        <v>1930</v>
      </c>
      <c r="M1840" s="134">
        <f t="shared" si="357"/>
        <v>1471</v>
      </c>
      <c r="N1840" s="119">
        <v>1930</v>
      </c>
      <c r="O1840" s="120">
        <f t="shared" si="360"/>
        <v>1471</v>
      </c>
      <c r="U1840" s="125"/>
    </row>
    <row r="1841" spans="1:21" x14ac:dyDescent="0.3">
      <c r="A1841" s="126">
        <v>1472</v>
      </c>
      <c r="B1841" s="127">
        <v>1931</v>
      </c>
      <c r="C1841" s="128">
        <f t="shared" si="351"/>
        <v>86956.04</v>
      </c>
      <c r="D1841" s="129">
        <f t="shared" si="352"/>
        <v>7246.33</v>
      </c>
      <c r="E1841" s="130">
        <f t="shared" si="356"/>
        <v>804.34</v>
      </c>
      <c r="F1841" s="131">
        <f t="shared" si="358"/>
        <v>217.38</v>
      </c>
      <c r="G1841" s="132">
        <f t="shared" si="359"/>
        <v>72.459999999999994</v>
      </c>
      <c r="H1841" s="131">
        <f t="shared" si="350"/>
        <v>2.29</v>
      </c>
      <c r="I1841" s="131">
        <f t="shared" si="353"/>
        <v>117.29</v>
      </c>
      <c r="J1841" s="128">
        <f t="shared" si="354"/>
        <v>299.57</v>
      </c>
      <c r="K1841" s="130">
        <f t="shared" si="355"/>
        <v>217.82</v>
      </c>
      <c r="L1841" s="133">
        <v>1931</v>
      </c>
      <c r="M1841" s="118">
        <f t="shared" si="357"/>
        <v>1472</v>
      </c>
      <c r="N1841" s="135">
        <v>1931</v>
      </c>
      <c r="O1841" s="136">
        <f t="shared" si="360"/>
        <v>1472</v>
      </c>
      <c r="U1841" s="125"/>
    </row>
    <row r="1842" spans="1:21" x14ac:dyDescent="0.3">
      <c r="A1842" s="110">
        <v>1472</v>
      </c>
      <c r="B1842" s="111">
        <v>1932</v>
      </c>
      <c r="C1842" s="112">
        <f t="shared" si="351"/>
        <v>86956.04</v>
      </c>
      <c r="D1842" s="113">
        <f t="shared" si="352"/>
        <v>7246.33</v>
      </c>
      <c r="E1842" s="114">
        <f t="shared" si="356"/>
        <v>804.34</v>
      </c>
      <c r="F1842" s="115">
        <f t="shared" si="358"/>
        <v>217.38</v>
      </c>
      <c r="G1842" s="116">
        <f t="shared" si="359"/>
        <v>72.459999999999994</v>
      </c>
      <c r="H1842" s="115">
        <f t="shared" si="350"/>
        <v>2.29</v>
      </c>
      <c r="I1842" s="115">
        <f t="shared" si="353"/>
        <v>117.29</v>
      </c>
      <c r="J1842" s="112">
        <f t="shared" si="354"/>
        <v>299.57</v>
      </c>
      <c r="K1842" s="114">
        <f t="shared" si="355"/>
        <v>217.82</v>
      </c>
      <c r="L1842" s="117">
        <v>1932</v>
      </c>
      <c r="M1842" s="134">
        <f t="shared" si="357"/>
        <v>1472</v>
      </c>
      <c r="N1842" s="119">
        <v>1932</v>
      </c>
      <c r="O1842" s="120">
        <f t="shared" si="360"/>
        <v>1472</v>
      </c>
      <c r="U1842" s="125"/>
    </row>
    <row r="1843" spans="1:21" x14ac:dyDescent="0.3">
      <c r="A1843" s="126">
        <v>1473</v>
      </c>
      <c r="B1843" s="127">
        <v>1933</v>
      </c>
      <c r="C1843" s="128">
        <f t="shared" si="351"/>
        <v>87015.12</v>
      </c>
      <c r="D1843" s="129">
        <f t="shared" si="352"/>
        <v>7251.26</v>
      </c>
      <c r="E1843" s="130">
        <f t="shared" si="356"/>
        <v>804.88</v>
      </c>
      <c r="F1843" s="131">
        <f t="shared" si="358"/>
        <v>217.53</v>
      </c>
      <c r="G1843" s="132">
        <f t="shared" si="359"/>
        <v>72.510000000000005</v>
      </c>
      <c r="H1843" s="131">
        <f t="shared" si="350"/>
        <v>2.29</v>
      </c>
      <c r="I1843" s="131">
        <f t="shared" si="353"/>
        <v>117.29</v>
      </c>
      <c r="J1843" s="128">
        <f t="shared" si="354"/>
        <v>299.57</v>
      </c>
      <c r="K1843" s="130">
        <f t="shared" si="355"/>
        <v>217.82</v>
      </c>
      <c r="L1843" s="133">
        <v>1933</v>
      </c>
      <c r="M1843" s="118">
        <f t="shared" si="357"/>
        <v>1473</v>
      </c>
      <c r="N1843" s="135">
        <v>1933</v>
      </c>
      <c r="O1843" s="136">
        <f t="shared" si="360"/>
        <v>1473</v>
      </c>
      <c r="U1843" s="125"/>
    </row>
    <row r="1844" spans="1:21" x14ac:dyDescent="0.3">
      <c r="A1844" s="110">
        <v>1474</v>
      </c>
      <c r="B1844" s="111">
        <v>1934</v>
      </c>
      <c r="C1844" s="112">
        <f t="shared" si="351"/>
        <v>87074.19</v>
      </c>
      <c r="D1844" s="113">
        <f t="shared" si="352"/>
        <v>7256.18</v>
      </c>
      <c r="E1844" s="114">
        <f t="shared" si="356"/>
        <v>805.43</v>
      </c>
      <c r="F1844" s="115">
        <f t="shared" si="358"/>
        <v>217.68</v>
      </c>
      <c r="G1844" s="116">
        <f t="shared" si="359"/>
        <v>72.56</v>
      </c>
      <c r="H1844" s="115">
        <f t="shared" si="350"/>
        <v>2.29</v>
      </c>
      <c r="I1844" s="115">
        <f t="shared" si="353"/>
        <v>117.29</v>
      </c>
      <c r="J1844" s="112">
        <f t="shared" si="354"/>
        <v>299.57</v>
      </c>
      <c r="K1844" s="114">
        <f t="shared" si="355"/>
        <v>217.82</v>
      </c>
      <c r="L1844" s="117">
        <v>1934</v>
      </c>
      <c r="M1844" s="134">
        <f t="shared" si="357"/>
        <v>1474</v>
      </c>
      <c r="N1844" s="119">
        <v>1934</v>
      </c>
      <c r="O1844" s="120">
        <f t="shared" si="360"/>
        <v>1474</v>
      </c>
      <c r="U1844" s="125"/>
    </row>
    <row r="1845" spans="1:21" x14ac:dyDescent="0.3">
      <c r="A1845" s="126">
        <v>1474</v>
      </c>
      <c r="B1845" s="127">
        <v>1935</v>
      </c>
      <c r="C1845" s="128">
        <f t="shared" si="351"/>
        <v>87074.19</v>
      </c>
      <c r="D1845" s="129">
        <f t="shared" si="352"/>
        <v>7256.18</v>
      </c>
      <c r="E1845" s="130">
        <f t="shared" si="356"/>
        <v>805.43</v>
      </c>
      <c r="F1845" s="131">
        <f t="shared" si="358"/>
        <v>217.68</v>
      </c>
      <c r="G1845" s="132">
        <f t="shared" si="359"/>
        <v>72.56</v>
      </c>
      <c r="H1845" s="131">
        <f t="shared" si="350"/>
        <v>2.29</v>
      </c>
      <c r="I1845" s="131">
        <f t="shared" si="353"/>
        <v>117.29</v>
      </c>
      <c r="J1845" s="128">
        <f t="shared" si="354"/>
        <v>299.57</v>
      </c>
      <c r="K1845" s="130">
        <f t="shared" si="355"/>
        <v>217.82</v>
      </c>
      <c r="L1845" s="133">
        <v>1935</v>
      </c>
      <c r="M1845" s="118">
        <f t="shared" si="357"/>
        <v>1474</v>
      </c>
      <c r="N1845" s="135">
        <v>1935</v>
      </c>
      <c r="O1845" s="136">
        <f t="shared" si="360"/>
        <v>1474</v>
      </c>
      <c r="U1845" s="125"/>
    </row>
    <row r="1846" spans="1:21" x14ac:dyDescent="0.3">
      <c r="A1846" s="110">
        <v>1475</v>
      </c>
      <c r="B1846" s="111">
        <v>1936</v>
      </c>
      <c r="C1846" s="112">
        <f t="shared" si="351"/>
        <v>87133.27</v>
      </c>
      <c r="D1846" s="113">
        <f t="shared" si="352"/>
        <v>7261.1</v>
      </c>
      <c r="E1846" s="114">
        <f t="shared" si="356"/>
        <v>805.98</v>
      </c>
      <c r="F1846" s="115">
        <f t="shared" si="358"/>
        <v>217.83</v>
      </c>
      <c r="G1846" s="116">
        <f t="shared" si="359"/>
        <v>72.61</v>
      </c>
      <c r="H1846" s="115">
        <f t="shared" si="350"/>
        <v>2.29</v>
      </c>
      <c r="I1846" s="115">
        <f t="shared" si="353"/>
        <v>117.29</v>
      </c>
      <c r="J1846" s="112">
        <f t="shared" si="354"/>
        <v>299.57</v>
      </c>
      <c r="K1846" s="114">
        <f t="shared" si="355"/>
        <v>217.82</v>
      </c>
      <c r="L1846" s="117">
        <v>1936</v>
      </c>
      <c r="M1846" s="134">
        <f t="shared" si="357"/>
        <v>1475</v>
      </c>
      <c r="N1846" s="119">
        <v>1936</v>
      </c>
      <c r="O1846" s="120">
        <f t="shared" si="360"/>
        <v>1475</v>
      </c>
      <c r="U1846" s="125"/>
    </row>
    <row r="1847" spans="1:21" x14ac:dyDescent="0.3">
      <c r="A1847" s="126">
        <v>1475</v>
      </c>
      <c r="B1847" s="127">
        <v>1937</v>
      </c>
      <c r="C1847" s="128">
        <f t="shared" si="351"/>
        <v>87133.27</v>
      </c>
      <c r="D1847" s="129">
        <f t="shared" si="352"/>
        <v>7261.1</v>
      </c>
      <c r="E1847" s="130">
        <f t="shared" si="356"/>
        <v>805.98</v>
      </c>
      <c r="F1847" s="131">
        <f t="shared" si="358"/>
        <v>217.83</v>
      </c>
      <c r="G1847" s="132">
        <f t="shared" si="359"/>
        <v>72.61</v>
      </c>
      <c r="H1847" s="131">
        <f t="shared" si="350"/>
        <v>2.29</v>
      </c>
      <c r="I1847" s="131">
        <f t="shared" si="353"/>
        <v>117.29</v>
      </c>
      <c r="J1847" s="128">
        <f t="shared" si="354"/>
        <v>299.57</v>
      </c>
      <c r="K1847" s="130">
        <f t="shared" si="355"/>
        <v>217.82</v>
      </c>
      <c r="L1847" s="133">
        <v>1937</v>
      </c>
      <c r="M1847" s="118">
        <f t="shared" si="357"/>
        <v>1475</v>
      </c>
      <c r="N1847" s="135">
        <v>1937</v>
      </c>
      <c r="O1847" s="136">
        <f t="shared" si="360"/>
        <v>1475</v>
      </c>
      <c r="U1847" s="125"/>
    </row>
    <row r="1848" spans="1:21" x14ac:dyDescent="0.3">
      <c r="A1848" s="110">
        <v>1476</v>
      </c>
      <c r="B1848" s="111">
        <v>1938</v>
      </c>
      <c r="C1848" s="112">
        <f t="shared" si="351"/>
        <v>87192.34</v>
      </c>
      <c r="D1848" s="113">
        <f t="shared" si="352"/>
        <v>7266.02</v>
      </c>
      <c r="E1848" s="114">
        <f t="shared" si="356"/>
        <v>806.52</v>
      </c>
      <c r="F1848" s="115">
        <f t="shared" si="358"/>
        <v>217.98</v>
      </c>
      <c r="G1848" s="116">
        <f t="shared" si="359"/>
        <v>72.66</v>
      </c>
      <c r="H1848" s="115">
        <f t="shared" si="350"/>
        <v>2.29</v>
      </c>
      <c r="I1848" s="115">
        <f t="shared" si="353"/>
        <v>117.29</v>
      </c>
      <c r="J1848" s="112">
        <f t="shared" si="354"/>
        <v>299.57</v>
      </c>
      <c r="K1848" s="114">
        <f t="shared" si="355"/>
        <v>217.82</v>
      </c>
      <c r="L1848" s="117">
        <v>1938</v>
      </c>
      <c r="M1848" s="134">
        <f t="shared" si="357"/>
        <v>1476</v>
      </c>
      <c r="N1848" s="119">
        <v>1938</v>
      </c>
      <c r="O1848" s="120">
        <f t="shared" si="360"/>
        <v>1476</v>
      </c>
      <c r="U1848" s="125"/>
    </row>
    <row r="1849" spans="1:21" x14ac:dyDescent="0.3">
      <c r="A1849" s="126">
        <v>1477</v>
      </c>
      <c r="B1849" s="127">
        <v>1939</v>
      </c>
      <c r="C1849" s="128">
        <f t="shared" si="351"/>
        <v>87251.41</v>
      </c>
      <c r="D1849" s="129">
        <f t="shared" si="352"/>
        <v>7270.95</v>
      </c>
      <c r="E1849" s="130">
        <f t="shared" si="356"/>
        <v>807.07</v>
      </c>
      <c r="F1849" s="131">
        <f t="shared" si="358"/>
        <v>218.12</v>
      </c>
      <c r="G1849" s="132">
        <f t="shared" si="359"/>
        <v>72.7</v>
      </c>
      <c r="H1849" s="131">
        <f t="shared" si="350"/>
        <v>2.29</v>
      </c>
      <c r="I1849" s="131">
        <f t="shared" si="353"/>
        <v>117.29</v>
      </c>
      <c r="J1849" s="128">
        <f t="shared" si="354"/>
        <v>299.57</v>
      </c>
      <c r="K1849" s="130">
        <f t="shared" si="355"/>
        <v>217.82</v>
      </c>
      <c r="L1849" s="133">
        <v>1939</v>
      </c>
      <c r="M1849" s="118">
        <f t="shared" si="357"/>
        <v>1477</v>
      </c>
      <c r="N1849" s="135">
        <v>1939</v>
      </c>
      <c r="O1849" s="136">
        <f t="shared" si="360"/>
        <v>1477</v>
      </c>
      <c r="U1849" s="125"/>
    </row>
    <row r="1850" spans="1:21" x14ac:dyDescent="0.3">
      <c r="A1850" s="110">
        <v>1477</v>
      </c>
      <c r="B1850" s="111">
        <v>1940</v>
      </c>
      <c r="C1850" s="112">
        <f t="shared" si="351"/>
        <v>87251.41</v>
      </c>
      <c r="D1850" s="113">
        <f t="shared" si="352"/>
        <v>7270.95</v>
      </c>
      <c r="E1850" s="114">
        <f t="shared" si="356"/>
        <v>807.07</v>
      </c>
      <c r="F1850" s="115">
        <f t="shared" si="358"/>
        <v>218.12</v>
      </c>
      <c r="G1850" s="116">
        <f t="shared" si="359"/>
        <v>72.7</v>
      </c>
      <c r="H1850" s="115">
        <f t="shared" si="350"/>
        <v>2.29</v>
      </c>
      <c r="I1850" s="115">
        <f t="shared" si="353"/>
        <v>117.29</v>
      </c>
      <c r="J1850" s="112">
        <f t="shared" si="354"/>
        <v>299.57</v>
      </c>
      <c r="K1850" s="114">
        <f t="shared" si="355"/>
        <v>217.82</v>
      </c>
      <c r="L1850" s="117">
        <v>1940</v>
      </c>
      <c r="M1850" s="118">
        <f t="shared" si="357"/>
        <v>1477</v>
      </c>
      <c r="N1850" s="119">
        <v>1940</v>
      </c>
      <c r="O1850" s="120">
        <f t="shared" si="360"/>
        <v>1477</v>
      </c>
      <c r="U1850" s="125"/>
    </row>
    <row r="1851" spans="1:21" x14ac:dyDescent="0.3">
      <c r="A1851" s="126">
        <v>1478</v>
      </c>
      <c r="B1851" s="127">
        <v>1941</v>
      </c>
      <c r="C1851" s="128">
        <f t="shared" si="351"/>
        <v>87310.49</v>
      </c>
      <c r="D1851" s="129">
        <f t="shared" si="352"/>
        <v>7275.87</v>
      </c>
      <c r="E1851" s="130">
        <f t="shared" si="356"/>
        <v>807.62</v>
      </c>
      <c r="F1851" s="131">
        <f t="shared" si="358"/>
        <v>218.27</v>
      </c>
      <c r="G1851" s="132">
        <f t="shared" si="359"/>
        <v>72.75</v>
      </c>
      <c r="H1851" s="131">
        <f t="shared" si="350"/>
        <v>2.29</v>
      </c>
      <c r="I1851" s="131">
        <f t="shared" si="353"/>
        <v>117.29</v>
      </c>
      <c r="J1851" s="128">
        <f t="shared" si="354"/>
        <v>299.57</v>
      </c>
      <c r="K1851" s="130">
        <f t="shared" si="355"/>
        <v>217.82</v>
      </c>
      <c r="L1851" s="133">
        <v>1941</v>
      </c>
      <c r="M1851" s="134">
        <f t="shared" si="357"/>
        <v>1478</v>
      </c>
      <c r="N1851" s="135">
        <v>1941</v>
      </c>
      <c r="O1851" s="136">
        <f t="shared" si="360"/>
        <v>1478</v>
      </c>
      <c r="U1851" s="125"/>
    </row>
    <row r="1852" spans="1:21" x14ac:dyDescent="0.3">
      <c r="A1852" s="110">
        <v>1478</v>
      </c>
      <c r="B1852" s="111">
        <v>1942</v>
      </c>
      <c r="C1852" s="112">
        <f t="shared" si="351"/>
        <v>87310.49</v>
      </c>
      <c r="D1852" s="113">
        <f t="shared" si="352"/>
        <v>7275.87</v>
      </c>
      <c r="E1852" s="114">
        <f t="shared" si="356"/>
        <v>807.62</v>
      </c>
      <c r="F1852" s="115">
        <f t="shared" si="358"/>
        <v>218.27</v>
      </c>
      <c r="G1852" s="116">
        <f t="shared" si="359"/>
        <v>72.75</v>
      </c>
      <c r="H1852" s="115">
        <f t="shared" si="350"/>
        <v>2.29</v>
      </c>
      <c r="I1852" s="115">
        <f t="shared" si="353"/>
        <v>117.29</v>
      </c>
      <c r="J1852" s="112">
        <f t="shared" si="354"/>
        <v>299.57</v>
      </c>
      <c r="K1852" s="114">
        <f t="shared" si="355"/>
        <v>217.82</v>
      </c>
      <c r="L1852" s="117">
        <v>1942</v>
      </c>
      <c r="M1852" s="118">
        <f t="shared" si="357"/>
        <v>1478</v>
      </c>
      <c r="N1852" s="119">
        <v>1942</v>
      </c>
      <c r="O1852" s="120">
        <f t="shared" si="360"/>
        <v>1478</v>
      </c>
      <c r="U1852" s="125"/>
    </row>
    <row r="1853" spans="1:21" x14ac:dyDescent="0.3">
      <c r="A1853" s="126">
        <v>1479</v>
      </c>
      <c r="B1853" s="127">
        <v>1943</v>
      </c>
      <c r="C1853" s="128">
        <f t="shared" si="351"/>
        <v>87369.56</v>
      </c>
      <c r="D1853" s="129">
        <f t="shared" si="352"/>
        <v>7280.79</v>
      </c>
      <c r="E1853" s="130">
        <f t="shared" si="356"/>
        <v>808.16</v>
      </c>
      <c r="F1853" s="131">
        <f t="shared" si="358"/>
        <v>218.42</v>
      </c>
      <c r="G1853" s="132">
        <f t="shared" si="359"/>
        <v>72.8</v>
      </c>
      <c r="H1853" s="131">
        <f t="shared" si="350"/>
        <v>2.29</v>
      </c>
      <c r="I1853" s="131">
        <f t="shared" si="353"/>
        <v>117.29</v>
      </c>
      <c r="J1853" s="128">
        <f t="shared" si="354"/>
        <v>299.57</v>
      </c>
      <c r="K1853" s="130">
        <f t="shared" si="355"/>
        <v>217.82</v>
      </c>
      <c r="L1853" s="133">
        <v>1943</v>
      </c>
      <c r="M1853" s="134">
        <f t="shared" si="357"/>
        <v>1479</v>
      </c>
      <c r="N1853" s="135">
        <v>1943</v>
      </c>
      <c r="O1853" s="136">
        <f t="shared" si="360"/>
        <v>1479</v>
      </c>
      <c r="U1853" s="125"/>
    </row>
    <row r="1854" spans="1:21" x14ac:dyDescent="0.3">
      <c r="A1854" s="110">
        <v>1480</v>
      </c>
      <c r="B1854" s="111">
        <v>1944</v>
      </c>
      <c r="C1854" s="112">
        <f t="shared" si="351"/>
        <v>87428.63</v>
      </c>
      <c r="D1854" s="113">
        <f t="shared" si="352"/>
        <v>7285.71</v>
      </c>
      <c r="E1854" s="114">
        <f t="shared" si="356"/>
        <v>808.71</v>
      </c>
      <c r="F1854" s="115">
        <f t="shared" si="358"/>
        <v>218.57</v>
      </c>
      <c r="G1854" s="116">
        <f t="shared" si="359"/>
        <v>72.849999999999994</v>
      </c>
      <c r="H1854" s="115">
        <f t="shared" si="350"/>
        <v>2.29</v>
      </c>
      <c r="I1854" s="115">
        <f t="shared" si="353"/>
        <v>117.29</v>
      </c>
      <c r="J1854" s="112">
        <f t="shared" si="354"/>
        <v>299.57</v>
      </c>
      <c r="K1854" s="114">
        <f t="shared" si="355"/>
        <v>217.82</v>
      </c>
      <c r="L1854" s="117">
        <v>1944</v>
      </c>
      <c r="M1854" s="118">
        <f t="shared" si="357"/>
        <v>1480</v>
      </c>
      <c r="N1854" s="119">
        <v>1944</v>
      </c>
      <c r="O1854" s="120">
        <f t="shared" si="360"/>
        <v>1480</v>
      </c>
      <c r="U1854" s="125"/>
    </row>
    <row r="1855" spans="1:21" x14ac:dyDescent="0.3">
      <c r="A1855" s="126">
        <v>1480</v>
      </c>
      <c r="B1855" s="127">
        <v>1945</v>
      </c>
      <c r="C1855" s="128">
        <f t="shared" si="351"/>
        <v>87428.63</v>
      </c>
      <c r="D1855" s="129">
        <f t="shared" si="352"/>
        <v>7285.71</v>
      </c>
      <c r="E1855" s="130">
        <f t="shared" si="356"/>
        <v>808.71</v>
      </c>
      <c r="F1855" s="131">
        <f t="shared" si="358"/>
        <v>218.57</v>
      </c>
      <c r="G1855" s="132">
        <f t="shared" si="359"/>
        <v>72.849999999999994</v>
      </c>
      <c r="H1855" s="131">
        <f t="shared" si="350"/>
        <v>2.29</v>
      </c>
      <c r="I1855" s="131">
        <f t="shared" si="353"/>
        <v>117.29</v>
      </c>
      <c r="J1855" s="128">
        <f t="shared" si="354"/>
        <v>299.57</v>
      </c>
      <c r="K1855" s="130">
        <f t="shared" si="355"/>
        <v>217.82</v>
      </c>
      <c r="L1855" s="133">
        <v>1945</v>
      </c>
      <c r="M1855" s="134">
        <f t="shared" si="357"/>
        <v>1480</v>
      </c>
      <c r="N1855" s="135">
        <v>1945</v>
      </c>
      <c r="O1855" s="136">
        <f t="shared" si="360"/>
        <v>1480</v>
      </c>
      <c r="U1855" s="125"/>
    </row>
    <row r="1856" spans="1:21" x14ac:dyDescent="0.3">
      <c r="A1856" s="110">
        <v>1481</v>
      </c>
      <c r="B1856" s="111">
        <v>1946</v>
      </c>
      <c r="C1856" s="112">
        <f t="shared" si="351"/>
        <v>87487.71</v>
      </c>
      <c r="D1856" s="113">
        <f t="shared" si="352"/>
        <v>7290.64</v>
      </c>
      <c r="E1856" s="114">
        <f t="shared" si="356"/>
        <v>809.26</v>
      </c>
      <c r="F1856" s="115">
        <f t="shared" si="358"/>
        <v>218.71</v>
      </c>
      <c r="G1856" s="116">
        <f t="shared" si="359"/>
        <v>72.900000000000006</v>
      </c>
      <c r="H1856" s="115">
        <f t="shared" si="350"/>
        <v>2.29</v>
      </c>
      <c r="I1856" s="115">
        <f t="shared" si="353"/>
        <v>117.29</v>
      </c>
      <c r="J1856" s="112">
        <f t="shared" si="354"/>
        <v>299.57</v>
      </c>
      <c r="K1856" s="114">
        <f t="shared" si="355"/>
        <v>217.82</v>
      </c>
      <c r="L1856" s="117">
        <v>1946</v>
      </c>
      <c r="M1856" s="118">
        <f t="shared" si="357"/>
        <v>1481</v>
      </c>
      <c r="N1856" s="119">
        <v>1946</v>
      </c>
      <c r="O1856" s="120">
        <f t="shared" si="360"/>
        <v>1481</v>
      </c>
      <c r="U1856" s="125"/>
    </row>
    <row r="1857" spans="1:21" x14ac:dyDescent="0.3">
      <c r="A1857" s="126">
        <v>1482</v>
      </c>
      <c r="B1857" s="127">
        <v>1947</v>
      </c>
      <c r="C1857" s="128">
        <f t="shared" si="351"/>
        <v>87546.78</v>
      </c>
      <c r="D1857" s="129">
        <f t="shared" si="352"/>
        <v>7295.56</v>
      </c>
      <c r="E1857" s="130">
        <f t="shared" si="356"/>
        <v>809.8</v>
      </c>
      <c r="F1857" s="131">
        <f t="shared" si="358"/>
        <v>218.86</v>
      </c>
      <c r="G1857" s="132">
        <f t="shared" si="359"/>
        <v>72.95</v>
      </c>
      <c r="H1857" s="131">
        <f t="shared" si="350"/>
        <v>2.29</v>
      </c>
      <c r="I1857" s="131">
        <f t="shared" si="353"/>
        <v>117.29</v>
      </c>
      <c r="J1857" s="128">
        <f t="shared" si="354"/>
        <v>299.57</v>
      </c>
      <c r="K1857" s="130">
        <f t="shared" si="355"/>
        <v>217.82</v>
      </c>
      <c r="L1857" s="133">
        <v>1947</v>
      </c>
      <c r="M1857" s="134">
        <f t="shared" si="357"/>
        <v>1482</v>
      </c>
      <c r="N1857" s="135">
        <v>1947</v>
      </c>
      <c r="O1857" s="136">
        <f t="shared" si="360"/>
        <v>1482</v>
      </c>
      <c r="U1857" s="125"/>
    </row>
    <row r="1858" spans="1:21" x14ac:dyDescent="0.3">
      <c r="A1858" s="110">
        <v>1482</v>
      </c>
      <c r="B1858" s="111">
        <v>1948</v>
      </c>
      <c r="C1858" s="112">
        <f t="shared" si="351"/>
        <v>87546.78</v>
      </c>
      <c r="D1858" s="113">
        <f t="shared" si="352"/>
        <v>7295.56</v>
      </c>
      <c r="E1858" s="114">
        <f t="shared" si="356"/>
        <v>809.8</v>
      </c>
      <c r="F1858" s="115">
        <f t="shared" si="358"/>
        <v>218.86</v>
      </c>
      <c r="G1858" s="116">
        <f t="shared" si="359"/>
        <v>72.95</v>
      </c>
      <c r="H1858" s="115">
        <f t="shared" si="350"/>
        <v>2.29</v>
      </c>
      <c r="I1858" s="115">
        <f t="shared" si="353"/>
        <v>117.29</v>
      </c>
      <c r="J1858" s="112">
        <f t="shared" si="354"/>
        <v>299.57</v>
      </c>
      <c r="K1858" s="114">
        <f t="shared" si="355"/>
        <v>217.82</v>
      </c>
      <c r="L1858" s="117">
        <v>1948</v>
      </c>
      <c r="M1858" s="118">
        <f t="shared" si="357"/>
        <v>1482</v>
      </c>
      <c r="N1858" s="119">
        <v>1948</v>
      </c>
      <c r="O1858" s="120">
        <f t="shared" si="360"/>
        <v>1482</v>
      </c>
      <c r="U1858" s="125"/>
    </row>
    <row r="1859" spans="1:21" x14ac:dyDescent="0.3">
      <c r="A1859" s="126">
        <v>1483</v>
      </c>
      <c r="B1859" s="127">
        <v>1949</v>
      </c>
      <c r="C1859" s="128">
        <f t="shared" si="351"/>
        <v>87605.85</v>
      </c>
      <c r="D1859" s="129">
        <f t="shared" si="352"/>
        <v>7300.48</v>
      </c>
      <c r="E1859" s="130">
        <f t="shared" si="356"/>
        <v>810.35</v>
      </c>
      <c r="F1859" s="131">
        <f t="shared" si="358"/>
        <v>219.01</v>
      </c>
      <c r="G1859" s="132">
        <f t="shared" si="359"/>
        <v>73</v>
      </c>
      <c r="H1859" s="131">
        <f t="shared" ref="H1859:H1922" si="361">TRUNC($P$9,2)</f>
        <v>2.29</v>
      </c>
      <c r="I1859" s="131">
        <f t="shared" si="353"/>
        <v>117.29</v>
      </c>
      <c r="J1859" s="128">
        <f t="shared" si="354"/>
        <v>299.57</v>
      </c>
      <c r="K1859" s="130">
        <f t="shared" si="355"/>
        <v>217.82</v>
      </c>
      <c r="L1859" s="133">
        <v>1949</v>
      </c>
      <c r="M1859" s="134">
        <f t="shared" si="357"/>
        <v>1483</v>
      </c>
      <c r="N1859" s="135">
        <v>1949</v>
      </c>
      <c r="O1859" s="136">
        <f t="shared" si="360"/>
        <v>1483</v>
      </c>
      <c r="U1859" s="125"/>
    </row>
    <row r="1860" spans="1:21" x14ac:dyDescent="0.3">
      <c r="A1860" s="110">
        <v>1483</v>
      </c>
      <c r="B1860" s="111">
        <v>1950</v>
      </c>
      <c r="C1860" s="112">
        <f t="shared" si="351"/>
        <v>87605.85</v>
      </c>
      <c r="D1860" s="113">
        <f t="shared" si="352"/>
        <v>7300.48</v>
      </c>
      <c r="E1860" s="114">
        <f t="shared" si="356"/>
        <v>810.35</v>
      </c>
      <c r="F1860" s="115">
        <f t="shared" si="358"/>
        <v>219.01</v>
      </c>
      <c r="G1860" s="116">
        <f t="shared" si="359"/>
        <v>73</v>
      </c>
      <c r="H1860" s="115">
        <f t="shared" si="361"/>
        <v>2.29</v>
      </c>
      <c r="I1860" s="115">
        <f t="shared" si="353"/>
        <v>117.29</v>
      </c>
      <c r="J1860" s="112">
        <f t="shared" si="354"/>
        <v>299.57</v>
      </c>
      <c r="K1860" s="114">
        <f t="shared" si="355"/>
        <v>217.82</v>
      </c>
      <c r="L1860" s="117">
        <v>1950</v>
      </c>
      <c r="M1860" s="118">
        <f t="shared" si="357"/>
        <v>1483</v>
      </c>
      <c r="N1860" s="119">
        <v>1950</v>
      </c>
      <c r="O1860" s="120">
        <f t="shared" si="360"/>
        <v>1483</v>
      </c>
      <c r="U1860" s="125"/>
    </row>
    <row r="1861" spans="1:21" x14ac:dyDescent="0.3">
      <c r="A1861" s="126">
        <v>1484</v>
      </c>
      <c r="B1861" s="127">
        <v>1951</v>
      </c>
      <c r="C1861" s="128">
        <f t="shared" si="351"/>
        <v>87664.93</v>
      </c>
      <c r="D1861" s="129">
        <f t="shared" si="352"/>
        <v>7305.41</v>
      </c>
      <c r="E1861" s="130">
        <f t="shared" si="356"/>
        <v>810.9</v>
      </c>
      <c r="F1861" s="131">
        <f t="shared" si="358"/>
        <v>219.16</v>
      </c>
      <c r="G1861" s="132">
        <f t="shared" si="359"/>
        <v>73.05</v>
      </c>
      <c r="H1861" s="131">
        <f t="shared" si="361"/>
        <v>2.29</v>
      </c>
      <c r="I1861" s="131">
        <f t="shared" si="353"/>
        <v>117.29</v>
      </c>
      <c r="J1861" s="128">
        <f t="shared" si="354"/>
        <v>299.57</v>
      </c>
      <c r="K1861" s="130">
        <f t="shared" si="355"/>
        <v>217.82</v>
      </c>
      <c r="L1861" s="133">
        <v>1951</v>
      </c>
      <c r="M1861" s="134">
        <f t="shared" si="357"/>
        <v>1484</v>
      </c>
      <c r="N1861" s="135">
        <v>1951</v>
      </c>
      <c r="O1861" s="136">
        <f t="shared" si="360"/>
        <v>1484</v>
      </c>
      <c r="U1861" s="125"/>
    </row>
    <row r="1862" spans="1:21" x14ac:dyDescent="0.3">
      <c r="A1862" s="110">
        <v>1485</v>
      </c>
      <c r="B1862" s="111">
        <v>1952</v>
      </c>
      <c r="C1862" s="112">
        <f t="shared" si="351"/>
        <v>87724</v>
      </c>
      <c r="D1862" s="113">
        <f t="shared" si="352"/>
        <v>7310.33</v>
      </c>
      <c r="E1862" s="114">
        <f t="shared" si="356"/>
        <v>811.44</v>
      </c>
      <c r="F1862" s="115">
        <f t="shared" si="358"/>
        <v>219.3</v>
      </c>
      <c r="G1862" s="116">
        <f t="shared" si="359"/>
        <v>73.099999999999994</v>
      </c>
      <c r="H1862" s="115">
        <f t="shared" si="361"/>
        <v>2.29</v>
      </c>
      <c r="I1862" s="115">
        <f t="shared" si="353"/>
        <v>117.29</v>
      </c>
      <c r="J1862" s="112">
        <f t="shared" si="354"/>
        <v>299.57</v>
      </c>
      <c r="K1862" s="114">
        <f t="shared" si="355"/>
        <v>217.82</v>
      </c>
      <c r="L1862" s="117">
        <v>1952</v>
      </c>
      <c r="M1862" s="118">
        <f t="shared" si="357"/>
        <v>1485</v>
      </c>
      <c r="N1862" s="119">
        <v>1952</v>
      </c>
      <c r="O1862" s="120">
        <f t="shared" si="360"/>
        <v>1485</v>
      </c>
      <c r="U1862" s="125"/>
    </row>
    <row r="1863" spans="1:21" x14ac:dyDescent="0.3">
      <c r="A1863" s="126">
        <v>1486</v>
      </c>
      <c r="B1863" s="127">
        <v>1953</v>
      </c>
      <c r="C1863" s="128">
        <f t="shared" si="351"/>
        <v>87783.07</v>
      </c>
      <c r="D1863" s="129">
        <f t="shared" si="352"/>
        <v>7315.25</v>
      </c>
      <c r="E1863" s="130">
        <f t="shared" si="356"/>
        <v>811.99</v>
      </c>
      <c r="F1863" s="131">
        <f t="shared" si="358"/>
        <v>219.45</v>
      </c>
      <c r="G1863" s="132">
        <f t="shared" si="359"/>
        <v>73.150000000000006</v>
      </c>
      <c r="H1863" s="131">
        <f t="shared" si="361"/>
        <v>2.29</v>
      </c>
      <c r="I1863" s="131">
        <f t="shared" si="353"/>
        <v>117.29</v>
      </c>
      <c r="J1863" s="128">
        <f t="shared" si="354"/>
        <v>299.57</v>
      </c>
      <c r="K1863" s="130">
        <f t="shared" si="355"/>
        <v>217.82</v>
      </c>
      <c r="L1863" s="133">
        <v>1953</v>
      </c>
      <c r="M1863" s="134">
        <f t="shared" si="357"/>
        <v>1486</v>
      </c>
      <c r="N1863" s="135">
        <v>1953</v>
      </c>
      <c r="O1863" s="136">
        <f t="shared" si="360"/>
        <v>1486</v>
      </c>
      <c r="U1863" s="125"/>
    </row>
    <row r="1864" spans="1:21" x14ac:dyDescent="0.3">
      <c r="A1864" s="110">
        <v>1486</v>
      </c>
      <c r="B1864" s="111">
        <v>1954</v>
      </c>
      <c r="C1864" s="112">
        <f t="shared" si="351"/>
        <v>87783.07</v>
      </c>
      <c r="D1864" s="113">
        <f t="shared" si="352"/>
        <v>7315.25</v>
      </c>
      <c r="E1864" s="114">
        <f t="shared" si="356"/>
        <v>811.99</v>
      </c>
      <c r="F1864" s="115">
        <f t="shared" si="358"/>
        <v>219.45</v>
      </c>
      <c r="G1864" s="116">
        <f t="shared" si="359"/>
        <v>73.150000000000006</v>
      </c>
      <c r="H1864" s="115">
        <f t="shared" si="361"/>
        <v>2.29</v>
      </c>
      <c r="I1864" s="115">
        <f t="shared" si="353"/>
        <v>117.29</v>
      </c>
      <c r="J1864" s="112">
        <f t="shared" si="354"/>
        <v>299.57</v>
      </c>
      <c r="K1864" s="114">
        <f t="shared" si="355"/>
        <v>217.82</v>
      </c>
      <c r="L1864" s="117">
        <v>1954</v>
      </c>
      <c r="M1864" s="118">
        <f t="shared" si="357"/>
        <v>1486</v>
      </c>
      <c r="N1864" s="119">
        <v>1954</v>
      </c>
      <c r="O1864" s="120">
        <f t="shared" si="360"/>
        <v>1486</v>
      </c>
      <c r="U1864" s="125"/>
    </row>
    <row r="1865" spans="1:21" x14ac:dyDescent="0.3">
      <c r="A1865" s="126">
        <v>1487</v>
      </c>
      <c r="B1865" s="127">
        <v>1955</v>
      </c>
      <c r="C1865" s="128">
        <f t="shared" si="351"/>
        <v>87842.15</v>
      </c>
      <c r="D1865" s="129">
        <f t="shared" si="352"/>
        <v>7320.17</v>
      </c>
      <c r="E1865" s="130">
        <f t="shared" si="356"/>
        <v>812.53</v>
      </c>
      <c r="F1865" s="131">
        <f t="shared" si="358"/>
        <v>219.6</v>
      </c>
      <c r="G1865" s="132">
        <f t="shared" si="359"/>
        <v>73.2</v>
      </c>
      <c r="H1865" s="131">
        <f t="shared" si="361"/>
        <v>2.29</v>
      </c>
      <c r="I1865" s="131">
        <f t="shared" si="353"/>
        <v>117.29</v>
      </c>
      <c r="J1865" s="128">
        <f t="shared" si="354"/>
        <v>299.57</v>
      </c>
      <c r="K1865" s="130">
        <f t="shared" si="355"/>
        <v>217.82</v>
      </c>
      <c r="L1865" s="133">
        <v>1955</v>
      </c>
      <c r="M1865" s="134">
        <f t="shared" si="357"/>
        <v>1487</v>
      </c>
      <c r="N1865" s="135">
        <v>1955</v>
      </c>
      <c r="O1865" s="136">
        <f t="shared" si="360"/>
        <v>1487</v>
      </c>
      <c r="U1865" s="125"/>
    </row>
    <row r="1866" spans="1:21" x14ac:dyDescent="0.3">
      <c r="A1866" s="110">
        <v>1487</v>
      </c>
      <c r="B1866" s="111">
        <v>1956</v>
      </c>
      <c r="C1866" s="112">
        <f t="shared" ref="C1866:C1929" si="362">ROUND($P$1*A1866,2)</f>
        <v>87842.15</v>
      </c>
      <c r="D1866" s="113">
        <f t="shared" ref="D1866:D1929" si="363">TRUNC(C1866/12,2)</f>
        <v>7320.17</v>
      </c>
      <c r="E1866" s="114">
        <f t="shared" si="356"/>
        <v>812.53</v>
      </c>
      <c r="F1866" s="115">
        <f t="shared" si="358"/>
        <v>219.6</v>
      </c>
      <c r="G1866" s="116">
        <f t="shared" si="359"/>
        <v>73.2</v>
      </c>
      <c r="H1866" s="115">
        <f t="shared" si="361"/>
        <v>2.29</v>
      </c>
      <c r="I1866" s="115">
        <f t="shared" ref="I1866:I1929" si="364">TRUNC(IF(A1866&lt;$A$427,$D$427*$R$10+$P$10,IF(A1866&gt;$A$782,$D$782*$R$10+$P$10,D1866*$R$10+$P$10)),2)</f>
        <v>117.29</v>
      </c>
      <c r="J1866" s="112">
        <f t="shared" ref="J1866:J1929" si="365">TRUNC(IF(A1866&lt;$A$427,($D$427*$R$11)+$P$11,IF(A1866&gt;$A$782,$D$782*$R$11+$P$11,D1866*$R$11+$P$11)),2)</f>
        <v>299.57</v>
      </c>
      <c r="K1866" s="114">
        <f t="shared" ref="K1866:K1929" si="366">TRUNC(IF(A1866&lt;$A$427,$D$427*$R$12+$P$12,IF(A1866&gt;$A$782,$D$782*$R$12+$P$12,D1866*$R$12+$P$12)),2)</f>
        <v>217.82</v>
      </c>
      <c r="L1866" s="117">
        <v>1956</v>
      </c>
      <c r="M1866" s="118">
        <f t="shared" si="357"/>
        <v>1487</v>
      </c>
      <c r="N1866" s="119">
        <v>1956</v>
      </c>
      <c r="O1866" s="120">
        <f t="shared" si="360"/>
        <v>1487</v>
      </c>
      <c r="U1866" s="125"/>
    </row>
    <row r="1867" spans="1:21" x14ac:dyDescent="0.3">
      <c r="A1867" s="126">
        <v>1488</v>
      </c>
      <c r="B1867" s="127">
        <v>1957</v>
      </c>
      <c r="C1867" s="128">
        <f t="shared" si="362"/>
        <v>87901.22</v>
      </c>
      <c r="D1867" s="129">
        <f t="shared" si="363"/>
        <v>7325.1</v>
      </c>
      <c r="E1867" s="130">
        <f t="shared" si="356"/>
        <v>813.08</v>
      </c>
      <c r="F1867" s="131">
        <f t="shared" si="358"/>
        <v>219.75</v>
      </c>
      <c r="G1867" s="132">
        <f t="shared" si="359"/>
        <v>73.25</v>
      </c>
      <c r="H1867" s="131">
        <f t="shared" si="361"/>
        <v>2.29</v>
      </c>
      <c r="I1867" s="131">
        <f t="shared" si="364"/>
        <v>117.29</v>
      </c>
      <c r="J1867" s="128">
        <f t="shared" si="365"/>
        <v>299.57</v>
      </c>
      <c r="K1867" s="130">
        <f t="shared" si="366"/>
        <v>217.82</v>
      </c>
      <c r="L1867" s="133">
        <v>1957</v>
      </c>
      <c r="M1867" s="134">
        <f t="shared" si="357"/>
        <v>1488</v>
      </c>
      <c r="N1867" s="135">
        <v>1957</v>
      </c>
      <c r="O1867" s="136">
        <f t="shared" si="360"/>
        <v>1488</v>
      </c>
      <c r="U1867" s="125"/>
    </row>
    <row r="1868" spans="1:21" x14ac:dyDescent="0.3">
      <c r="A1868" s="110">
        <v>1489</v>
      </c>
      <c r="B1868" s="111">
        <v>1958</v>
      </c>
      <c r="C1868" s="112">
        <f t="shared" si="362"/>
        <v>87960.29</v>
      </c>
      <c r="D1868" s="113">
        <f t="shared" si="363"/>
        <v>7330.02</v>
      </c>
      <c r="E1868" s="114">
        <f t="shared" si="356"/>
        <v>813.63</v>
      </c>
      <c r="F1868" s="115">
        <f t="shared" si="358"/>
        <v>219.9</v>
      </c>
      <c r="G1868" s="116">
        <f t="shared" si="359"/>
        <v>73.3</v>
      </c>
      <c r="H1868" s="115">
        <f t="shared" si="361"/>
        <v>2.29</v>
      </c>
      <c r="I1868" s="115">
        <f t="shared" si="364"/>
        <v>117.29</v>
      </c>
      <c r="J1868" s="112">
        <f t="shared" si="365"/>
        <v>299.57</v>
      </c>
      <c r="K1868" s="114">
        <f t="shared" si="366"/>
        <v>217.82</v>
      </c>
      <c r="L1868" s="117">
        <v>1958</v>
      </c>
      <c r="M1868" s="118">
        <f t="shared" si="357"/>
        <v>1489</v>
      </c>
      <c r="N1868" s="119">
        <v>1958</v>
      </c>
      <c r="O1868" s="120">
        <f t="shared" si="360"/>
        <v>1489</v>
      </c>
      <c r="U1868" s="125"/>
    </row>
    <row r="1869" spans="1:21" x14ac:dyDescent="0.3">
      <c r="A1869" s="126">
        <v>1489</v>
      </c>
      <c r="B1869" s="127">
        <v>1959</v>
      </c>
      <c r="C1869" s="128">
        <f t="shared" si="362"/>
        <v>87960.29</v>
      </c>
      <c r="D1869" s="129">
        <f t="shared" si="363"/>
        <v>7330.02</v>
      </c>
      <c r="E1869" s="130">
        <f t="shared" si="356"/>
        <v>813.63</v>
      </c>
      <c r="F1869" s="131">
        <f t="shared" si="358"/>
        <v>219.9</v>
      </c>
      <c r="G1869" s="132">
        <f t="shared" si="359"/>
        <v>73.3</v>
      </c>
      <c r="H1869" s="131">
        <f t="shared" si="361"/>
        <v>2.29</v>
      </c>
      <c r="I1869" s="131">
        <f t="shared" si="364"/>
        <v>117.29</v>
      </c>
      <c r="J1869" s="128">
        <f t="shared" si="365"/>
        <v>299.57</v>
      </c>
      <c r="K1869" s="130">
        <f t="shared" si="366"/>
        <v>217.82</v>
      </c>
      <c r="L1869" s="133">
        <v>1959</v>
      </c>
      <c r="M1869" s="118">
        <f t="shared" si="357"/>
        <v>1489</v>
      </c>
      <c r="N1869" s="135">
        <v>1959</v>
      </c>
      <c r="O1869" s="136">
        <f t="shared" si="360"/>
        <v>1489</v>
      </c>
      <c r="U1869" s="125"/>
    </row>
    <row r="1870" spans="1:21" x14ac:dyDescent="0.3">
      <c r="A1870" s="110">
        <v>1490</v>
      </c>
      <c r="B1870" s="111">
        <v>1960</v>
      </c>
      <c r="C1870" s="112">
        <f t="shared" si="362"/>
        <v>88019.37</v>
      </c>
      <c r="D1870" s="113">
        <f t="shared" si="363"/>
        <v>7334.94</v>
      </c>
      <c r="E1870" s="114">
        <f t="shared" si="356"/>
        <v>814.17</v>
      </c>
      <c r="F1870" s="115">
        <f t="shared" si="358"/>
        <v>220.04</v>
      </c>
      <c r="G1870" s="116">
        <f t="shared" si="359"/>
        <v>73.34</v>
      </c>
      <c r="H1870" s="115">
        <f t="shared" si="361"/>
        <v>2.29</v>
      </c>
      <c r="I1870" s="115">
        <f t="shared" si="364"/>
        <v>117.29</v>
      </c>
      <c r="J1870" s="112">
        <f t="shared" si="365"/>
        <v>299.57</v>
      </c>
      <c r="K1870" s="114">
        <f t="shared" si="366"/>
        <v>217.82</v>
      </c>
      <c r="L1870" s="117">
        <v>1960</v>
      </c>
      <c r="M1870" s="134">
        <f t="shared" si="357"/>
        <v>1490</v>
      </c>
      <c r="N1870" s="119">
        <v>1960</v>
      </c>
      <c r="O1870" s="120">
        <f t="shared" si="360"/>
        <v>1490</v>
      </c>
      <c r="U1870" s="125"/>
    </row>
    <row r="1871" spans="1:21" x14ac:dyDescent="0.3">
      <c r="A1871" s="126">
        <v>1491</v>
      </c>
      <c r="B1871" s="127">
        <v>1961</v>
      </c>
      <c r="C1871" s="128">
        <f t="shared" si="362"/>
        <v>88078.44</v>
      </c>
      <c r="D1871" s="129">
        <f t="shared" si="363"/>
        <v>7339.87</v>
      </c>
      <c r="E1871" s="130">
        <f t="shared" si="356"/>
        <v>814.72</v>
      </c>
      <c r="F1871" s="131">
        <f t="shared" si="358"/>
        <v>220.19</v>
      </c>
      <c r="G1871" s="132">
        <f t="shared" si="359"/>
        <v>73.39</v>
      </c>
      <c r="H1871" s="131">
        <f t="shared" si="361"/>
        <v>2.29</v>
      </c>
      <c r="I1871" s="131">
        <f t="shared" si="364"/>
        <v>117.29</v>
      </c>
      <c r="J1871" s="128">
        <f t="shared" si="365"/>
        <v>299.57</v>
      </c>
      <c r="K1871" s="130">
        <f t="shared" si="366"/>
        <v>217.82</v>
      </c>
      <c r="L1871" s="133">
        <v>1961</v>
      </c>
      <c r="M1871" s="118">
        <f t="shared" si="357"/>
        <v>1491</v>
      </c>
      <c r="N1871" s="135">
        <v>1961</v>
      </c>
      <c r="O1871" s="136">
        <f t="shared" si="360"/>
        <v>1491</v>
      </c>
      <c r="U1871" s="125"/>
    </row>
    <row r="1872" spans="1:21" x14ac:dyDescent="0.3">
      <c r="A1872" s="110">
        <v>1491</v>
      </c>
      <c r="B1872" s="111">
        <v>1962</v>
      </c>
      <c r="C1872" s="112">
        <f t="shared" si="362"/>
        <v>88078.44</v>
      </c>
      <c r="D1872" s="113">
        <f t="shared" si="363"/>
        <v>7339.87</v>
      </c>
      <c r="E1872" s="114">
        <f t="shared" si="356"/>
        <v>814.72</v>
      </c>
      <c r="F1872" s="115">
        <f t="shared" si="358"/>
        <v>220.19</v>
      </c>
      <c r="G1872" s="116">
        <f t="shared" si="359"/>
        <v>73.39</v>
      </c>
      <c r="H1872" s="115">
        <f t="shared" si="361"/>
        <v>2.29</v>
      </c>
      <c r="I1872" s="115">
        <f t="shared" si="364"/>
        <v>117.29</v>
      </c>
      <c r="J1872" s="112">
        <f t="shared" si="365"/>
        <v>299.57</v>
      </c>
      <c r="K1872" s="114">
        <f t="shared" si="366"/>
        <v>217.82</v>
      </c>
      <c r="L1872" s="117">
        <v>1962</v>
      </c>
      <c r="M1872" s="134">
        <f t="shared" si="357"/>
        <v>1491</v>
      </c>
      <c r="N1872" s="119">
        <v>1962</v>
      </c>
      <c r="O1872" s="120">
        <f t="shared" si="360"/>
        <v>1491</v>
      </c>
      <c r="U1872" s="125"/>
    </row>
    <row r="1873" spans="1:21" x14ac:dyDescent="0.3">
      <c r="A1873" s="126">
        <v>1492</v>
      </c>
      <c r="B1873" s="127">
        <v>1963</v>
      </c>
      <c r="C1873" s="128">
        <f t="shared" si="362"/>
        <v>88137.51</v>
      </c>
      <c r="D1873" s="129">
        <f t="shared" si="363"/>
        <v>7344.79</v>
      </c>
      <c r="E1873" s="130">
        <f t="shared" si="356"/>
        <v>815.27</v>
      </c>
      <c r="F1873" s="131">
        <f t="shared" si="358"/>
        <v>220.34</v>
      </c>
      <c r="G1873" s="132">
        <f t="shared" si="359"/>
        <v>73.44</v>
      </c>
      <c r="H1873" s="131">
        <f t="shared" si="361"/>
        <v>2.29</v>
      </c>
      <c r="I1873" s="131">
        <f t="shared" si="364"/>
        <v>117.29</v>
      </c>
      <c r="J1873" s="128">
        <f t="shared" si="365"/>
        <v>299.57</v>
      </c>
      <c r="K1873" s="130">
        <f t="shared" si="366"/>
        <v>217.82</v>
      </c>
      <c r="L1873" s="133">
        <v>1963</v>
      </c>
      <c r="M1873" s="118">
        <f t="shared" si="357"/>
        <v>1492</v>
      </c>
      <c r="N1873" s="135">
        <v>1963</v>
      </c>
      <c r="O1873" s="136">
        <f t="shared" si="360"/>
        <v>1492</v>
      </c>
      <c r="U1873" s="125"/>
    </row>
    <row r="1874" spans="1:21" x14ac:dyDescent="0.3">
      <c r="A1874" s="110">
        <v>1493</v>
      </c>
      <c r="B1874" s="111">
        <v>1964</v>
      </c>
      <c r="C1874" s="112">
        <f t="shared" si="362"/>
        <v>88196.59</v>
      </c>
      <c r="D1874" s="113">
        <f t="shared" si="363"/>
        <v>7349.71</v>
      </c>
      <c r="E1874" s="114">
        <f t="shared" si="356"/>
        <v>815.81</v>
      </c>
      <c r="F1874" s="115">
        <f t="shared" si="358"/>
        <v>220.49</v>
      </c>
      <c r="G1874" s="116">
        <f t="shared" si="359"/>
        <v>73.489999999999995</v>
      </c>
      <c r="H1874" s="115">
        <f t="shared" si="361"/>
        <v>2.29</v>
      </c>
      <c r="I1874" s="115">
        <f t="shared" si="364"/>
        <v>117.29</v>
      </c>
      <c r="J1874" s="112">
        <f t="shared" si="365"/>
        <v>299.57</v>
      </c>
      <c r="K1874" s="114">
        <f t="shared" si="366"/>
        <v>217.82</v>
      </c>
      <c r="L1874" s="117">
        <v>1964</v>
      </c>
      <c r="M1874" s="134">
        <f t="shared" si="357"/>
        <v>1493</v>
      </c>
      <c r="N1874" s="119">
        <v>1964</v>
      </c>
      <c r="O1874" s="120">
        <f t="shared" si="360"/>
        <v>1493</v>
      </c>
      <c r="U1874" s="125"/>
    </row>
    <row r="1875" spans="1:21" x14ac:dyDescent="0.3">
      <c r="A1875" s="126">
        <v>1493</v>
      </c>
      <c r="B1875" s="127">
        <v>1965</v>
      </c>
      <c r="C1875" s="128">
        <f t="shared" si="362"/>
        <v>88196.59</v>
      </c>
      <c r="D1875" s="129">
        <f t="shared" si="363"/>
        <v>7349.71</v>
      </c>
      <c r="E1875" s="130">
        <f t="shared" si="356"/>
        <v>815.81</v>
      </c>
      <c r="F1875" s="131">
        <f t="shared" si="358"/>
        <v>220.49</v>
      </c>
      <c r="G1875" s="132">
        <f t="shared" si="359"/>
        <v>73.489999999999995</v>
      </c>
      <c r="H1875" s="131">
        <f t="shared" si="361"/>
        <v>2.29</v>
      </c>
      <c r="I1875" s="131">
        <f t="shared" si="364"/>
        <v>117.29</v>
      </c>
      <c r="J1875" s="128">
        <f t="shared" si="365"/>
        <v>299.57</v>
      </c>
      <c r="K1875" s="130">
        <f t="shared" si="366"/>
        <v>217.82</v>
      </c>
      <c r="L1875" s="133">
        <v>1965</v>
      </c>
      <c r="M1875" s="118">
        <f t="shared" si="357"/>
        <v>1493</v>
      </c>
      <c r="N1875" s="135">
        <v>1965</v>
      </c>
      <c r="O1875" s="136">
        <f t="shared" si="360"/>
        <v>1493</v>
      </c>
      <c r="U1875" s="125"/>
    </row>
    <row r="1876" spans="1:21" x14ac:dyDescent="0.3">
      <c r="A1876" s="110">
        <v>1494</v>
      </c>
      <c r="B1876" s="111">
        <v>1966</v>
      </c>
      <c r="C1876" s="112">
        <f t="shared" si="362"/>
        <v>88255.66</v>
      </c>
      <c r="D1876" s="113">
        <f t="shared" si="363"/>
        <v>7354.63</v>
      </c>
      <c r="E1876" s="114">
        <f t="shared" si="356"/>
        <v>816.36</v>
      </c>
      <c r="F1876" s="115">
        <f t="shared" si="358"/>
        <v>220.63</v>
      </c>
      <c r="G1876" s="116">
        <f t="shared" si="359"/>
        <v>73.540000000000006</v>
      </c>
      <c r="H1876" s="115">
        <f t="shared" si="361"/>
        <v>2.29</v>
      </c>
      <c r="I1876" s="115">
        <f t="shared" si="364"/>
        <v>117.29</v>
      </c>
      <c r="J1876" s="112">
        <f t="shared" si="365"/>
        <v>299.57</v>
      </c>
      <c r="K1876" s="114">
        <f t="shared" si="366"/>
        <v>217.82</v>
      </c>
      <c r="L1876" s="117">
        <v>1966</v>
      </c>
      <c r="M1876" s="134">
        <f t="shared" si="357"/>
        <v>1494</v>
      </c>
      <c r="N1876" s="119">
        <v>1966</v>
      </c>
      <c r="O1876" s="120">
        <f t="shared" si="360"/>
        <v>1494</v>
      </c>
      <c r="U1876" s="125"/>
    </row>
    <row r="1877" spans="1:21" x14ac:dyDescent="0.3">
      <c r="A1877" s="126">
        <v>1495</v>
      </c>
      <c r="B1877" s="127">
        <v>1967</v>
      </c>
      <c r="C1877" s="128">
        <f t="shared" si="362"/>
        <v>88314.73</v>
      </c>
      <c r="D1877" s="129">
        <f t="shared" si="363"/>
        <v>7359.56</v>
      </c>
      <c r="E1877" s="130">
        <f t="shared" si="356"/>
        <v>816.91</v>
      </c>
      <c r="F1877" s="131">
        <f t="shared" si="358"/>
        <v>220.78</v>
      </c>
      <c r="G1877" s="132">
        <f t="shared" si="359"/>
        <v>73.59</v>
      </c>
      <c r="H1877" s="131">
        <f t="shared" si="361"/>
        <v>2.29</v>
      </c>
      <c r="I1877" s="131">
        <f t="shared" si="364"/>
        <v>117.29</v>
      </c>
      <c r="J1877" s="128">
        <f t="shared" si="365"/>
        <v>299.57</v>
      </c>
      <c r="K1877" s="130">
        <f t="shared" si="366"/>
        <v>217.82</v>
      </c>
      <c r="L1877" s="133">
        <v>1967</v>
      </c>
      <c r="M1877" s="118">
        <f t="shared" si="357"/>
        <v>1495</v>
      </c>
      <c r="N1877" s="135">
        <v>1967</v>
      </c>
      <c r="O1877" s="136">
        <f t="shared" si="360"/>
        <v>1495</v>
      </c>
      <c r="U1877" s="125"/>
    </row>
    <row r="1878" spans="1:21" x14ac:dyDescent="0.3">
      <c r="A1878" s="110">
        <v>1495</v>
      </c>
      <c r="B1878" s="111">
        <v>1968</v>
      </c>
      <c r="C1878" s="112">
        <f t="shared" si="362"/>
        <v>88314.73</v>
      </c>
      <c r="D1878" s="113">
        <f t="shared" si="363"/>
        <v>7359.56</v>
      </c>
      <c r="E1878" s="114">
        <f t="shared" si="356"/>
        <v>816.91</v>
      </c>
      <c r="F1878" s="115">
        <f t="shared" si="358"/>
        <v>220.78</v>
      </c>
      <c r="G1878" s="116">
        <f t="shared" si="359"/>
        <v>73.59</v>
      </c>
      <c r="H1878" s="115">
        <f t="shared" si="361"/>
        <v>2.29</v>
      </c>
      <c r="I1878" s="115">
        <f t="shared" si="364"/>
        <v>117.29</v>
      </c>
      <c r="J1878" s="112">
        <f t="shared" si="365"/>
        <v>299.57</v>
      </c>
      <c r="K1878" s="114">
        <f t="shared" si="366"/>
        <v>217.82</v>
      </c>
      <c r="L1878" s="117">
        <v>1968</v>
      </c>
      <c r="M1878" s="134">
        <f t="shared" si="357"/>
        <v>1495</v>
      </c>
      <c r="N1878" s="119">
        <v>1968</v>
      </c>
      <c r="O1878" s="120">
        <f t="shared" si="360"/>
        <v>1495</v>
      </c>
      <c r="U1878" s="125"/>
    </row>
    <row r="1879" spans="1:21" x14ac:dyDescent="0.3">
      <c r="A1879" s="126">
        <v>1496</v>
      </c>
      <c r="B1879" s="127">
        <v>1969</v>
      </c>
      <c r="C1879" s="128">
        <f t="shared" si="362"/>
        <v>88373.81</v>
      </c>
      <c r="D1879" s="129">
        <f t="shared" si="363"/>
        <v>7364.48</v>
      </c>
      <c r="E1879" s="130">
        <f t="shared" si="356"/>
        <v>817.45</v>
      </c>
      <c r="F1879" s="131">
        <f t="shared" si="358"/>
        <v>220.93</v>
      </c>
      <c r="G1879" s="132">
        <f t="shared" si="359"/>
        <v>73.64</v>
      </c>
      <c r="H1879" s="131">
        <f t="shared" si="361"/>
        <v>2.29</v>
      </c>
      <c r="I1879" s="131">
        <f t="shared" si="364"/>
        <v>117.29</v>
      </c>
      <c r="J1879" s="128">
        <f t="shared" si="365"/>
        <v>299.57</v>
      </c>
      <c r="K1879" s="130">
        <f t="shared" si="366"/>
        <v>217.82</v>
      </c>
      <c r="L1879" s="133">
        <v>1969</v>
      </c>
      <c r="M1879" s="118">
        <f t="shared" si="357"/>
        <v>1496</v>
      </c>
      <c r="N1879" s="135">
        <v>1969</v>
      </c>
      <c r="O1879" s="136">
        <f t="shared" si="360"/>
        <v>1496</v>
      </c>
      <c r="U1879" s="125"/>
    </row>
    <row r="1880" spans="1:21" x14ac:dyDescent="0.3">
      <c r="A1880" s="110">
        <v>1497</v>
      </c>
      <c r="B1880" s="111">
        <v>1970</v>
      </c>
      <c r="C1880" s="112">
        <f t="shared" si="362"/>
        <v>88432.88</v>
      </c>
      <c r="D1880" s="113">
        <f t="shared" si="363"/>
        <v>7369.4</v>
      </c>
      <c r="E1880" s="114">
        <f t="shared" si="356"/>
        <v>818</v>
      </c>
      <c r="F1880" s="115">
        <f t="shared" si="358"/>
        <v>221.08</v>
      </c>
      <c r="G1880" s="116">
        <f t="shared" si="359"/>
        <v>73.69</v>
      </c>
      <c r="H1880" s="115">
        <f t="shared" si="361"/>
        <v>2.29</v>
      </c>
      <c r="I1880" s="115">
        <f t="shared" si="364"/>
        <v>117.29</v>
      </c>
      <c r="J1880" s="112">
        <f t="shared" si="365"/>
        <v>299.57</v>
      </c>
      <c r="K1880" s="114">
        <f t="shared" si="366"/>
        <v>217.82</v>
      </c>
      <c r="L1880" s="117">
        <v>1970</v>
      </c>
      <c r="M1880" s="134">
        <f t="shared" si="357"/>
        <v>1497</v>
      </c>
      <c r="N1880" s="119">
        <v>1970</v>
      </c>
      <c r="O1880" s="120">
        <f t="shared" si="360"/>
        <v>1497</v>
      </c>
      <c r="U1880" s="125"/>
    </row>
    <row r="1881" spans="1:21" x14ac:dyDescent="0.3">
      <c r="A1881" s="126">
        <v>1497</v>
      </c>
      <c r="B1881" s="127">
        <v>1971</v>
      </c>
      <c r="C1881" s="128">
        <f t="shared" si="362"/>
        <v>88432.88</v>
      </c>
      <c r="D1881" s="129">
        <f t="shared" si="363"/>
        <v>7369.4</v>
      </c>
      <c r="E1881" s="130">
        <f t="shared" si="356"/>
        <v>818</v>
      </c>
      <c r="F1881" s="131">
        <f t="shared" si="358"/>
        <v>221.08</v>
      </c>
      <c r="G1881" s="132">
        <f t="shared" si="359"/>
        <v>73.69</v>
      </c>
      <c r="H1881" s="131">
        <f t="shared" si="361"/>
        <v>2.29</v>
      </c>
      <c r="I1881" s="131">
        <f t="shared" si="364"/>
        <v>117.29</v>
      </c>
      <c r="J1881" s="128">
        <f t="shared" si="365"/>
        <v>299.57</v>
      </c>
      <c r="K1881" s="130">
        <f t="shared" si="366"/>
        <v>217.82</v>
      </c>
      <c r="L1881" s="133">
        <v>1971</v>
      </c>
      <c r="M1881" s="118">
        <f t="shared" si="357"/>
        <v>1497</v>
      </c>
      <c r="N1881" s="135">
        <v>1971</v>
      </c>
      <c r="O1881" s="136">
        <f t="shared" si="360"/>
        <v>1497</v>
      </c>
      <c r="U1881" s="125"/>
    </row>
    <row r="1882" spans="1:21" x14ac:dyDescent="0.3">
      <c r="A1882" s="110">
        <v>1498</v>
      </c>
      <c r="B1882" s="111">
        <v>1972</v>
      </c>
      <c r="C1882" s="112">
        <f t="shared" si="362"/>
        <v>88491.95</v>
      </c>
      <c r="D1882" s="113">
        <f t="shared" si="363"/>
        <v>7374.32</v>
      </c>
      <c r="E1882" s="114">
        <f t="shared" si="356"/>
        <v>818.54</v>
      </c>
      <c r="F1882" s="115">
        <f t="shared" si="358"/>
        <v>221.22</v>
      </c>
      <c r="G1882" s="116">
        <f t="shared" si="359"/>
        <v>73.739999999999995</v>
      </c>
      <c r="H1882" s="115">
        <f t="shared" si="361"/>
        <v>2.29</v>
      </c>
      <c r="I1882" s="115">
        <f t="shared" si="364"/>
        <v>117.29</v>
      </c>
      <c r="J1882" s="112">
        <f t="shared" si="365"/>
        <v>299.57</v>
      </c>
      <c r="K1882" s="114">
        <f t="shared" si="366"/>
        <v>217.82</v>
      </c>
      <c r="L1882" s="117">
        <v>1972</v>
      </c>
      <c r="M1882" s="134">
        <f t="shared" si="357"/>
        <v>1498</v>
      </c>
      <c r="N1882" s="119">
        <v>1972</v>
      </c>
      <c r="O1882" s="120">
        <f t="shared" si="360"/>
        <v>1498</v>
      </c>
      <c r="U1882" s="125"/>
    </row>
    <row r="1883" spans="1:21" x14ac:dyDescent="0.3">
      <c r="A1883" s="126">
        <v>1499</v>
      </c>
      <c r="B1883" s="127">
        <v>1973</v>
      </c>
      <c r="C1883" s="128">
        <f t="shared" si="362"/>
        <v>88551.03</v>
      </c>
      <c r="D1883" s="129">
        <f t="shared" si="363"/>
        <v>7379.25</v>
      </c>
      <c r="E1883" s="130">
        <f t="shared" si="356"/>
        <v>819.09</v>
      </c>
      <c r="F1883" s="131">
        <f t="shared" si="358"/>
        <v>221.37</v>
      </c>
      <c r="G1883" s="132">
        <f t="shared" si="359"/>
        <v>73.790000000000006</v>
      </c>
      <c r="H1883" s="131">
        <f t="shared" si="361"/>
        <v>2.29</v>
      </c>
      <c r="I1883" s="131">
        <f t="shared" si="364"/>
        <v>117.29</v>
      </c>
      <c r="J1883" s="128">
        <f t="shared" si="365"/>
        <v>299.57</v>
      </c>
      <c r="K1883" s="130">
        <f t="shared" si="366"/>
        <v>217.82</v>
      </c>
      <c r="L1883" s="133">
        <v>1973</v>
      </c>
      <c r="M1883" s="118">
        <f t="shared" si="357"/>
        <v>1499</v>
      </c>
      <c r="N1883" s="135">
        <v>1973</v>
      </c>
      <c r="O1883" s="136">
        <f t="shared" si="360"/>
        <v>1499</v>
      </c>
      <c r="U1883" s="125"/>
    </row>
    <row r="1884" spans="1:21" x14ac:dyDescent="0.3">
      <c r="A1884" s="110">
        <v>1499</v>
      </c>
      <c r="B1884" s="111">
        <v>1974</v>
      </c>
      <c r="C1884" s="112">
        <f t="shared" si="362"/>
        <v>88551.03</v>
      </c>
      <c r="D1884" s="113">
        <f t="shared" si="363"/>
        <v>7379.25</v>
      </c>
      <c r="E1884" s="114">
        <f t="shared" si="356"/>
        <v>819.09</v>
      </c>
      <c r="F1884" s="115">
        <f t="shared" si="358"/>
        <v>221.37</v>
      </c>
      <c r="G1884" s="116">
        <f t="shared" si="359"/>
        <v>73.790000000000006</v>
      </c>
      <c r="H1884" s="115">
        <f t="shared" si="361"/>
        <v>2.29</v>
      </c>
      <c r="I1884" s="115">
        <f t="shared" si="364"/>
        <v>117.29</v>
      </c>
      <c r="J1884" s="112">
        <f t="shared" si="365"/>
        <v>299.57</v>
      </c>
      <c r="K1884" s="114">
        <f t="shared" si="366"/>
        <v>217.82</v>
      </c>
      <c r="L1884" s="117">
        <v>1974</v>
      </c>
      <c r="M1884" s="134">
        <f t="shared" si="357"/>
        <v>1499</v>
      </c>
      <c r="N1884" s="119">
        <v>1974</v>
      </c>
      <c r="O1884" s="120">
        <f t="shared" si="360"/>
        <v>1499</v>
      </c>
      <c r="U1884" s="125"/>
    </row>
    <row r="1885" spans="1:21" x14ac:dyDescent="0.3">
      <c r="A1885" s="126">
        <v>1500</v>
      </c>
      <c r="B1885" s="127">
        <v>1975</v>
      </c>
      <c r="C1885" s="128">
        <f t="shared" si="362"/>
        <v>88610.1</v>
      </c>
      <c r="D1885" s="129">
        <f t="shared" si="363"/>
        <v>7384.17</v>
      </c>
      <c r="E1885" s="130">
        <f t="shared" si="356"/>
        <v>819.64</v>
      </c>
      <c r="F1885" s="131">
        <f t="shared" si="358"/>
        <v>221.52</v>
      </c>
      <c r="G1885" s="132">
        <f t="shared" si="359"/>
        <v>73.84</v>
      </c>
      <c r="H1885" s="131">
        <f t="shared" si="361"/>
        <v>2.29</v>
      </c>
      <c r="I1885" s="131">
        <f t="shared" si="364"/>
        <v>117.29</v>
      </c>
      <c r="J1885" s="128">
        <f t="shared" si="365"/>
        <v>299.57</v>
      </c>
      <c r="K1885" s="130">
        <f t="shared" si="366"/>
        <v>217.82</v>
      </c>
      <c r="L1885" s="133">
        <v>1975</v>
      </c>
      <c r="M1885" s="118">
        <f t="shared" si="357"/>
        <v>1500</v>
      </c>
      <c r="N1885" s="135">
        <v>1975</v>
      </c>
      <c r="O1885" s="136">
        <f t="shared" si="360"/>
        <v>1500</v>
      </c>
      <c r="U1885" s="125"/>
    </row>
    <row r="1886" spans="1:21" x14ac:dyDescent="0.3">
      <c r="A1886" s="110">
        <v>1500</v>
      </c>
      <c r="B1886" s="111">
        <v>1976</v>
      </c>
      <c r="C1886" s="112">
        <f t="shared" si="362"/>
        <v>88610.1</v>
      </c>
      <c r="D1886" s="113">
        <f t="shared" si="363"/>
        <v>7384.17</v>
      </c>
      <c r="E1886" s="114">
        <f t="shared" si="356"/>
        <v>819.64</v>
      </c>
      <c r="F1886" s="115">
        <f t="shared" si="358"/>
        <v>221.52</v>
      </c>
      <c r="G1886" s="116">
        <f t="shared" si="359"/>
        <v>73.84</v>
      </c>
      <c r="H1886" s="115">
        <f t="shared" si="361"/>
        <v>2.29</v>
      </c>
      <c r="I1886" s="115">
        <f t="shared" si="364"/>
        <v>117.29</v>
      </c>
      <c r="J1886" s="112">
        <f t="shared" si="365"/>
        <v>299.57</v>
      </c>
      <c r="K1886" s="114">
        <f t="shared" si="366"/>
        <v>217.82</v>
      </c>
      <c r="L1886" s="117">
        <v>1976</v>
      </c>
      <c r="M1886" s="134">
        <f t="shared" si="357"/>
        <v>1500</v>
      </c>
      <c r="N1886" s="119">
        <v>1976</v>
      </c>
      <c r="O1886" s="120">
        <f t="shared" si="360"/>
        <v>1500</v>
      </c>
      <c r="U1886" s="125"/>
    </row>
    <row r="1887" spans="1:21" x14ac:dyDescent="0.3">
      <c r="A1887" s="126">
        <v>1501</v>
      </c>
      <c r="B1887" s="127">
        <v>1977</v>
      </c>
      <c r="C1887" s="128">
        <f t="shared" si="362"/>
        <v>88669.17</v>
      </c>
      <c r="D1887" s="129">
        <f t="shared" si="363"/>
        <v>7389.09</v>
      </c>
      <c r="E1887" s="130">
        <f t="shared" si="356"/>
        <v>820.18</v>
      </c>
      <c r="F1887" s="131">
        <f t="shared" si="358"/>
        <v>221.67</v>
      </c>
      <c r="G1887" s="132">
        <f t="shared" si="359"/>
        <v>73.89</v>
      </c>
      <c r="H1887" s="131">
        <f t="shared" si="361"/>
        <v>2.29</v>
      </c>
      <c r="I1887" s="131">
        <f t="shared" si="364"/>
        <v>117.29</v>
      </c>
      <c r="J1887" s="128">
        <f t="shared" si="365"/>
        <v>299.57</v>
      </c>
      <c r="K1887" s="130">
        <f t="shared" si="366"/>
        <v>217.82</v>
      </c>
      <c r="L1887" s="133">
        <v>1977</v>
      </c>
      <c r="M1887" s="118">
        <f t="shared" si="357"/>
        <v>1501</v>
      </c>
      <c r="N1887" s="135">
        <v>1977</v>
      </c>
      <c r="O1887" s="136">
        <f t="shared" si="360"/>
        <v>1501</v>
      </c>
      <c r="U1887" s="125"/>
    </row>
    <row r="1888" spans="1:21" x14ac:dyDescent="0.3">
      <c r="A1888" s="110">
        <v>1502</v>
      </c>
      <c r="B1888" s="111">
        <v>1978</v>
      </c>
      <c r="C1888" s="112">
        <f t="shared" si="362"/>
        <v>88728.25</v>
      </c>
      <c r="D1888" s="113">
        <f t="shared" si="363"/>
        <v>7394.02</v>
      </c>
      <c r="E1888" s="114">
        <f t="shared" si="356"/>
        <v>820.73</v>
      </c>
      <c r="F1888" s="115">
        <f t="shared" si="358"/>
        <v>221.82</v>
      </c>
      <c r="G1888" s="116">
        <f t="shared" si="359"/>
        <v>73.94</v>
      </c>
      <c r="H1888" s="115">
        <f t="shared" si="361"/>
        <v>2.29</v>
      </c>
      <c r="I1888" s="115">
        <f t="shared" si="364"/>
        <v>117.29</v>
      </c>
      <c r="J1888" s="112">
        <f t="shared" si="365"/>
        <v>299.57</v>
      </c>
      <c r="K1888" s="114">
        <f t="shared" si="366"/>
        <v>217.82</v>
      </c>
      <c r="L1888" s="117">
        <v>1978</v>
      </c>
      <c r="M1888" s="118">
        <f t="shared" si="357"/>
        <v>1502</v>
      </c>
      <c r="N1888" s="119">
        <v>1978</v>
      </c>
      <c r="O1888" s="120">
        <f t="shared" si="360"/>
        <v>1502</v>
      </c>
      <c r="U1888" s="125"/>
    </row>
    <row r="1889" spans="1:21" x14ac:dyDescent="0.3">
      <c r="A1889" s="126">
        <v>1503</v>
      </c>
      <c r="B1889" s="127">
        <v>1979</v>
      </c>
      <c r="C1889" s="128">
        <f t="shared" si="362"/>
        <v>88787.32</v>
      </c>
      <c r="D1889" s="129">
        <f t="shared" si="363"/>
        <v>7398.94</v>
      </c>
      <c r="E1889" s="130">
        <f t="shared" si="356"/>
        <v>821.28</v>
      </c>
      <c r="F1889" s="131">
        <f t="shared" si="358"/>
        <v>221.96</v>
      </c>
      <c r="G1889" s="132">
        <f t="shared" si="359"/>
        <v>73.98</v>
      </c>
      <c r="H1889" s="131">
        <f t="shared" si="361"/>
        <v>2.29</v>
      </c>
      <c r="I1889" s="131">
        <f t="shared" si="364"/>
        <v>117.29</v>
      </c>
      <c r="J1889" s="128">
        <f t="shared" si="365"/>
        <v>299.57</v>
      </c>
      <c r="K1889" s="130">
        <f t="shared" si="366"/>
        <v>217.82</v>
      </c>
      <c r="L1889" s="133">
        <v>1979</v>
      </c>
      <c r="M1889" s="134">
        <f t="shared" si="357"/>
        <v>1503</v>
      </c>
      <c r="N1889" s="135">
        <v>1979</v>
      </c>
      <c r="O1889" s="136">
        <f t="shared" si="360"/>
        <v>1503</v>
      </c>
      <c r="U1889" s="125"/>
    </row>
    <row r="1890" spans="1:21" x14ac:dyDescent="0.3">
      <c r="A1890" s="110">
        <v>1503</v>
      </c>
      <c r="B1890" s="111">
        <v>1980</v>
      </c>
      <c r="C1890" s="112">
        <f t="shared" si="362"/>
        <v>88787.32</v>
      </c>
      <c r="D1890" s="113">
        <f t="shared" si="363"/>
        <v>7398.94</v>
      </c>
      <c r="E1890" s="114">
        <f t="shared" si="356"/>
        <v>821.28</v>
      </c>
      <c r="F1890" s="115">
        <f t="shared" si="358"/>
        <v>221.96</v>
      </c>
      <c r="G1890" s="116">
        <f t="shared" si="359"/>
        <v>73.98</v>
      </c>
      <c r="H1890" s="115">
        <f t="shared" si="361"/>
        <v>2.29</v>
      </c>
      <c r="I1890" s="115">
        <f t="shared" si="364"/>
        <v>117.29</v>
      </c>
      <c r="J1890" s="112">
        <f t="shared" si="365"/>
        <v>299.57</v>
      </c>
      <c r="K1890" s="114">
        <f t="shared" si="366"/>
        <v>217.82</v>
      </c>
      <c r="L1890" s="117">
        <v>1980</v>
      </c>
      <c r="M1890" s="118">
        <f t="shared" si="357"/>
        <v>1503</v>
      </c>
      <c r="N1890" s="119">
        <v>1980</v>
      </c>
      <c r="O1890" s="120">
        <f t="shared" si="360"/>
        <v>1503</v>
      </c>
      <c r="U1890" s="125"/>
    </row>
    <row r="1891" spans="1:21" x14ac:dyDescent="0.3">
      <c r="A1891" s="126">
        <v>1504</v>
      </c>
      <c r="B1891" s="127">
        <v>1981</v>
      </c>
      <c r="C1891" s="128">
        <f t="shared" si="362"/>
        <v>88846.39</v>
      </c>
      <c r="D1891" s="129">
        <f t="shared" si="363"/>
        <v>7403.86</v>
      </c>
      <c r="E1891" s="130">
        <f t="shared" si="356"/>
        <v>821.82</v>
      </c>
      <c r="F1891" s="131">
        <f t="shared" si="358"/>
        <v>222.11</v>
      </c>
      <c r="G1891" s="132">
        <f t="shared" si="359"/>
        <v>74.03</v>
      </c>
      <c r="H1891" s="131">
        <f t="shared" si="361"/>
        <v>2.29</v>
      </c>
      <c r="I1891" s="131">
        <f t="shared" si="364"/>
        <v>117.29</v>
      </c>
      <c r="J1891" s="128">
        <f t="shared" si="365"/>
        <v>299.57</v>
      </c>
      <c r="K1891" s="130">
        <f t="shared" si="366"/>
        <v>217.82</v>
      </c>
      <c r="L1891" s="133">
        <v>1981</v>
      </c>
      <c r="M1891" s="134">
        <f t="shared" si="357"/>
        <v>1504</v>
      </c>
      <c r="N1891" s="135">
        <v>1981</v>
      </c>
      <c r="O1891" s="136">
        <f t="shared" si="360"/>
        <v>1504</v>
      </c>
      <c r="U1891" s="125"/>
    </row>
    <row r="1892" spans="1:21" x14ac:dyDescent="0.3">
      <c r="A1892" s="110">
        <v>1504</v>
      </c>
      <c r="B1892" s="111">
        <v>1982</v>
      </c>
      <c r="C1892" s="112">
        <f t="shared" si="362"/>
        <v>88846.39</v>
      </c>
      <c r="D1892" s="113">
        <f t="shared" si="363"/>
        <v>7403.86</v>
      </c>
      <c r="E1892" s="114">
        <f t="shared" si="356"/>
        <v>821.82</v>
      </c>
      <c r="F1892" s="115">
        <f t="shared" si="358"/>
        <v>222.11</v>
      </c>
      <c r="G1892" s="116">
        <f t="shared" si="359"/>
        <v>74.03</v>
      </c>
      <c r="H1892" s="115">
        <f t="shared" si="361"/>
        <v>2.29</v>
      </c>
      <c r="I1892" s="115">
        <f t="shared" si="364"/>
        <v>117.29</v>
      </c>
      <c r="J1892" s="112">
        <f t="shared" si="365"/>
        <v>299.57</v>
      </c>
      <c r="K1892" s="114">
        <f t="shared" si="366"/>
        <v>217.82</v>
      </c>
      <c r="L1892" s="117">
        <v>1982</v>
      </c>
      <c r="M1892" s="118">
        <f t="shared" si="357"/>
        <v>1504</v>
      </c>
      <c r="N1892" s="119">
        <v>1982</v>
      </c>
      <c r="O1892" s="120">
        <f t="shared" si="360"/>
        <v>1504</v>
      </c>
      <c r="U1892" s="125"/>
    </row>
    <row r="1893" spans="1:21" x14ac:dyDescent="0.3">
      <c r="A1893" s="126">
        <v>1505</v>
      </c>
      <c r="B1893" s="127">
        <v>1983</v>
      </c>
      <c r="C1893" s="128">
        <f t="shared" si="362"/>
        <v>88905.47</v>
      </c>
      <c r="D1893" s="129">
        <f t="shared" si="363"/>
        <v>7408.78</v>
      </c>
      <c r="E1893" s="130">
        <f t="shared" si="356"/>
        <v>822.37</v>
      </c>
      <c r="F1893" s="131">
        <f t="shared" si="358"/>
        <v>222.26</v>
      </c>
      <c r="G1893" s="132">
        <f t="shared" si="359"/>
        <v>74.08</v>
      </c>
      <c r="H1893" s="131">
        <f t="shared" si="361"/>
        <v>2.29</v>
      </c>
      <c r="I1893" s="131">
        <f t="shared" si="364"/>
        <v>117.29</v>
      </c>
      <c r="J1893" s="128">
        <f t="shared" si="365"/>
        <v>299.57</v>
      </c>
      <c r="K1893" s="130">
        <f t="shared" si="366"/>
        <v>217.82</v>
      </c>
      <c r="L1893" s="133">
        <v>1983</v>
      </c>
      <c r="M1893" s="134">
        <f t="shared" si="357"/>
        <v>1505</v>
      </c>
      <c r="N1893" s="135">
        <v>1983</v>
      </c>
      <c r="O1893" s="136">
        <f t="shared" si="360"/>
        <v>1505</v>
      </c>
      <c r="U1893" s="125"/>
    </row>
    <row r="1894" spans="1:21" x14ac:dyDescent="0.3">
      <c r="A1894" s="110">
        <v>1505</v>
      </c>
      <c r="B1894" s="111">
        <v>1984</v>
      </c>
      <c r="C1894" s="112">
        <f t="shared" si="362"/>
        <v>88905.47</v>
      </c>
      <c r="D1894" s="113">
        <f t="shared" si="363"/>
        <v>7408.78</v>
      </c>
      <c r="E1894" s="114">
        <f t="shared" si="356"/>
        <v>822.37</v>
      </c>
      <c r="F1894" s="115">
        <f t="shared" si="358"/>
        <v>222.26</v>
      </c>
      <c r="G1894" s="116">
        <f t="shared" si="359"/>
        <v>74.08</v>
      </c>
      <c r="H1894" s="115">
        <f t="shared" si="361"/>
        <v>2.29</v>
      </c>
      <c r="I1894" s="115">
        <f t="shared" si="364"/>
        <v>117.29</v>
      </c>
      <c r="J1894" s="112">
        <f t="shared" si="365"/>
        <v>299.57</v>
      </c>
      <c r="K1894" s="114">
        <f t="shared" si="366"/>
        <v>217.82</v>
      </c>
      <c r="L1894" s="117">
        <v>1984</v>
      </c>
      <c r="M1894" s="118">
        <f t="shared" si="357"/>
        <v>1505</v>
      </c>
      <c r="N1894" s="119">
        <v>1984</v>
      </c>
      <c r="O1894" s="120">
        <f t="shared" si="360"/>
        <v>1505</v>
      </c>
      <c r="U1894" s="125"/>
    </row>
    <row r="1895" spans="1:21" x14ac:dyDescent="0.3">
      <c r="A1895" s="126">
        <v>1506</v>
      </c>
      <c r="B1895" s="127">
        <v>1985</v>
      </c>
      <c r="C1895" s="128">
        <f t="shared" si="362"/>
        <v>88964.54</v>
      </c>
      <c r="D1895" s="129">
        <f t="shared" si="363"/>
        <v>7413.71</v>
      </c>
      <c r="E1895" s="130">
        <f t="shared" si="356"/>
        <v>822.92</v>
      </c>
      <c r="F1895" s="131">
        <f t="shared" si="358"/>
        <v>222.41</v>
      </c>
      <c r="G1895" s="132">
        <f t="shared" si="359"/>
        <v>74.13</v>
      </c>
      <c r="H1895" s="131">
        <f t="shared" si="361"/>
        <v>2.29</v>
      </c>
      <c r="I1895" s="131">
        <f t="shared" si="364"/>
        <v>117.29</v>
      </c>
      <c r="J1895" s="128">
        <f t="shared" si="365"/>
        <v>299.57</v>
      </c>
      <c r="K1895" s="130">
        <f t="shared" si="366"/>
        <v>217.82</v>
      </c>
      <c r="L1895" s="133">
        <v>1985</v>
      </c>
      <c r="M1895" s="134">
        <f t="shared" si="357"/>
        <v>1506</v>
      </c>
      <c r="N1895" s="135">
        <v>1985</v>
      </c>
      <c r="O1895" s="136">
        <f t="shared" si="360"/>
        <v>1506</v>
      </c>
      <c r="U1895" s="125"/>
    </row>
    <row r="1896" spans="1:21" x14ac:dyDescent="0.3">
      <c r="A1896" s="110">
        <v>1507</v>
      </c>
      <c r="B1896" s="111">
        <v>1986</v>
      </c>
      <c r="C1896" s="112">
        <f t="shared" si="362"/>
        <v>89023.61</v>
      </c>
      <c r="D1896" s="113">
        <f t="shared" si="363"/>
        <v>7418.63</v>
      </c>
      <c r="E1896" s="114">
        <f t="shared" ref="E1896:E1959" si="367">TRUNC(D1896*$P$3,2)</f>
        <v>823.46</v>
      </c>
      <c r="F1896" s="115">
        <f t="shared" si="358"/>
        <v>222.55</v>
      </c>
      <c r="G1896" s="116">
        <f t="shared" si="359"/>
        <v>74.180000000000007</v>
      </c>
      <c r="H1896" s="115">
        <f t="shared" si="361"/>
        <v>2.29</v>
      </c>
      <c r="I1896" s="115">
        <f t="shared" si="364"/>
        <v>117.29</v>
      </c>
      <c r="J1896" s="112">
        <f t="shared" si="365"/>
        <v>299.57</v>
      </c>
      <c r="K1896" s="114">
        <f t="shared" si="366"/>
        <v>217.82</v>
      </c>
      <c r="L1896" s="117">
        <v>1986</v>
      </c>
      <c r="M1896" s="118">
        <f t="shared" si="357"/>
        <v>1507</v>
      </c>
      <c r="N1896" s="119">
        <v>1986</v>
      </c>
      <c r="O1896" s="120">
        <f t="shared" si="360"/>
        <v>1507</v>
      </c>
      <c r="U1896" s="125"/>
    </row>
    <row r="1897" spans="1:21" x14ac:dyDescent="0.3">
      <c r="A1897" s="126">
        <v>1507</v>
      </c>
      <c r="B1897" s="127">
        <v>1987</v>
      </c>
      <c r="C1897" s="128">
        <f t="shared" si="362"/>
        <v>89023.61</v>
      </c>
      <c r="D1897" s="129">
        <f t="shared" si="363"/>
        <v>7418.63</v>
      </c>
      <c r="E1897" s="130">
        <f t="shared" si="367"/>
        <v>823.46</v>
      </c>
      <c r="F1897" s="131">
        <f t="shared" si="358"/>
        <v>222.55</v>
      </c>
      <c r="G1897" s="132">
        <f t="shared" si="359"/>
        <v>74.180000000000007</v>
      </c>
      <c r="H1897" s="131">
        <f t="shared" si="361"/>
        <v>2.29</v>
      </c>
      <c r="I1897" s="131">
        <f t="shared" si="364"/>
        <v>117.29</v>
      </c>
      <c r="J1897" s="128">
        <f t="shared" si="365"/>
        <v>299.57</v>
      </c>
      <c r="K1897" s="130">
        <f t="shared" si="366"/>
        <v>217.82</v>
      </c>
      <c r="L1897" s="133">
        <v>1987</v>
      </c>
      <c r="M1897" s="134">
        <f t="shared" si="357"/>
        <v>1507</v>
      </c>
      <c r="N1897" s="135">
        <v>1987</v>
      </c>
      <c r="O1897" s="136">
        <f t="shared" si="360"/>
        <v>1507</v>
      </c>
      <c r="U1897" s="125"/>
    </row>
    <row r="1898" spans="1:21" x14ac:dyDescent="0.3">
      <c r="A1898" s="110">
        <v>1508</v>
      </c>
      <c r="B1898" s="111">
        <v>1988</v>
      </c>
      <c r="C1898" s="112">
        <f t="shared" si="362"/>
        <v>89082.69</v>
      </c>
      <c r="D1898" s="113">
        <f t="shared" si="363"/>
        <v>7423.55</v>
      </c>
      <c r="E1898" s="114">
        <f t="shared" si="367"/>
        <v>824.01</v>
      </c>
      <c r="F1898" s="115">
        <f t="shared" si="358"/>
        <v>222.7</v>
      </c>
      <c r="G1898" s="116">
        <f t="shared" si="359"/>
        <v>74.23</v>
      </c>
      <c r="H1898" s="115">
        <f t="shared" si="361"/>
        <v>2.29</v>
      </c>
      <c r="I1898" s="115">
        <f t="shared" si="364"/>
        <v>117.29</v>
      </c>
      <c r="J1898" s="112">
        <f t="shared" si="365"/>
        <v>299.57</v>
      </c>
      <c r="K1898" s="114">
        <f t="shared" si="366"/>
        <v>217.82</v>
      </c>
      <c r="L1898" s="117">
        <v>1988</v>
      </c>
      <c r="M1898" s="118">
        <f t="shared" ref="M1898:M1961" si="368">A1898</f>
        <v>1508</v>
      </c>
      <c r="N1898" s="119">
        <v>1988</v>
      </c>
      <c r="O1898" s="120">
        <f t="shared" si="360"/>
        <v>1508</v>
      </c>
      <c r="U1898" s="125"/>
    </row>
    <row r="1899" spans="1:21" x14ac:dyDescent="0.3">
      <c r="A1899" s="126">
        <v>1508</v>
      </c>
      <c r="B1899" s="127">
        <v>1989</v>
      </c>
      <c r="C1899" s="128">
        <f t="shared" si="362"/>
        <v>89082.69</v>
      </c>
      <c r="D1899" s="129">
        <f t="shared" si="363"/>
        <v>7423.55</v>
      </c>
      <c r="E1899" s="130">
        <f t="shared" si="367"/>
        <v>824.01</v>
      </c>
      <c r="F1899" s="131">
        <f t="shared" si="358"/>
        <v>222.7</v>
      </c>
      <c r="G1899" s="132">
        <f t="shared" si="359"/>
        <v>74.23</v>
      </c>
      <c r="H1899" s="131">
        <f t="shared" si="361"/>
        <v>2.29</v>
      </c>
      <c r="I1899" s="131">
        <f t="shared" si="364"/>
        <v>117.29</v>
      </c>
      <c r="J1899" s="128">
        <f t="shared" si="365"/>
        <v>299.57</v>
      </c>
      <c r="K1899" s="130">
        <f t="shared" si="366"/>
        <v>217.82</v>
      </c>
      <c r="L1899" s="133">
        <v>1989</v>
      </c>
      <c r="M1899" s="134">
        <f t="shared" si="368"/>
        <v>1508</v>
      </c>
      <c r="N1899" s="135">
        <v>1989</v>
      </c>
      <c r="O1899" s="136">
        <f t="shared" si="360"/>
        <v>1508</v>
      </c>
      <c r="U1899" s="125"/>
    </row>
    <row r="1900" spans="1:21" x14ac:dyDescent="0.3">
      <c r="A1900" s="110">
        <v>1509</v>
      </c>
      <c r="B1900" s="111">
        <v>1990</v>
      </c>
      <c r="C1900" s="112">
        <f t="shared" si="362"/>
        <v>89141.759999999995</v>
      </c>
      <c r="D1900" s="113">
        <f t="shared" si="363"/>
        <v>7428.48</v>
      </c>
      <c r="E1900" s="114">
        <f t="shared" si="367"/>
        <v>824.56</v>
      </c>
      <c r="F1900" s="115">
        <f t="shared" si="358"/>
        <v>222.85</v>
      </c>
      <c r="G1900" s="116">
        <f t="shared" si="359"/>
        <v>74.28</v>
      </c>
      <c r="H1900" s="115">
        <f t="shared" si="361"/>
        <v>2.29</v>
      </c>
      <c r="I1900" s="115">
        <f t="shared" si="364"/>
        <v>117.29</v>
      </c>
      <c r="J1900" s="112">
        <f t="shared" si="365"/>
        <v>299.57</v>
      </c>
      <c r="K1900" s="114">
        <f t="shared" si="366"/>
        <v>217.82</v>
      </c>
      <c r="L1900" s="117">
        <v>1990</v>
      </c>
      <c r="M1900" s="118">
        <f t="shared" si="368"/>
        <v>1509</v>
      </c>
      <c r="N1900" s="119">
        <v>1990</v>
      </c>
      <c r="O1900" s="120">
        <f t="shared" si="360"/>
        <v>1509</v>
      </c>
      <c r="U1900" s="125"/>
    </row>
    <row r="1901" spans="1:21" x14ac:dyDescent="0.3">
      <c r="A1901" s="126">
        <v>1510</v>
      </c>
      <c r="B1901" s="127">
        <v>1991</v>
      </c>
      <c r="C1901" s="128">
        <f t="shared" si="362"/>
        <v>89200.83</v>
      </c>
      <c r="D1901" s="129">
        <f t="shared" si="363"/>
        <v>7433.4</v>
      </c>
      <c r="E1901" s="130">
        <f t="shared" si="367"/>
        <v>825.1</v>
      </c>
      <c r="F1901" s="131">
        <f t="shared" ref="F1901:F1964" si="369">TRUNC(IF(A1901&lt;=$A$270,$D$270*$P$5,D1901*$P$5),2)</f>
        <v>223</v>
      </c>
      <c r="G1901" s="132">
        <f t="shared" ref="G1901:G1964" si="370">TRUNC(IF(A1901&lt;=$A$270,$D$270*$P$6,D1901*$P$6),2)</f>
        <v>74.33</v>
      </c>
      <c r="H1901" s="131">
        <f t="shared" si="361"/>
        <v>2.29</v>
      </c>
      <c r="I1901" s="131">
        <f t="shared" si="364"/>
        <v>117.29</v>
      </c>
      <c r="J1901" s="128">
        <f t="shared" si="365"/>
        <v>299.57</v>
      </c>
      <c r="K1901" s="130">
        <f t="shared" si="366"/>
        <v>217.82</v>
      </c>
      <c r="L1901" s="133">
        <v>1991</v>
      </c>
      <c r="M1901" s="134">
        <f t="shared" si="368"/>
        <v>1510</v>
      </c>
      <c r="N1901" s="135">
        <v>1991</v>
      </c>
      <c r="O1901" s="136">
        <f t="shared" ref="O1901:O1964" si="371">A1901</f>
        <v>1510</v>
      </c>
      <c r="U1901" s="125"/>
    </row>
    <row r="1902" spans="1:21" x14ac:dyDescent="0.3">
      <c r="A1902" s="110">
        <v>1510</v>
      </c>
      <c r="B1902" s="111">
        <v>1992</v>
      </c>
      <c r="C1902" s="112">
        <f t="shared" si="362"/>
        <v>89200.83</v>
      </c>
      <c r="D1902" s="113">
        <f t="shared" si="363"/>
        <v>7433.4</v>
      </c>
      <c r="E1902" s="114">
        <f t="shared" si="367"/>
        <v>825.1</v>
      </c>
      <c r="F1902" s="115">
        <f t="shared" si="369"/>
        <v>223</v>
      </c>
      <c r="G1902" s="116">
        <f t="shared" si="370"/>
        <v>74.33</v>
      </c>
      <c r="H1902" s="115">
        <f t="shared" si="361"/>
        <v>2.29</v>
      </c>
      <c r="I1902" s="115">
        <f t="shared" si="364"/>
        <v>117.29</v>
      </c>
      <c r="J1902" s="112">
        <f t="shared" si="365"/>
        <v>299.57</v>
      </c>
      <c r="K1902" s="114">
        <f t="shared" si="366"/>
        <v>217.82</v>
      </c>
      <c r="L1902" s="117">
        <v>1992</v>
      </c>
      <c r="M1902" s="118">
        <f t="shared" si="368"/>
        <v>1510</v>
      </c>
      <c r="N1902" s="119">
        <v>1992</v>
      </c>
      <c r="O1902" s="120">
        <f t="shared" si="371"/>
        <v>1510</v>
      </c>
      <c r="U1902" s="125"/>
    </row>
    <row r="1903" spans="1:21" x14ac:dyDescent="0.3">
      <c r="A1903" s="126">
        <v>1511</v>
      </c>
      <c r="B1903" s="127">
        <v>1993</v>
      </c>
      <c r="C1903" s="128">
        <f t="shared" si="362"/>
        <v>89259.91</v>
      </c>
      <c r="D1903" s="129">
        <f t="shared" si="363"/>
        <v>7438.32</v>
      </c>
      <c r="E1903" s="130">
        <f t="shared" si="367"/>
        <v>825.65</v>
      </c>
      <c r="F1903" s="131">
        <f t="shared" si="369"/>
        <v>223.14</v>
      </c>
      <c r="G1903" s="132">
        <f t="shared" si="370"/>
        <v>74.38</v>
      </c>
      <c r="H1903" s="131">
        <f t="shared" si="361"/>
        <v>2.29</v>
      </c>
      <c r="I1903" s="131">
        <f t="shared" si="364"/>
        <v>117.29</v>
      </c>
      <c r="J1903" s="128">
        <f t="shared" si="365"/>
        <v>299.57</v>
      </c>
      <c r="K1903" s="130">
        <f t="shared" si="366"/>
        <v>217.82</v>
      </c>
      <c r="L1903" s="133">
        <v>1993</v>
      </c>
      <c r="M1903" s="134">
        <f t="shared" si="368"/>
        <v>1511</v>
      </c>
      <c r="N1903" s="135">
        <v>1993</v>
      </c>
      <c r="O1903" s="136">
        <f t="shared" si="371"/>
        <v>1511</v>
      </c>
      <c r="U1903" s="125"/>
    </row>
    <row r="1904" spans="1:21" x14ac:dyDescent="0.3">
      <c r="A1904" s="110">
        <v>1512</v>
      </c>
      <c r="B1904" s="111">
        <v>1994</v>
      </c>
      <c r="C1904" s="112">
        <f t="shared" si="362"/>
        <v>89318.98</v>
      </c>
      <c r="D1904" s="113">
        <f t="shared" si="363"/>
        <v>7443.24</v>
      </c>
      <c r="E1904" s="114">
        <f t="shared" si="367"/>
        <v>826.19</v>
      </c>
      <c r="F1904" s="115">
        <f t="shared" si="369"/>
        <v>223.29</v>
      </c>
      <c r="G1904" s="116">
        <f t="shared" si="370"/>
        <v>74.430000000000007</v>
      </c>
      <c r="H1904" s="115">
        <f t="shared" si="361"/>
        <v>2.29</v>
      </c>
      <c r="I1904" s="115">
        <f t="shared" si="364"/>
        <v>117.29</v>
      </c>
      <c r="J1904" s="112">
        <f t="shared" si="365"/>
        <v>299.57</v>
      </c>
      <c r="K1904" s="114">
        <f t="shared" si="366"/>
        <v>217.82</v>
      </c>
      <c r="L1904" s="117">
        <v>1994</v>
      </c>
      <c r="M1904" s="118">
        <f t="shared" si="368"/>
        <v>1512</v>
      </c>
      <c r="N1904" s="119">
        <v>1994</v>
      </c>
      <c r="O1904" s="120">
        <f t="shared" si="371"/>
        <v>1512</v>
      </c>
      <c r="U1904" s="125"/>
    </row>
    <row r="1905" spans="1:21" x14ac:dyDescent="0.3">
      <c r="A1905" s="126">
        <v>1512</v>
      </c>
      <c r="B1905" s="127">
        <v>1995</v>
      </c>
      <c r="C1905" s="128">
        <f t="shared" si="362"/>
        <v>89318.98</v>
      </c>
      <c r="D1905" s="129">
        <f t="shared" si="363"/>
        <v>7443.24</v>
      </c>
      <c r="E1905" s="130">
        <f t="shared" si="367"/>
        <v>826.19</v>
      </c>
      <c r="F1905" s="131">
        <f t="shared" si="369"/>
        <v>223.29</v>
      </c>
      <c r="G1905" s="132">
        <f t="shared" si="370"/>
        <v>74.430000000000007</v>
      </c>
      <c r="H1905" s="131">
        <f t="shared" si="361"/>
        <v>2.29</v>
      </c>
      <c r="I1905" s="131">
        <f t="shared" si="364"/>
        <v>117.29</v>
      </c>
      <c r="J1905" s="128">
        <f t="shared" si="365"/>
        <v>299.57</v>
      </c>
      <c r="K1905" s="130">
        <f t="shared" si="366"/>
        <v>217.82</v>
      </c>
      <c r="L1905" s="133">
        <v>1995</v>
      </c>
      <c r="M1905" s="134">
        <f t="shared" si="368"/>
        <v>1512</v>
      </c>
      <c r="N1905" s="135">
        <v>1995</v>
      </c>
      <c r="O1905" s="136">
        <f t="shared" si="371"/>
        <v>1512</v>
      </c>
      <c r="U1905" s="125"/>
    </row>
    <row r="1906" spans="1:21" x14ac:dyDescent="0.3">
      <c r="A1906" s="110">
        <v>1513</v>
      </c>
      <c r="B1906" s="111">
        <v>1996</v>
      </c>
      <c r="C1906" s="112">
        <f t="shared" si="362"/>
        <v>89378.05</v>
      </c>
      <c r="D1906" s="113">
        <f t="shared" si="363"/>
        <v>7448.17</v>
      </c>
      <c r="E1906" s="114">
        <f t="shared" si="367"/>
        <v>826.74</v>
      </c>
      <c r="F1906" s="115">
        <f t="shared" si="369"/>
        <v>223.44</v>
      </c>
      <c r="G1906" s="116">
        <f t="shared" si="370"/>
        <v>74.48</v>
      </c>
      <c r="H1906" s="115">
        <f t="shared" si="361"/>
        <v>2.29</v>
      </c>
      <c r="I1906" s="115">
        <f t="shared" si="364"/>
        <v>117.29</v>
      </c>
      <c r="J1906" s="112">
        <f t="shared" si="365"/>
        <v>299.57</v>
      </c>
      <c r="K1906" s="114">
        <f t="shared" si="366"/>
        <v>217.82</v>
      </c>
      <c r="L1906" s="117">
        <v>1996</v>
      </c>
      <c r="M1906" s="118">
        <f t="shared" si="368"/>
        <v>1513</v>
      </c>
      <c r="N1906" s="119">
        <v>1996</v>
      </c>
      <c r="O1906" s="120">
        <f t="shared" si="371"/>
        <v>1513</v>
      </c>
      <c r="U1906" s="125"/>
    </row>
    <row r="1907" spans="1:21" x14ac:dyDescent="0.3">
      <c r="A1907" s="126">
        <v>1513</v>
      </c>
      <c r="B1907" s="127">
        <v>1997</v>
      </c>
      <c r="C1907" s="128">
        <f t="shared" si="362"/>
        <v>89378.05</v>
      </c>
      <c r="D1907" s="129">
        <f t="shared" si="363"/>
        <v>7448.17</v>
      </c>
      <c r="E1907" s="130">
        <f t="shared" si="367"/>
        <v>826.74</v>
      </c>
      <c r="F1907" s="131">
        <f t="shared" si="369"/>
        <v>223.44</v>
      </c>
      <c r="G1907" s="132">
        <f t="shared" si="370"/>
        <v>74.48</v>
      </c>
      <c r="H1907" s="131">
        <f t="shared" si="361"/>
        <v>2.29</v>
      </c>
      <c r="I1907" s="131">
        <f t="shared" si="364"/>
        <v>117.29</v>
      </c>
      <c r="J1907" s="128">
        <f t="shared" si="365"/>
        <v>299.57</v>
      </c>
      <c r="K1907" s="130">
        <f t="shared" si="366"/>
        <v>217.82</v>
      </c>
      <c r="L1907" s="133">
        <v>1997</v>
      </c>
      <c r="M1907" s="118">
        <f t="shared" si="368"/>
        <v>1513</v>
      </c>
      <c r="N1907" s="135">
        <v>1997</v>
      </c>
      <c r="O1907" s="136">
        <f t="shared" si="371"/>
        <v>1513</v>
      </c>
      <c r="U1907" s="125"/>
    </row>
    <row r="1908" spans="1:21" x14ac:dyDescent="0.3">
      <c r="A1908" s="110">
        <v>1514</v>
      </c>
      <c r="B1908" s="111">
        <v>1998</v>
      </c>
      <c r="C1908" s="112">
        <f t="shared" si="362"/>
        <v>89437.13</v>
      </c>
      <c r="D1908" s="113">
        <f t="shared" si="363"/>
        <v>7453.09</v>
      </c>
      <c r="E1908" s="114">
        <f t="shared" si="367"/>
        <v>827.29</v>
      </c>
      <c r="F1908" s="115">
        <f t="shared" si="369"/>
        <v>223.59</v>
      </c>
      <c r="G1908" s="116">
        <f t="shared" si="370"/>
        <v>74.53</v>
      </c>
      <c r="H1908" s="115">
        <f t="shared" si="361"/>
        <v>2.29</v>
      </c>
      <c r="I1908" s="115">
        <f t="shared" si="364"/>
        <v>117.29</v>
      </c>
      <c r="J1908" s="112">
        <f t="shared" si="365"/>
        <v>299.57</v>
      </c>
      <c r="K1908" s="114">
        <f t="shared" si="366"/>
        <v>217.82</v>
      </c>
      <c r="L1908" s="117">
        <v>1998</v>
      </c>
      <c r="M1908" s="134">
        <f t="shared" si="368"/>
        <v>1514</v>
      </c>
      <c r="N1908" s="119">
        <v>1998</v>
      </c>
      <c r="O1908" s="120">
        <f t="shared" si="371"/>
        <v>1514</v>
      </c>
      <c r="U1908" s="125"/>
    </row>
    <row r="1909" spans="1:21" x14ac:dyDescent="0.3">
      <c r="A1909" s="126">
        <v>1514</v>
      </c>
      <c r="B1909" s="127">
        <v>1999</v>
      </c>
      <c r="C1909" s="128">
        <f t="shared" si="362"/>
        <v>89437.13</v>
      </c>
      <c r="D1909" s="129">
        <f t="shared" si="363"/>
        <v>7453.09</v>
      </c>
      <c r="E1909" s="130">
        <f t="shared" si="367"/>
        <v>827.29</v>
      </c>
      <c r="F1909" s="131">
        <f t="shared" si="369"/>
        <v>223.59</v>
      </c>
      <c r="G1909" s="132">
        <f t="shared" si="370"/>
        <v>74.53</v>
      </c>
      <c r="H1909" s="131">
        <f t="shared" si="361"/>
        <v>2.29</v>
      </c>
      <c r="I1909" s="131">
        <f t="shared" si="364"/>
        <v>117.29</v>
      </c>
      <c r="J1909" s="128">
        <f t="shared" si="365"/>
        <v>299.57</v>
      </c>
      <c r="K1909" s="130">
        <f t="shared" si="366"/>
        <v>217.82</v>
      </c>
      <c r="L1909" s="133">
        <v>1999</v>
      </c>
      <c r="M1909" s="118">
        <f t="shared" si="368"/>
        <v>1514</v>
      </c>
      <c r="N1909" s="135">
        <v>1999</v>
      </c>
      <c r="O1909" s="136">
        <f t="shared" si="371"/>
        <v>1514</v>
      </c>
      <c r="U1909" s="125"/>
    </row>
    <row r="1910" spans="1:21" x14ac:dyDescent="0.3">
      <c r="A1910" s="110">
        <v>1515</v>
      </c>
      <c r="B1910" s="111">
        <v>2000</v>
      </c>
      <c r="C1910" s="112">
        <f t="shared" si="362"/>
        <v>89496.2</v>
      </c>
      <c r="D1910" s="113">
        <f t="shared" si="363"/>
        <v>7458.01</v>
      </c>
      <c r="E1910" s="114">
        <f t="shared" si="367"/>
        <v>827.83</v>
      </c>
      <c r="F1910" s="115">
        <f t="shared" si="369"/>
        <v>223.74</v>
      </c>
      <c r="G1910" s="116">
        <f t="shared" si="370"/>
        <v>74.58</v>
      </c>
      <c r="H1910" s="115">
        <f t="shared" si="361"/>
        <v>2.29</v>
      </c>
      <c r="I1910" s="115">
        <f t="shared" si="364"/>
        <v>117.29</v>
      </c>
      <c r="J1910" s="112">
        <f t="shared" si="365"/>
        <v>299.57</v>
      </c>
      <c r="K1910" s="114">
        <f t="shared" si="366"/>
        <v>217.82</v>
      </c>
      <c r="L1910" s="117">
        <v>2000</v>
      </c>
      <c r="M1910" s="134">
        <f t="shared" si="368"/>
        <v>1515</v>
      </c>
      <c r="N1910" s="119">
        <v>2000</v>
      </c>
      <c r="O1910" s="120">
        <f t="shared" si="371"/>
        <v>1515</v>
      </c>
      <c r="U1910" s="125"/>
    </row>
    <row r="1911" spans="1:21" x14ac:dyDescent="0.3">
      <c r="A1911" s="126">
        <v>1516</v>
      </c>
      <c r="B1911" s="127">
        <v>2001</v>
      </c>
      <c r="C1911" s="128">
        <f t="shared" si="362"/>
        <v>89555.27</v>
      </c>
      <c r="D1911" s="129">
        <f t="shared" si="363"/>
        <v>7462.93</v>
      </c>
      <c r="E1911" s="130">
        <f t="shared" si="367"/>
        <v>828.38</v>
      </c>
      <c r="F1911" s="131">
        <f t="shared" si="369"/>
        <v>223.88</v>
      </c>
      <c r="G1911" s="132">
        <f t="shared" si="370"/>
        <v>74.62</v>
      </c>
      <c r="H1911" s="131">
        <f t="shared" si="361"/>
        <v>2.29</v>
      </c>
      <c r="I1911" s="131">
        <f t="shared" si="364"/>
        <v>117.29</v>
      </c>
      <c r="J1911" s="128">
        <f t="shared" si="365"/>
        <v>299.57</v>
      </c>
      <c r="K1911" s="130">
        <f t="shared" si="366"/>
        <v>217.82</v>
      </c>
      <c r="L1911" s="133">
        <v>2001</v>
      </c>
      <c r="M1911" s="118">
        <f t="shared" si="368"/>
        <v>1516</v>
      </c>
      <c r="N1911" s="135">
        <v>2001</v>
      </c>
      <c r="O1911" s="136">
        <f t="shared" si="371"/>
        <v>1516</v>
      </c>
      <c r="U1911" s="125"/>
    </row>
    <row r="1912" spans="1:21" x14ac:dyDescent="0.3">
      <c r="A1912" s="110">
        <v>1516</v>
      </c>
      <c r="B1912" s="111">
        <v>2002</v>
      </c>
      <c r="C1912" s="112">
        <f t="shared" si="362"/>
        <v>89555.27</v>
      </c>
      <c r="D1912" s="113">
        <f t="shared" si="363"/>
        <v>7462.93</v>
      </c>
      <c r="E1912" s="114">
        <f t="shared" si="367"/>
        <v>828.38</v>
      </c>
      <c r="F1912" s="115">
        <f t="shared" si="369"/>
        <v>223.88</v>
      </c>
      <c r="G1912" s="116">
        <f t="shared" si="370"/>
        <v>74.62</v>
      </c>
      <c r="H1912" s="115">
        <f t="shared" si="361"/>
        <v>2.29</v>
      </c>
      <c r="I1912" s="115">
        <f t="shared" si="364"/>
        <v>117.29</v>
      </c>
      <c r="J1912" s="112">
        <f t="shared" si="365"/>
        <v>299.57</v>
      </c>
      <c r="K1912" s="114">
        <f t="shared" si="366"/>
        <v>217.82</v>
      </c>
      <c r="L1912" s="117">
        <v>2002</v>
      </c>
      <c r="M1912" s="134">
        <f t="shared" si="368"/>
        <v>1516</v>
      </c>
      <c r="N1912" s="119">
        <v>2002</v>
      </c>
      <c r="O1912" s="120">
        <f t="shared" si="371"/>
        <v>1516</v>
      </c>
      <c r="U1912" s="125"/>
    </row>
    <row r="1913" spans="1:21" x14ac:dyDescent="0.3">
      <c r="A1913" s="126">
        <v>1517</v>
      </c>
      <c r="B1913" s="127">
        <v>2003</v>
      </c>
      <c r="C1913" s="128">
        <f t="shared" si="362"/>
        <v>89614.35</v>
      </c>
      <c r="D1913" s="129">
        <f t="shared" si="363"/>
        <v>7467.86</v>
      </c>
      <c r="E1913" s="130">
        <f t="shared" si="367"/>
        <v>828.93</v>
      </c>
      <c r="F1913" s="131">
        <f t="shared" si="369"/>
        <v>224.03</v>
      </c>
      <c r="G1913" s="132">
        <f t="shared" si="370"/>
        <v>74.67</v>
      </c>
      <c r="H1913" s="131">
        <f t="shared" si="361"/>
        <v>2.29</v>
      </c>
      <c r="I1913" s="131">
        <f t="shared" si="364"/>
        <v>117.29</v>
      </c>
      <c r="J1913" s="128">
        <f t="shared" si="365"/>
        <v>299.57</v>
      </c>
      <c r="K1913" s="130">
        <f t="shared" si="366"/>
        <v>217.82</v>
      </c>
      <c r="L1913" s="133">
        <v>2003</v>
      </c>
      <c r="M1913" s="118">
        <f t="shared" si="368"/>
        <v>1517</v>
      </c>
      <c r="N1913" s="135">
        <v>2003</v>
      </c>
      <c r="O1913" s="136">
        <f t="shared" si="371"/>
        <v>1517</v>
      </c>
      <c r="U1913" s="125"/>
    </row>
    <row r="1914" spans="1:21" x14ac:dyDescent="0.3">
      <c r="A1914" s="110">
        <v>1518</v>
      </c>
      <c r="B1914" s="111">
        <v>2004</v>
      </c>
      <c r="C1914" s="112">
        <f t="shared" si="362"/>
        <v>89673.42</v>
      </c>
      <c r="D1914" s="113">
        <f t="shared" si="363"/>
        <v>7472.78</v>
      </c>
      <c r="E1914" s="114">
        <f t="shared" si="367"/>
        <v>829.47</v>
      </c>
      <c r="F1914" s="115">
        <f t="shared" si="369"/>
        <v>224.18</v>
      </c>
      <c r="G1914" s="116">
        <f t="shared" si="370"/>
        <v>74.72</v>
      </c>
      <c r="H1914" s="115">
        <f t="shared" si="361"/>
        <v>2.29</v>
      </c>
      <c r="I1914" s="115">
        <f t="shared" si="364"/>
        <v>117.29</v>
      </c>
      <c r="J1914" s="112">
        <f t="shared" si="365"/>
        <v>299.57</v>
      </c>
      <c r="K1914" s="114">
        <f t="shared" si="366"/>
        <v>217.82</v>
      </c>
      <c r="L1914" s="117">
        <v>2004</v>
      </c>
      <c r="M1914" s="134">
        <f t="shared" si="368"/>
        <v>1518</v>
      </c>
      <c r="N1914" s="119">
        <v>2004</v>
      </c>
      <c r="O1914" s="120">
        <f t="shared" si="371"/>
        <v>1518</v>
      </c>
      <c r="U1914" s="125"/>
    </row>
    <row r="1915" spans="1:21" x14ac:dyDescent="0.3">
      <c r="A1915" s="126">
        <v>1519</v>
      </c>
      <c r="B1915" s="127">
        <v>2005</v>
      </c>
      <c r="C1915" s="128">
        <f t="shared" si="362"/>
        <v>89732.49</v>
      </c>
      <c r="D1915" s="129">
        <f t="shared" si="363"/>
        <v>7477.7</v>
      </c>
      <c r="E1915" s="130">
        <f t="shared" si="367"/>
        <v>830.02</v>
      </c>
      <c r="F1915" s="131">
        <f t="shared" si="369"/>
        <v>224.33</v>
      </c>
      <c r="G1915" s="132">
        <f t="shared" si="370"/>
        <v>74.77</v>
      </c>
      <c r="H1915" s="131">
        <f t="shared" si="361"/>
        <v>2.29</v>
      </c>
      <c r="I1915" s="131">
        <f t="shared" si="364"/>
        <v>117.29</v>
      </c>
      <c r="J1915" s="128">
        <f t="shared" si="365"/>
        <v>299.57</v>
      </c>
      <c r="K1915" s="130">
        <f t="shared" si="366"/>
        <v>217.82</v>
      </c>
      <c r="L1915" s="133">
        <v>2005</v>
      </c>
      <c r="M1915" s="118">
        <f t="shared" si="368"/>
        <v>1519</v>
      </c>
      <c r="N1915" s="135">
        <v>2005</v>
      </c>
      <c r="O1915" s="136">
        <f t="shared" si="371"/>
        <v>1519</v>
      </c>
      <c r="U1915" s="125"/>
    </row>
    <row r="1916" spans="1:21" x14ac:dyDescent="0.3">
      <c r="A1916" s="110">
        <v>1520</v>
      </c>
      <c r="B1916" s="111">
        <v>2006</v>
      </c>
      <c r="C1916" s="112">
        <f t="shared" si="362"/>
        <v>89791.57</v>
      </c>
      <c r="D1916" s="113">
        <f t="shared" si="363"/>
        <v>7482.63</v>
      </c>
      <c r="E1916" s="114">
        <f t="shared" si="367"/>
        <v>830.57</v>
      </c>
      <c r="F1916" s="115">
        <f t="shared" si="369"/>
        <v>224.47</v>
      </c>
      <c r="G1916" s="116">
        <f t="shared" si="370"/>
        <v>74.819999999999993</v>
      </c>
      <c r="H1916" s="115">
        <f t="shared" si="361"/>
        <v>2.29</v>
      </c>
      <c r="I1916" s="115">
        <f t="shared" si="364"/>
        <v>117.29</v>
      </c>
      <c r="J1916" s="112">
        <f t="shared" si="365"/>
        <v>299.57</v>
      </c>
      <c r="K1916" s="114">
        <f t="shared" si="366"/>
        <v>217.82</v>
      </c>
      <c r="L1916" s="117">
        <v>2006</v>
      </c>
      <c r="M1916" s="134">
        <f t="shared" si="368"/>
        <v>1520</v>
      </c>
      <c r="N1916" s="119">
        <v>2006</v>
      </c>
      <c r="O1916" s="120">
        <f t="shared" si="371"/>
        <v>1520</v>
      </c>
      <c r="U1916" s="125"/>
    </row>
    <row r="1917" spans="1:21" x14ac:dyDescent="0.3">
      <c r="A1917" s="126">
        <v>1521</v>
      </c>
      <c r="B1917" s="127">
        <v>2007</v>
      </c>
      <c r="C1917" s="128">
        <f t="shared" si="362"/>
        <v>89850.64</v>
      </c>
      <c r="D1917" s="129">
        <f t="shared" si="363"/>
        <v>7487.55</v>
      </c>
      <c r="E1917" s="130">
        <f t="shared" si="367"/>
        <v>831.11</v>
      </c>
      <c r="F1917" s="131">
        <f t="shared" si="369"/>
        <v>224.62</v>
      </c>
      <c r="G1917" s="132">
        <f t="shared" si="370"/>
        <v>74.87</v>
      </c>
      <c r="H1917" s="131">
        <f t="shared" si="361"/>
        <v>2.29</v>
      </c>
      <c r="I1917" s="131">
        <f t="shared" si="364"/>
        <v>117.29</v>
      </c>
      <c r="J1917" s="128">
        <f t="shared" si="365"/>
        <v>299.57</v>
      </c>
      <c r="K1917" s="130">
        <f t="shared" si="366"/>
        <v>217.82</v>
      </c>
      <c r="L1917" s="133">
        <v>2007</v>
      </c>
      <c r="M1917" s="118">
        <f t="shared" si="368"/>
        <v>1521</v>
      </c>
      <c r="N1917" s="135">
        <v>2007</v>
      </c>
      <c r="O1917" s="136">
        <f t="shared" si="371"/>
        <v>1521</v>
      </c>
      <c r="U1917" s="125"/>
    </row>
    <row r="1918" spans="1:21" x14ac:dyDescent="0.3">
      <c r="A1918" s="110">
        <v>1521</v>
      </c>
      <c r="B1918" s="111">
        <v>2008</v>
      </c>
      <c r="C1918" s="112">
        <f t="shared" si="362"/>
        <v>89850.64</v>
      </c>
      <c r="D1918" s="113">
        <f t="shared" si="363"/>
        <v>7487.55</v>
      </c>
      <c r="E1918" s="114">
        <f t="shared" si="367"/>
        <v>831.11</v>
      </c>
      <c r="F1918" s="115">
        <f t="shared" si="369"/>
        <v>224.62</v>
      </c>
      <c r="G1918" s="116">
        <f t="shared" si="370"/>
        <v>74.87</v>
      </c>
      <c r="H1918" s="115">
        <f t="shared" si="361"/>
        <v>2.29</v>
      </c>
      <c r="I1918" s="115">
        <f t="shared" si="364"/>
        <v>117.29</v>
      </c>
      <c r="J1918" s="112">
        <f t="shared" si="365"/>
        <v>299.57</v>
      </c>
      <c r="K1918" s="114">
        <f t="shared" si="366"/>
        <v>217.82</v>
      </c>
      <c r="L1918" s="117">
        <v>2008</v>
      </c>
      <c r="M1918" s="134">
        <f t="shared" si="368"/>
        <v>1521</v>
      </c>
      <c r="N1918" s="119">
        <v>2008</v>
      </c>
      <c r="O1918" s="120">
        <f t="shared" si="371"/>
        <v>1521</v>
      </c>
      <c r="U1918" s="125"/>
    </row>
    <row r="1919" spans="1:21" x14ac:dyDescent="0.3">
      <c r="A1919" s="126">
        <v>1522</v>
      </c>
      <c r="B1919" s="127">
        <v>2009</v>
      </c>
      <c r="C1919" s="128">
        <f t="shared" si="362"/>
        <v>89909.71</v>
      </c>
      <c r="D1919" s="129">
        <f t="shared" si="363"/>
        <v>7492.47</v>
      </c>
      <c r="E1919" s="130">
        <f t="shared" si="367"/>
        <v>831.66</v>
      </c>
      <c r="F1919" s="131">
        <f t="shared" si="369"/>
        <v>224.77</v>
      </c>
      <c r="G1919" s="132">
        <f t="shared" si="370"/>
        <v>74.92</v>
      </c>
      <c r="H1919" s="131">
        <f t="shared" si="361"/>
        <v>2.29</v>
      </c>
      <c r="I1919" s="131">
        <f t="shared" si="364"/>
        <v>117.29</v>
      </c>
      <c r="J1919" s="128">
        <f t="shared" si="365"/>
        <v>299.57</v>
      </c>
      <c r="K1919" s="130">
        <f t="shared" si="366"/>
        <v>217.82</v>
      </c>
      <c r="L1919" s="133">
        <v>2009</v>
      </c>
      <c r="M1919" s="118">
        <f t="shared" si="368"/>
        <v>1522</v>
      </c>
      <c r="N1919" s="135">
        <v>2009</v>
      </c>
      <c r="O1919" s="136">
        <f t="shared" si="371"/>
        <v>1522</v>
      </c>
      <c r="U1919" s="125"/>
    </row>
    <row r="1920" spans="1:21" x14ac:dyDescent="0.3">
      <c r="A1920" s="110">
        <v>1523</v>
      </c>
      <c r="B1920" s="111">
        <v>2010</v>
      </c>
      <c r="C1920" s="112">
        <f t="shared" si="362"/>
        <v>89968.79</v>
      </c>
      <c r="D1920" s="113">
        <f t="shared" si="363"/>
        <v>7497.39</v>
      </c>
      <c r="E1920" s="114">
        <f t="shared" si="367"/>
        <v>832.21</v>
      </c>
      <c r="F1920" s="115">
        <f t="shared" si="369"/>
        <v>224.92</v>
      </c>
      <c r="G1920" s="116">
        <f t="shared" si="370"/>
        <v>74.97</v>
      </c>
      <c r="H1920" s="115">
        <f t="shared" si="361"/>
        <v>2.29</v>
      </c>
      <c r="I1920" s="115">
        <f t="shared" si="364"/>
        <v>117.29</v>
      </c>
      <c r="J1920" s="112">
        <f t="shared" si="365"/>
        <v>299.57</v>
      </c>
      <c r="K1920" s="114">
        <f t="shared" si="366"/>
        <v>217.82</v>
      </c>
      <c r="L1920" s="117">
        <v>2010</v>
      </c>
      <c r="M1920" s="134">
        <f t="shared" si="368"/>
        <v>1523</v>
      </c>
      <c r="N1920" s="119">
        <v>2010</v>
      </c>
      <c r="O1920" s="120">
        <f t="shared" si="371"/>
        <v>1523</v>
      </c>
      <c r="U1920" s="125"/>
    </row>
    <row r="1921" spans="1:21" x14ac:dyDescent="0.3">
      <c r="A1921" s="126">
        <v>1524</v>
      </c>
      <c r="B1921" s="127">
        <v>2011</v>
      </c>
      <c r="C1921" s="128">
        <f t="shared" si="362"/>
        <v>90027.86</v>
      </c>
      <c r="D1921" s="129">
        <f t="shared" si="363"/>
        <v>7502.32</v>
      </c>
      <c r="E1921" s="130">
        <f t="shared" si="367"/>
        <v>832.75</v>
      </c>
      <c r="F1921" s="131">
        <f t="shared" si="369"/>
        <v>225.06</v>
      </c>
      <c r="G1921" s="132">
        <f t="shared" si="370"/>
        <v>75.02</v>
      </c>
      <c r="H1921" s="131">
        <f t="shared" si="361"/>
        <v>2.29</v>
      </c>
      <c r="I1921" s="131">
        <f t="shared" si="364"/>
        <v>117.29</v>
      </c>
      <c r="J1921" s="128">
        <f t="shared" si="365"/>
        <v>299.57</v>
      </c>
      <c r="K1921" s="130">
        <f t="shared" si="366"/>
        <v>217.82</v>
      </c>
      <c r="L1921" s="133">
        <v>2011</v>
      </c>
      <c r="M1921" s="118">
        <f t="shared" si="368"/>
        <v>1524</v>
      </c>
      <c r="N1921" s="135">
        <v>2011</v>
      </c>
      <c r="O1921" s="136">
        <f t="shared" si="371"/>
        <v>1524</v>
      </c>
      <c r="U1921" s="125"/>
    </row>
    <row r="1922" spans="1:21" x14ac:dyDescent="0.3">
      <c r="A1922" s="110">
        <v>1525</v>
      </c>
      <c r="B1922" s="111">
        <v>2012</v>
      </c>
      <c r="C1922" s="112">
        <f t="shared" si="362"/>
        <v>90086.94</v>
      </c>
      <c r="D1922" s="113">
        <f t="shared" si="363"/>
        <v>7507.24</v>
      </c>
      <c r="E1922" s="114">
        <f t="shared" si="367"/>
        <v>833.3</v>
      </c>
      <c r="F1922" s="115">
        <f t="shared" si="369"/>
        <v>225.21</v>
      </c>
      <c r="G1922" s="116">
        <f t="shared" si="370"/>
        <v>75.069999999999993</v>
      </c>
      <c r="H1922" s="115">
        <f t="shared" si="361"/>
        <v>2.29</v>
      </c>
      <c r="I1922" s="115">
        <f t="shared" si="364"/>
        <v>117.29</v>
      </c>
      <c r="J1922" s="112">
        <f t="shared" si="365"/>
        <v>299.57</v>
      </c>
      <c r="K1922" s="114">
        <f t="shared" si="366"/>
        <v>217.82</v>
      </c>
      <c r="L1922" s="117">
        <v>2012</v>
      </c>
      <c r="M1922" s="134">
        <f t="shared" si="368"/>
        <v>1525</v>
      </c>
      <c r="N1922" s="119">
        <v>2012</v>
      </c>
      <c r="O1922" s="120">
        <f t="shared" si="371"/>
        <v>1525</v>
      </c>
      <c r="U1922" s="125"/>
    </row>
    <row r="1923" spans="1:21" x14ac:dyDescent="0.3">
      <c r="A1923" s="126">
        <v>1525</v>
      </c>
      <c r="B1923" s="127">
        <v>2013</v>
      </c>
      <c r="C1923" s="128">
        <f t="shared" si="362"/>
        <v>90086.94</v>
      </c>
      <c r="D1923" s="129">
        <f t="shared" si="363"/>
        <v>7507.24</v>
      </c>
      <c r="E1923" s="130">
        <f t="shared" si="367"/>
        <v>833.3</v>
      </c>
      <c r="F1923" s="131">
        <f t="shared" si="369"/>
        <v>225.21</v>
      </c>
      <c r="G1923" s="132">
        <f t="shared" si="370"/>
        <v>75.069999999999993</v>
      </c>
      <c r="H1923" s="131">
        <f t="shared" ref="H1923:H1986" si="372">TRUNC($P$9,2)</f>
        <v>2.29</v>
      </c>
      <c r="I1923" s="131">
        <f t="shared" si="364"/>
        <v>117.29</v>
      </c>
      <c r="J1923" s="128">
        <f t="shared" si="365"/>
        <v>299.57</v>
      </c>
      <c r="K1923" s="130">
        <f t="shared" si="366"/>
        <v>217.82</v>
      </c>
      <c r="L1923" s="133">
        <v>2013</v>
      </c>
      <c r="M1923" s="118">
        <f t="shared" si="368"/>
        <v>1525</v>
      </c>
      <c r="N1923" s="135">
        <v>2013</v>
      </c>
      <c r="O1923" s="136">
        <f t="shared" si="371"/>
        <v>1525</v>
      </c>
      <c r="U1923" s="125"/>
    </row>
    <row r="1924" spans="1:21" x14ac:dyDescent="0.3">
      <c r="A1924" s="110">
        <v>1526</v>
      </c>
      <c r="B1924" s="111">
        <v>2014</v>
      </c>
      <c r="C1924" s="112">
        <f t="shared" si="362"/>
        <v>90146.01</v>
      </c>
      <c r="D1924" s="113">
        <f t="shared" si="363"/>
        <v>7512.16</v>
      </c>
      <c r="E1924" s="114">
        <f t="shared" si="367"/>
        <v>833.84</v>
      </c>
      <c r="F1924" s="115">
        <f t="shared" si="369"/>
        <v>225.36</v>
      </c>
      <c r="G1924" s="116">
        <f t="shared" si="370"/>
        <v>75.12</v>
      </c>
      <c r="H1924" s="115">
        <f t="shared" si="372"/>
        <v>2.29</v>
      </c>
      <c r="I1924" s="115">
        <f t="shared" si="364"/>
        <v>117.29</v>
      </c>
      <c r="J1924" s="112">
        <f t="shared" si="365"/>
        <v>299.57</v>
      </c>
      <c r="K1924" s="114">
        <f t="shared" si="366"/>
        <v>217.82</v>
      </c>
      <c r="L1924" s="117">
        <v>2014</v>
      </c>
      <c r="M1924" s="134">
        <f t="shared" si="368"/>
        <v>1526</v>
      </c>
      <c r="N1924" s="119">
        <v>2014</v>
      </c>
      <c r="O1924" s="120">
        <f t="shared" si="371"/>
        <v>1526</v>
      </c>
      <c r="U1924" s="125"/>
    </row>
    <row r="1925" spans="1:21" x14ac:dyDescent="0.3">
      <c r="A1925" s="126">
        <v>1527</v>
      </c>
      <c r="B1925" s="127">
        <v>2015</v>
      </c>
      <c r="C1925" s="128">
        <f t="shared" si="362"/>
        <v>90205.08</v>
      </c>
      <c r="D1925" s="129">
        <f t="shared" si="363"/>
        <v>7517.09</v>
      </c>
      <c r="E1925" s="130">
        <f t="shared" si="367"/>
        <v>834.39</v>
      </c>
      <c r="F1925" s="131">
        <f t="shared" si="369"/>
        <v>225.51</v>
      </c>
      <c r="G1925" s="132">
        <f t="shared" si="370"/>
        <v>75.17</v>
      </c>
      <c r="H1925" s="131">
        <f t="shared" si="372"/>
        <v>2.29</v>
      </c>
      <c r="I1925" s="131">
        <f t="shared" si="364"/>
        <v>117.29</v>
      </c>
      <c r="J1925" s="128">
        <f t="shared" si="365"/>
        <v>299.57</v>
      </c>
      <c r="K1925" s="130">
        <f t="shared" si="366"/>
        <v>217.82</v>
      </c>
      <c r="L1925" s="133">
        <v>2015</v>
      </c>
      <c r="M1925" s="118">
        <f t="shared" si="368"/>
        <v>1527</v>
      </c>
      <c r="N1925" s="135">
        <v>2015</v>
      </c>
      <c r="O1925" s="136">
        <f t="shared" si="371"/>
        <v>1527</v>
      </c>
      <c r="U1925" s="125"/>
    </row>
    <row r="1926" spans="1:21" x14ac:dyDescent="0.3">
      <c r="A1926" s="110">
        <v>1528</v>
      </c>
      <c r="B1926" s="111">
        <v>2016</v>
      </c>
      <c r="C1926" s="112">
        <f t="shared" si="362"/>
        <v>90264.16</v>
      </c>
      <c r="D1926" s="113">
        <f t="shared" si="363"/>
        <v>7522.01</v>
      </c>
      <c r="E1926" s="114">
        <f t="shared" si="367"/>
        <v>834.94</v>
      </c>
      <c r="F1926" s="115">
        <f t="shared" si="369"/>
        <v>225.66</v>
      </c>
      <c r="G1926" s="116">
        <f t="shared" si="370"/>
        <v>75.22</v>
      </c>
      <c r="H1926" s="115">
        <f t="shared" si="372"/>
        <v>2.29</v>
      </c>
      <c r="I1926" s="115">
        <f t="shared" si="364"/>
        <v>117.29</v>
      </c>
      <c r="J1926" s="112">
        <f t="shared" si="365"/>
        <v>299.57</v>
      </c>
      <c r="K1926" s="114">
        <f t="shared" si="366"/>
        <v>217.82</v>
      </c>
      <c r="L1926" s="117">
        <v>2016</v>
      </c>
      <c r="M1926" s="118">
        <f t="shared" si="368"/>
        <v>1528</v>
      </c>
      <c r="N1926" s="119">
        <v>2016</v>
      </c>
      <c r="O1926" s="120">
        <f t="shared" si="371"/>
        <v>1528</v>
      </c>
      <c r="U1926" s="125"/>
    </row>
    <row r="1927" spans="1:21" x14ac:dyDescent="0.3">
      <c r="A1927" s="126">
        <v>1529</v>
      </c>
      <c r="B1927" s="127">
        <v>2017</v>
      </c>
      <c r="C1927" s="128">
        <f t="shared" si="362"/>
        <v>90323.23</v>
      </c>
      <c r="D1927" s="129">
        <f t="shared" si="363"/>
        <v>7526.93</v>
      </c>
      <c r="E1927" s="130">
        <f t="shared" si="367"/>
        <v>835.48</v>
      </c>
      <c r="F1927" s="131">
        <f t="shared" si="369"/>
        <v>225.8</v>
      </c>
      <c r="G1927" s="132">
        <f t="shared" si="370"/>
        <v>75.260000000000005</v>
      </c>
      <c r="H1927" s="131">
        <f t="shared" si="372"/>
        <v>2.29</v>
      </c>
      <c r="I1927" s="131">
        <f t="shared" si="364"/>
        <v>117.29</v>
      </c>
      <c r="J1927" s="128">
        <f t="shared" si="365"/>
        <v>299.57</v>
      </c>
      <c r="K1927" s="130">
        <f t="shared" si="366"/>
        <v>217.82</v>
      </c>
      <c r="L1927" s="133">
        <v>2017</v>
      </c>
      <c r="M1927" s="134">
        <f t="shared" si="368"/>
        <v>1529</v>
      </c>
      <c r="N1927" s="135">
        <v>2017</v>
      </c>
      <c r="O1927" s="136">
        <f t="shared" si="371"/>
        <v>1529</v>
      </c>
      <c r="U1927" s="125"/>
    </row>
    <row r="1928" spans="1:21" x14ac:dyDescent="0.3">
      <c r="A1928" s="110">
        <v>1529</v>
      </c>
      <c r="B1928" s="111">
        <v>2018</v>
      </c>
      <c r="C1928" s="112">
        <f t="shared" si="362"/>
        <v>90323.23</v>
      </c>
      <c r="D1928" s="113">
        <f t="shared" si="363"/>
        <v>7526.93</v>
      </c>
      <c r="E1928" s="114">
        <f t="shared" si="367"/>
        <v>835.48</v>
      </c>
      <c r="F1928" s="115">
        <f t="shared" si="369"/>
        <v>225.8</v>
      </c>
      <c r="G1928" s="116">
        <f t="shared" si="370"/>
        <v>75.260000000000005</v>
      </c>
      <c r="H1928" s="115">
        <f t="shared" si="372"/>
        <v>2.29</v>
      </c>
      <c r="I1928" s="115">
        <f t="shared" si="364"/>
        <v>117.29</v>
      </c>
      <c r="J1928" s="112">
        <f t="shared" si="365"/>
        <v>299.57</v>
      </c>
      <c r="K1928" s="114">
        <f t="shared" si="366"/>
        <v>217.82</v>
      </c>
      <c r="L1928" s="117">
        <v>2018</v>
      </c>
      <c r="M1928" s="118">
        <f t="shared" si="368"/>
        <v>1529</v>
      </c>
      <c r="N1928" s="119">
        <v>2018</v>
      </c>
      <c r="O1928" s="120">
        <f t="shared" si="371"/>
        <v>1529</v>
      </c>
      <c r="U1928" s="125"/>
    </row>
    <row r="1929" spans="1:21" x14ac:dyDescent="0.3">
      <c r="A1929" s="126">
        <v>1530</v>
      </c>
      <c r="B1929" s="127">
        <v>2019</v>
      </c>
      <c r="C1929" s="128">
        <f t="shared" si="362"/>
        <v>90382.3</v>
      </c>
      <c r="D1929" s="129">
        <f t="shared" si="363"/>
        <v>7531.85</v>
      </c>
      <c r="E1929" s="130">
        <f t="shared" si="367"/>
        <v>836.03</v>
      </c>
      <c r="F1929" s="131">
        <f t="shared" si="369"/>
        <v>225.95</v>
      </c>
      <c r="G1929" s="132">
        <f t="shared" si="370"/>
        <v>75.31</v>
      </c>
      <c r="H1929" s="131">
        <f t="shared" si="372"/>
        <v>2.29</v>
      </c>
      <c r="I1929" s="131">
        <f t="shared" si="364"/>
        <v>117.29</v>
      </c>
      <c r="J1929" s="128">
        <f t="shared" si="365"/>
        <v>299.57</v>
      </c>
      <c r="K1929" s="130">
        <f t="shared" si="366"/>
        <v>217.82</v>
      </c>
      <c r="L1929" s="133">
        <v>2019</v>
      </c>
      <c r="M1929" s="134">
        <f t="shared" si="368"/>
        <v>1530</v>
      </c>
      <c r="N1929" s="135">
        <v>2019</v>
      </c>
      <c r="O1929" s="136">
        <f t="shared" si="371"/>
        <v>1530</v>
      </c>
      <c r="U1929" s="125"/>
    </row>
    <row r="1930" spans="1:21" x14ac:dyDescent="0.3">
      <c r="A1930" s="110">
        <v>1531</v>
      </c>
      <c r="B1930" s="111">
        <v>2020</v>
      </c>
      <c r="C1930" s="112">
        <f t="shared" ref="C1930:C1993" si="373">ROUND($P$1*A1930,2)</f>
        <v>90441.38</v>
      </c>
      <c r="D1930" s="113">
        <f t="shared" ref="D1930:D1993" si="374">TRUNC(C1930/12,2)</f>
        <v>7536.78</v>
      </c>
      <c r="E1930" s="114">
        <f t="shared" si="367"/>
        <v>836.58</v>
      </c>
      <c r="F1930" s="115">
        <f t="shared" si="369"/>
        <v>226.1</v>
      </c>
      <c r="G1930" s="116">
        <f t="shared" si="370"/>
        <v>75.36</v>
      </c>
      <c r="H1930" s="115">
        <f t="shared" si="372"/>
        <v>2.29</v>
      </c>
      <c r="I1930" s="115">
        <f t="shared" ref="I1930:I1993" si="375">TRUNC(IF(A1930&lt;$A$427,$D$427*$R$10+$P$10,IF(A1930&gt;$A$782,$D$782*$R$10+$P$10,D1930*$R$10+$P$10)),2)</f>
        <v>117.29</v>
      </c>
      <c r="J1930" s="112">
        <f t="shared" ref="J1930:J1993" si="376">TRUNC(IF(A1930&lt;$A$427,($D$427*$R$11)+$P$11,IF(A1930&gt;$A$782,$D$782*$R$11+$P$11,D1930*$R$11+$P$11)),2)</f>
        <v>299.57</v>
      </c>
      <c r="K1930" s="114">
        <f t="shared" ref="K1930:K1993" si="377">TRUNC(IF(A1930&lt;$A$427,$D$427*$R$12+$P$12,IF(A1930&gt;$A$782,$D$782*$R$12+$P$12,D1930*$R$12+$P$12)),2)</f>
        <v>217.82</v>
      </c>
      <c r="L1930" s="117">
        <v>2020</v>
      </c>
      <c r="M1930" s="118">
        <f t="shared" si="368"/>
        <v>1531</v>
      </c>
      <c r="N1930" s="119">
        <v>2020</v>
      </c>
      <c r="O1930" s="120">
        <f t="shared" si="371"/>
        <v>1531</v>
      </c>
      <c r="U1930" s="125"/>
    </row>
    <row r="1931" spans="1:21" x14ac:dyDescent="0.3">
      <c r="A1931" s="126">
        <v>1532</v>
      </c>
      <c r="B1931" s="127">
        <v>2021</v>
      </c>
      <c r="C1931" s="128">
        <f t="shared" si="373"/>
        <v>90500.45</v>
      </c>
      <c r="D1931" s="129">
        <f t="shared" si="374"/>
        <v>7541.7</v>
      </c>
      <c r="E1931" s="130">
        <f t="shared" si="367"/>
        <v>837.12</v>
      </c>
      <c r="F1931" s="131">
        <f t="shared" si="369"/>
        <v>226.25</v>
      </c>
      <c r="G1931" s="132">
        <f t="shared" si="370"/>
        <v>75.41</v>
      </c>
      <c r="H1931" s="131">
        <f t="shared" si="372"/>
        <v>2.29</v>
      </c>
      <c r="I1931" s="131">
        <f t="shared" si="375"/>
        <v>117.29</v>
      </c>
      <c r="J1931" s="128">
        <f t="shared" si="376"/>
        <v>299.57</v>
      </c>
      <c r="K1931" s="130">
        <f t="shared" si="377"/>
        <v>217.82</v>
      </c>
      <c r="L1931" s="133">
        <v>2021</v>
      </c>
      <c r="M1931" s="134">
        <f t="shared" si="368"/>
        <v>1532</v>
      </c>
      <c r="N1931" s="135">
        <v>2021</v>
      </c>
      <c r="O1931" s="136">
        <f t="shared" si="371"/>
        <v>1532</v>
      </c>
      <c r="U1931" s="125"/>
    </row>
    <row r="1932" spans="1:21" x14ac:dyDescent="0.3">
      <c r="A1932" s="110">
        <v>1533</v>
      </c>
      <c r="B1932" s="111">
        <v>2022</v>
      </c>
      <c r="C1932" s="112">
        <f t="shared" si="373"/>
        <v>90559.52</v>
      </c>
      <c r="D1932" s="113">
        <f t="shared" si="374"/>
        <v>7546.62</v>
      </c>
      <c r="E1932" s="114">
        <f t="shared" si="367"/>
        <v>837.67</v>
      </c>
      <c r="F1932" s="115">
        <f t="shared" si="369"/>
        <v>226.39</v>
      </c>
      <c r="G1932" s="116">
        <f t="shared" si="370"/>
        <v>75.459999999999994</v>
      </c>
      <c r="H1932" s="115">
        <f t="shared" si="372"/>
        <v>2.29</v>
      </c>
      <c r="I1932" s="115">
        <f t="shared" si="375"/>
        <v>117.29</v>
      </c>
      <c r="J1932" s="112">
        <f t="shared" si="376"/>
        <v>299.57</v>
      </c>
      <c r="K1932" s="114">
        <f t="shared" si="377"/>
        <v>217.82</v>
      </c>
      <c r="L1932" s="117">
        <v>2022</v>
      </c>
      <c r="M1932" s="118">
        <f t="shared" si="368"/>
        <v>1533</v>
      </c>
      <c r="N1932" s="119">
        <v>2022</v>
      </c>
      <c r="O1932" s="120">
        <f t="shared" si="371"/>
        <v>1533</v>
      </c>
      <c r="U1932" s="125"/>
    </row>
    <row r="1933" spans="1:21" x14ac:dyDescent="0.3">
      <c r="A1933" s="126">
        <v>1533</v>
      </c>
      <c r="B1933" s="127">
        <v>2023</v>
      </c>
      <c r="C1933" s="128">
        <f t="shared" si="373"/>
        <v>90559.52</v>
      </c>
      <c r="D1933" s="129">
        <f t="shared" si="374"/>
        <v>7546.62</v>
      </c>
      <c r="E1933" s="130">
        <f t="shared" si="367"/>
        <v>837.67</v>
      </c>
      <c r="F1933" s="131">
        <f t="shared" si="369"/>
        <v>226.39</v>
      </c>
      <c r="G1933" s="132">
        <f t="shared" si="370"/>
        <v>75.459999999999994</v>
      </c>
      <c r="H1933" s="131">
        <f t="shared" si="372"/>
        <v>2.29</v>
      </c>
      <c r="I1933" s="131">
        <f t="shared" si="375"/>
        <v>117.29</v>
      </c>
      <c r="J1933" s="128">
        <f t="shared" si="376"/>
        <v>299.57</v>
      </c>
      <c r="K1933" s="130">
        <f t="shared" si="377"/>
        <v>217.82</v>
      </c>
      <c r="L1933" s="133">
        <v>2023</v>
      </c>
      <c r="M1933" s="134">
        <f t="shared" si="368"/>
        <v>1533</v>
      </c>
      <c r="N1933" s="135">
        <v>2023</v>
      </c>
      <c r="O1933" s="136">
        <f t="shared" si="371"/>
        <v>1533</v>
      </c>
      <c r="U1933" s="125"/>
    </row>
    <row r="1934" spans="1:21" x14ac:dyDescent="0.3">
      <c r="A1934" s="110">
        <v>1534</v>
      </c>
      <c r="B1934" s="111">
        <v>2024</v>
      </c>
      <c r="C1934" s="112">
        <f t="shared" si="373"/>
        <v>90618.6</v>
      </c>
      <c r="D1934" s="113">
        <f t="shared" si="374"/>
        <v>7551.55</v>
      </c>
      <c r="E1934" s="114">
        <f t="shared" si="367"/>
        <v>838.22</v>
      </c>
      <c r="F1934" s="115">
        <f t="shared" si="369"/>
        <v>226.54</v>
      </c>
      <c r="G1934" s="116">
        <f t="shared" si="370"/>
        <v>75.510000000000005</v>
      </c>
      <c r="H1934" s="115">
        <f t="shared" si="372"/>
        <v>2.29</v>
      </c>
      <c r="I1934" s="115">
        <f t="shared" si="375"/>
        <v>117.29</v>
      </c>
      <c r="J1934" s="112">
        <f t="shared" si="376"/>
        <v>299.57</v>
      </c>
      <c r="K1934" s="114">
        <f t="shared" si="377"/>
        <v>217.82</v>
      </c>
      <c r="L1934" s="117">
        <v>2024</v>
      </c>
      <c r="M1934" s="118">
        <f t="shared" si="368"/>
        <v>1534</v>
      </c>
      <c r="N1934" s="119">
        <v>2024</v>
      </c>
      <c r="O1934" s="120">
        <f t="shared" si="371"/>
        <v>1534</v>
      </c>
      <c r="U1934" s="125"/>
    </row>
    <row r="1935" spans="1:21" x14ac:dyDescent="0.3">
      <c r="A1935" s="126">
        <v>1535</v>
      </c>
      <c r="B1935" s="127">
        <v>2025</v>
      </c>
      <c r="C1935" s="128">
        <f t="shared" si="373"/>
        <v>90677.67</v>
      </c>
      <c r="D1935" s="129">
        <f t="shared" si="374"/>
        <v>7556.47</v>
      </c>
      <c r="E1935" s="130">
        <f t="shared" si="367"/>
        <v>838.76</v>
      </c>
      <c r="F1935" s="131">
        <f t="shared" si="369"/>
        <v>226.69</v>
      </c>
      <c r="G1935" s="132">
        <f t="shared" si="370"/>
        <v>75.56</v>
      </c>
      <c r="H1935" s="131">
        <f t="shared" si="372"/>
        <v>2.29</v>
      </c>
      <c r="I1935" s="131">
        <f t="shared" si="375"/>
        <v>117.29</v>
      </c>
      <c r="J1935" s="128">
        <f t="shared" si="376"/>
        <v>299.57</v>
      </c>
      <c r="K1935" s="130">
        <f t="shared" si="377"/>
        <v>217.82</v>
      </c>
      <c r="L1935" s="133">
        <v>2025</v>
      </c>
      <c r="M1935" s="134">
        <f t="shared" si="368"/>
        <v>1535</v>
      </c>
      <c r="N1935" s="135">
        <v>2025</v>
      </c>
      <c r="O1935" s="136">
        <f t="shared" si="371"/>
        <v>1535</v>
      </c>
      <c r="U1935" s="125"/>
    </row>
    <row r="1936" spans="1:21" x14ac:dyDescent="0.3">
      <c r="A1936" s="110">
        <v>1536</v>
      </c>
      <c r="B1936" s="111">
        <v>2026</v>
      </c>
      <c r="C1936" s="112">
        <f t="shared" si="373"/>
        <v>90736.74</v>
      </c>
      <c r="D1936" s="113">
        <f t="shared" si="374"/>
        <v>7561.39</v>
      </c>
      <c r="E1936" s="114">
        <f t="shared" si="367"/>
        <v>839.31</v>
      </c>
      <c r="F1936" s="115">
        <f t="shared" si="369"/>
        <v>226.84</v>
      </c>
      <c r="G1936" s="116">
        <f t="shared" si="370"/>
        <v>75.61</v>
      </c>
      <c r="H1936" s="115">
        <f t="shared" si="372"/>
        <v>2.29</v>
      </c>
      <c r="I1936" s="115">
        <f t="shared" si="375"/>
        <v>117.29</v>
      </c>
      <c r="J1936" s="112">
        <f t="shared" si="376"/>
        <v>299.57</v>
      </c>
      <c r="K1936" s="114">
        <f t="shared" si="377"/>
        <v>217.82</v>
      </c>
      <c r="L1936" s="117">
        <v>2026</v>
      </c>
      <c r="M1936" s="118">
        <f t="shared" si="368"/>
        <v>1536</v>
      </c>
      <c r="N1936" s="119">
        <v>2026</v>
      </c>
      <c r="O1936" s="120">
        <f t="shared" si="371"/>
        <v>1536</v>
      </c>
      <c r="U1936" s="125"/>
    </row>
    <row r="1937" spans="1:21" x14ac:dyDescent="0.3">
      <c r="A1937" s="126">
        <v>1537</v>
      </c>
      <c r="B1937" s="127">
        <v>2027</v>
      </c>
      <c r="C1937" s="128">
        <f t="shared" si="373"/>
        <v>90795.82</v>
      </c>
      <c r="D1937" s="129">
        <f t="shared" si="374"/>
        <v>7566.31</v>
      </c>
      <c r="E1937" s="130">
        <f t="shared" si="367"/>
        <v>839.86</v>
      </c>
      <c r="F1937" s="131">
        <f t="shared" si="369"/>
        <v>226.98</v>
      </c>
      <c r="G1937" s="132">
        <f t="shared" si="370"/>
        <v>75.66</v>
      </c>
      <c r="H1937" s="131">
        <f t="shared" si="372"/>
        <v>2.29</v>
      </c>
      <c r="I1937" s="131">
        <f t="shared" si="375"/>
        <v>117.29</v>
      </c>
      <c r="J1937" s="128">
        <f t="shared" si="376"/>
        <v>299.57</v>
      </c>
      <c r="K1937" s="130">
        <f t="shared" si="377"/>
        <v>217.82</v>
      </c>
      <c r="L1937" s="133">
        <v>2027</v>
      </c>
      <c r="M1937" s="134">
        <f t="shared" si="368"/>
        <v>1537</v>
      </c>
      <c r="N1937" s="135">
        <v>2027</v>
      </c>
      <c r="O1937" s="136">
        <f t="shared" si="371"/>
        <v>1537</v>
      </c>
      <c r="U1937" s="125"/>
    </row>
    <row r="1938" spans="1:21" x14ac:dyDescent="0.3">
      <c r="A1938" s="110">
        <v>1538</v>
      </c>
      <c r="B1938" s="111">
        <v>2028</v>
      </c>
      <c r="C1938" s="112">
        <f t="shared" si="373"/>
        <v>90854.89</v>
      </c>
      <c r="D1938" s="113">
        <f t="shared" si="374"/>
        <v>7571.24</v>
      </c>
      <c r="E1938" s="114">
        <f t="shared" si="367"/>
        <v>840.4</v>
      </c>
      <c r="F1938" s="115">
        <f t="shared" si="369"/>
        <v>227.13</v>
      </c>
      <c r="G1938" s="116">
        <f t="shared" si="370"/>
        <v>75.709999999999994</v>
      </c>
      <c r="H1938" s="115">
        <f t="shared" si="372"/>
        <v>2.29</v>
      </c>
      <c r="I1938" s="115">
        <f t="shared" si="375"/>
        <v>117.29</v>
      </c>
      <c r="J1938" s="112">
        <f t="shared" si="376"/>
        <v>299.57</v>
      </c>
      <c r="K1938" s="114">
        <f t="shared" si="377"/>
        <v>217.82</v>
      </c>
      <c r="L1938" s="117">
        <v>2028</v>
      </c>
      <c r="M1938" s="118">
        <f t="shared" si="368"/>
        <v>1538</v>
      </c>
      <c r="N1938" s="119">
        <v>2028</v>
      </c>
      <c r="O1938" s="120">
        <f t="shared" si="371"/>
        <v>1538</v>
      </c>
      <c r="U1938" s="125"/>
    </row>
    <row r="1939" spans="1:21" x14ac:dyDescent="0.3">
      <c r="A1939" s="126">
        <v>1538</v>
      </c>
      <c r="B1939" s="127">
        <v>2029</v>
      </c>
      <c r="C1939" s="128">
        <f t="shared" si="373"/>
        <v>90854.89</v>
      </c>
      <c r="D1939" s="129">
        <f t="shared" si="374"/>
        <v>7571.24</v>
      </c>
      <c r="E1939" s="130">
        <f t="shared" si="367"/>
        <v>840.4</v>
      </c>
      <c r="F1939" s="131">
        <f t="shared" si="369"/>
        <v>227.13</v>
      </c>
      <c r="G1939" s="132">
        <f t="shared" si="370"/>
        <v>75.709999999999994</v>
      </c>
      <c r="H1939" s="131">
        <f t="shared" si="372"/>
        <v>2.29</v>
      </c>
      <c r="I1939" s="131">
        <f t="shared" si="375"/>
        <v>117.29</v>
      </c>
      <c r="J1939" s="128">
        <f t="shared" si="376"/>
        <v>299.57</v>
      </c>
      <c r="K1939" s="130">
        <f t="shared" si="377"/>
        <v>217.82</v>
      </c>
      <c r="L1939" s="133">
        <v>2029</v>
      </c>
      <c r="M1939" s="134">
        <f t="shared" si="368"/>
        <v>1538</v>
      </c>
      <c r="N1939" s="135">
        <v>2029</v>
      </c>
      <c r="O1939" s="136">
        <f t="shared" si="371"/>
        <v>1538</v>
      </c>
      <c r="U1939" s="125"/>
    </row>
    <row r="1940" spans="1:21" x14ac:dyDescent="0.3">
      <c r="A1940" s="110">
        <v>1539</v>
      </c>
      <c r="B1940" s="111">
        <v>2030</v>
      </c>
      <c r="C1940" s="112">
        <f t="shared" si="373"/>
        <v>90913.96</v>
      </c>
      <c r="D1940" s="113">
        <f t="shared" si="374"/>
        <v>7576.16</v>
      </c>
      <c r="E1940" s="114">
        <f t="shared" si="367"/>
        <v>840.95</v>
      </c>
      <c r="F1940" s="115">
        <f t="shared" si="369"/>
        <v>227.28</v>
      </c>
      <c r="G1940" s="116">
        <f t="shared" si="370"/>
        <v>75.760000000000005</v>
      </c>
      <c r="H1940" s="115">
        <f t="shared" si="372"/>
        <v>2.29</v>
      </c>
      <c r="I1940" s="115">
        <f t="shared" si="375"/>
        <v>117.29</v>
      </c>
      <c r="J1940" s="112">
        <f t="shared" si="376"/>
        <v>299.57</v>
      </c>
      <c r="K1940" s="114">
        <f t="shared" si="377"/>
        <v>217.82</v>
      </c>
      <c r="L1940" s="117">
        <v>2030</v>
      </c>
      <c r="M1940" s="118">
        <f t="shared" si="368"/>
        <v>1539</v>
      </c>
      <c r="N1940" s="119">
        <v>2030</v>
      </c>
      <c r="O1940" s="120">
        <f t="shared" si="371"/>
        <v>1539</v>
      </c>
      <c r="U1940" s="125"/>
    </row>
    <row r="1941" spans="1:21" x14ac:dyDescent="0.3">
      <c r="A1941" s="126">
        <v>1540</v>
      </c>
      <c r="B1941" s="127">
        <v>2031</v>
      </c>
      <c r="C1941" s="128">
        <f t="shared" si="373"/>
        <v>90973.04</v>
      </c>
      <c r="D1941" s="129">
        <f t="shared" si="374"/>
        <v>7581.08</v>
      </c>
      <c r="E1941" s="130">
        <f t="shared" si="367"/>
        <v>841.49</v>
      </c>
      <c r="F1941" s="131">
        <f t="shared" si="369"/>
        <v>227.43</v>
      </c>
      <c r="G1941" s="132">
        <f t="shared" si="370"/>
        <v>75.81</v>
      </c>
      <c r="H1941" s="131">
        <f t="shared" si="372"/>
        <v>2.29</v>
      </c>
      <c r="I1941" s="131">
        <f t="shared" si="375"/>
        <v>117.29</v>
      </c>
      <c r="J1941" s="128">
        <f t="shared" si="376"/>
        <v>299.57</v>
      </c>
      <c r="K1941" s="130">
        <f t="shared" si="377"/>
        <v>217.82</v>
      </c>
      <c r="L1941" s="133">
        <v>2031</v>
      </c>
      <c r="M1941" s="134">
        <f t="shared" si="368"/>
        <v>1540</v>
      </c>
      <c r="N1941" s="135">
        <v>2031</v>
      </c>
      <c r="O1941" s="136">
        <f t="shared" si="371"/>
        <v>1540</v>
      </c>
      <c r="U1941" s="125"/>
    </row>
    <row r="1942" spans="1:21" x14ac:dyDescent="0.3">
      <c r="A1942" s="110">
        <v>1541</v>
      </c>
      <c r="B1942" s="111">
        <v>2032</v>
      </c>
      <c r="C1942" s="112">
        <f t="shared" si="373"/>
        <v>91032.11</v>
      </c>
      <c r="D1942" s="113">
        <f t="shared" si="374"/>
        <v>7586</v>
      </c>
      <c r="E1942" s="114">
        <f t="shared" si="367"/>
        <v>842.04</v>
      </c>
      <c r="F1942" s="115">
        <f t="shared" si="369"/>
        <v>227.58</v>
      </c>
      <c r="G1942" s="116">
        <f t="shared" si="370"/>
        <v>75.86</v>
      </c>
      <c r="H1942" s="115">
        <f t="shared" si="372"/>
        <v>2.29</v>
      </c>
      <c r="I1942" s="115">
        <f t="shared" si="375"/>
        <v>117.29</v>
      </c>
      <c r="J1942" s="112">
        <f t="shared" si="376"/>
        <v>299.57</v>
      </c>
      <c r="K1942" s="114">
        <f t="shared" si="377"/>
        <v>217.82</v>
      </c>
      <c r="L1942" s="117">
        <v>2032</v>
      </c>
      <c r="M1942" s="118">
        <f t="shared" si="368"/>
        <v>1541</v>
      </c>
      <c r="N1942" s="119">
        <v>2032</v>
      </c>
      <c r="O1942" s="120">
        <f t="shared" si="371"/>
        <v>1541</v>
      </c>
      <c r="U1942" s="125"/>
    </row>
    <row r="1943" spans="1:21" x14ac:dyDescent="0.3">
      <c r="A1943" s="126">
        <v>1542</v>
      </c>
      <c r="B1943" s="127">
        <v>2033</v>
      </c>
      <c r="C1943" s="128">
        <f t="shared" si="373"/>
        <v>91091.18</v>
      </c>
      <c r="D1943" s="129">
        <f t="shared" si="374"/>
        <v>7590.93</v>
      </c>
      <c r="E1943" s="130">
        <f t="shared" si="367"/>
        <v>842.59</v>
      </c>
      <c r="F1943" s="131">
        <f t="shared" si="369"/>
        <v>227.72</v>
      </c>
      <c r="G1943" s="132">
        <f t="shared" si="370"/>
        <v>75.900000000000006</v>
      </c>
      <c r="H1943" s="131">
        <f t="shared" si="372"/>
        <v>2.29</v>
      </c>
      <c r="I1943" s="131">
        <f t="shared" si="375"/>
        <v>117.29</v>
      </c>
      <c r="J1943" s="128">
        <f t="shared" si="376"/>
        <v>299.57</v>
      </c>
      <c r="K1943" s="130">
        <f t="shared" si="377"/>
        <v>217.82</v>
      </c>
      <c r="L1943" s="133">
        <v>2033</v>
      </c>
      <c r="M1943" s="134">
        <f t="shared" si="368"/>
        <v>1542</v>
      </c>
      <c r="N1943" s="135">
        <v>2033</v>
      </c>
      <c r="O1943" s="136">
        <f t="shared" si="371"/>
        <v>1542</v>
      </c>
      <c r="U1943" s="125"/>
    </row>
    <row r="1944" spans="1:21" x14ac:dyDescent="0.3">
      <c r="A1944" s="110">
        <v>1542</v>
      </c>
      <c r="B1944" s="111">
        <v>2034</v>
      </c>
      <c r="C1944" s="112">
        <f t="shared" si="373"/>
        <v>91091.18</v>
      </c>
      <c r="D1944" s="113">
        <f t="shared" si="374"/>
        <v>7590.93</v>
      </c>
      <c r="E1944" s="114">
        <f t="shared" si="367"/>
        <v>842.59</v>
      </c>
      <c r="F1944" s="115">
        <f t="shared" si="369"/>
        <v>227.72</v>
      </c>
      <c r="G1944" s="116">
        <f t="shared" si="370"/>
        <v>75.900000000000006</v>
      </c>
      <c r="H1944" s="115">
        <f t="shared" si="372"/>
        <v>2.29</v>
      </c>
      <c r="I1944" s="115">
        <f t="shared" si="375"/>
        <v>117.29</v>
      </c>
      <c r="J1944" s="112">
        <f t="shared" si="376"/>
        <v>299.57</v>
      </c>
      <c r="K1944" s="114">
        <f t="shared" si="377"/>
        <v>217.82</v>
      </c>
      <c r="L1944" s="117">
        <v>2034</v>
      </c>
      <c r="M1944" s="118">
        <f t="shared" si="368"/>
        <v>1542</v>
      </c>
      <c r="N1944" s="119">
        <v>2034</v>
      </c>
      <c r="O1944" s="120">
        <f t="shared" si="371"/>
        <v>1542</v>
      </c>
      <c r="U1944" s="125"/>
    </row>
    <row r="1945" spans="1:21" x14ac:dyDescent="0.3">
      <c r="A1945" s="126">
        <v>1543</v>
      </c>
      <c r="B1945" s="127">
        <v>2035</v>
      </c>
      <c r="C1945" s="128">
        <f t="shared" si="373"/>
        <v>91150.26</v>
      </c>
      <c r="D1945" s="129">
        <f t="shared" si="374"/>
        <v>7595.85</v>
      </c>
      <c r="E1945" s="130">
        <f t="shared" si="367"/>
        <v>843.13</v>
      </c>
      <c r="F1945" s="131">
        <f t="shared" si="369"/>
        <v>227.87</v>
      </c>
      <c r="G1945" s="132">
        <f t="shared" si="370"/>
        <v>75.95</v>
      </c>
      <c r="H1945" s="131">
        <f t="shared" si="372"/>
        <v>2.29</v>
      </c>
      <c r="I1945" s="131">
        <f t="shared" si="375"/>
        <v>117.29</v>
      </c>
      <c r="J1945" s="128">
        <f t="shared" si="376"/>
        <v>299.57</v>
      </c>
      <c r="K1945" s="130">
        <f t="shared" si="377"/>
        <v>217.82</v>
      </c>
      <c r="L1945" s="133">
        <v>2035</v>
      </c>
      <c r="M1945" s="118">
        <f t="shared" si="368"/>
        <v>1543</v>
      </c>
      <c r="N1945" s="135">
        <v>2035</v>
      </c>
      <c r="O1945" s="136">
        <f t="shared" si="371"/>
        <v>1543</v>
      </c>
      <c r="U1945" s="125"/>
    </row>
    <row r="1946" spans="1:21" x14ac:dyDescent="0.3">
      <c r="A1946" s="110">
        <v>1544</v>
      </c>
      <c r="B1946" s="111">
        <v>2036</v>
      </c>
      <c r="C1946" s="112">
        <f t="shared" si="373"/>
        <v>91209.33</v>
      </c>
      <c r="D1946" s="113">
        <f t="shared" si="374"/>
        <v>7600.77</v>
      </c>
      <c r="E1946" s="114">
        <f t="shared" si="367"/>
        <v>843.68</v>
      </c>
      <c r="F1946" s="115">
        <f t="shared" si="369"/>
        <v>228.02</v>
      </c>
      <c r="G1946" s="116">
        <f t="shared" si="370"/>
        <v>76</v>
      </c>
      <c r="H1946" s="115">
        <f t="shared" si="372"/>
        <v>2.29</v>
      </c>
      <c r="I1946" s="115">
        <f t="shared" si="375"/>
        <v>117.29</v>
      </c>
      <c r="J1946" s="112">
        <f t="shared" si="376"/>
        <v>299.57</v>
      </c>
      <c r="K1946" s="114">
        <f t="shared" si="377"/>
        <v>217.82</v>
      </c>
      <c r="L1946" s="117">
        <v>2036</v>
      </c>
      <c r="M1946" s="134">
        <f t="shared" si="368"/>
        <v>1544</v>
      </c>
      <c r="N1946" s="119">
        <v>2036</v>
      </c>
      <c r="O1946" s="120">
        <f t="shared" si="371"/>
        <v>1544</v>
      </c>
      <c r="U1946" s="125"/>
    </row>
    <row r="1947" spans="1:21" x14ac:dyDescent="0.3">
      <c r="A1947" s="126">
        <v>1545</v>
      </c>
      <c r="B1947" s="127">
        <v>2037</v>
      </c>
      <c r="C1947" s="128">
        <f t="shared" si="373"/>
        <v>91268.4</v>
      </c>
      <c r="D1947" s="129">
        <f t="shared" si="374"/>
        <v>7605.7</v>
      </c>
      <c r="E1947" s="130">
        <f t="shared" si="367"/>
        <v>844.23</v>
      </c>
      <c r="F1947" s="131">
        <f t="shared" si="369"/>
        <v>228.17</v>
      </c>
      <c r="G1947" s="132">
        <f t="shared" si="370"/>
        <v>76.05</v>
      </c>
      <c r="H1947" s="131">
        <f t="shared" si="372"/>
        <v>2.29</v>
      </c>
      <c r="I1947" s="131">
        <f t="shared" si="375"/>
        <v>117.29</v>
      </c>
      <c r="J1947" s="128">
        <f t="shared" si="376"/>
        <v>299.57</v>
      </c>
      <c r="K1947" s="130">
        <f t="shared" si="377"/>
        <v>217.82</v>
      </c>
      <c r="L1947" s="133">
        <v>2037</v>
      </c>
      <c r="M1947" s="118">
        <f t="shared" si="368"/>
        <v>1545</v>
      </c>
      <c r="N1947" s="135">
        <v>2037</v>
      </c>
      <c r="O1947" s="136">
        <f t="shared" si="371"/>
        <v>1545</v>
      </c>
      <c r="U1947" s="125"/>
    </row>
    <row r="1948" spans="1:21" x14ac:dyDescent="0.3">
      <c r="A1948" s="110">
        <v>1546</v>
      </c>
      <c r="B1948" s="111">
        <v>2038</v>
      </c>
      <c r="C1948" s="112">
        <f t="shared" si="373"/>
        <v>91327.48</v>
      </c>
      <c r="D1948" s="113">
        <f t="shared" si="374"/>
        <v>7610.62</v>
      </c>
      <c r="E1948" s="114">
        <f t="shared" si="367"/>
        <v>844.77</v>
      </c>
      <c r="F1948" s="115">
        <f t="shared" si="369"/>
        <v>228.31</v>
      </c>
      <c r="G1948" s="116">
        <f t="shared" si="370"/>
        <v>76.099999999999994</v>
      </c>
      <c r="H1948" s="115">
        <f t="shared" si="372"/>
        <v>2.29</v>
      </c>
      <c r="I1948" s="115">
        <f t="shared" si="375"/>
        <v>117.29</v>
      </c>
      <c r="J1948" s="112">
        <f t="shared" si="376"/>
        <v>299.57</v>
      </c>
      <c r="K1948" s="114">
        <f t="shared" si="377"/>
        <v>217.82</v>
      </c>
      <c r="L1948" s="117">
        <v>2038</v>
      </c>
      <c r="M1948" s="134">
        <f t="shared" si="368"/>
        <v>1546</v>
      </c>
      <c r="N1948" s="119">
        <v>2038</v>
      </c>
      <c r="O1948" s="120">
        <f t="shared" si="371"/>
        <v>1546</v>
      </c>
      <c r="U1948" s="125"/>
    </row>
    <row r="1949" spans="1:21" x14ac:dyDescent="0.3">
      <c r="A1949" s="126">
        <v>1546</v>
      </c>
      <c r="B1949" s="127">
        <v>2039</v>
      </c>
      <c r="C1949" s="128">
        <f t="shared" si="373"/>
        <v>91327.48</v>
      </c>
      <c r="D1949" s="129">
        <f t="shared" si="374"/>
        <v>7610.62</v>
      </c>
      <c r="E1949" s="130">
        <f t="shared" si="367"/>
        <v>844.77</v>
      </c>
      <c r="F1949" s="131">
        <f t="shared" si="369"/>
        <v>228.31</v>
      </c>
      <c r="G1949" s="132">
        <f t="shared" si="370"/>
        <v>76.099999999999994</v>
      </c>
      <c r="H1949" s="131">
        <f t="shared" si="372"/>
        <v>2.29</v>
      </c>
      <c r="I1949" s="131">
        <f t="shared" si="375"/>
        <v>117.29</v>
      </c>
      <c r="J1949" s="128">
        <f t="shared" si="376"/>
        <v>299.57</v>
      </c>
      <c r="K1949" s="130">
        <f t="shared" si="377"/>
        <v>217.82</v>
      </c>
      <c r="L1949" s="133">
        <v>2039</v>
      </c>
      <c r="M1949" s="118">
        <f t="shared" si="368"/>
        <v>1546</v>
      </c>
      <c r="N1949" s="135">
        <v>2039</v>
      </c>
      <c r="O1949" s="136">
        <f t="shared" si="371"/>
        <v>1546</v>
      </c>
      <c r="U1949" s="125"/>
    </row>
    <row r="1950" spans="1:21" x14ac:dyDescent="0.3">
      <c r="A1950" s="110">
        <v>1547</v>
      </c>
      <c r="B1950" s="111">
        <v>2040</v>
      </c>
      <c r="C1950" s="112">
        <f t="shared" si="373"/>
        <v>91386.55</v>
      </c>
      <c r="D1950" s="113">
        <f t="shared" si="374"/>
        <v>7615.54</v>
      </c>
      <c r="E1950" s="114">
        <f t="shared" si="367"/>
        <v>845.32</v>
      </c>
      <c r="F1950" s="115">
        <f t="shared" si="369"/>
        <v>228.46</v>
      </c>
      <c r="G1950" s="116">
        <f t="shared" si="370"/>
        <v>76.150000000000006</v>
      </c>
      <c r="H1950" s="115">
        <f t="shared" si="372"/>
        <v>2.29</v>
      </c>
      <c r="I1950" s="115">
        <f t="shared" si="375"/>
        <v>117.29</v>
      </c>
      <c r="J1950" s="112">
        <f t="shared" si="376"/>
        <v>299.57</v>
      </c>
      <c r="K1950" s="114">
        <f t="shared" si="377"/>
        <v>217.82</v>
      </c>
      <c r="L1950" s="117">
        <v>2040</v>
      </c>
      <c r="M1950" s="134">
        <f t="shared" si="368"/>
        <v>1547</v>
      </c>
      <c r="N1950" s="119">
        <v>2040</v>
      </c>
      <c r="O1950" s="120">
        <f t="shared" si="371"/>
        <v>1547</v>
      </c>
      <c r="U1950" s="125"/>
    </row>
    <row r="1951" spans="1:21" x14ac:dyDescent="0.3">
      <c r="A1951" s="126">
        <v>1548</v>
      </c>
      <c r="B1951" s="127">
        <v>2041</v>
      </c>
      <c r="C1951" s="128">
        <f t="shared" si="373"/>
        <v>91445.62</v>
      </c>
      <c r="D1951" s="129">
        <f t="shared" si="374"/>
        <v>7620.46</v>
      </c>
      <c r="E1951" s="130">
        <f t="shared" si="367"/>
        <v>845.87</v>
      </c>
      <c r="F1951" s="131">
        <f t="shared" si="369"/>
        <v>228.61</v>
      </c>
      <c r="G1951" s="132">
        <f t="shared" si="370"/>
        <v>76.2</v>
      </c>
      <c r="H1951" s="131">
        <f t="shared" si="372"/>
        <v>2.29</v>
      </c>
      <c r="I1951" s="131">
        <f t="shared" si="375"/>
        <v>117.29</v>
      </c>
      <c r="J1951" s="128">
        <f t="shared" si="376"/>
        <v>299.57</v>
      </c>
      <c r="K1951" s="130">
        <f t="shared" si="377"/>
        <v>217.82</v>
      </c>
      <c r="L1951" s="133">
        <v>2041</v>
      </c>
      <c r="M1951" s="118">
        <f t="shared" si="368"/>
        <v>1548</v>
      </c>
      <c r="N1951" s="135">
        <v>2041</v>
      </c>
      <c r="O1951" s="136">
        <f t="shared" si="371"/>
        <v>1548</v>
      </c>
      <c r="U1951" s="125"/>
    </row>
    <row r="1952" spans="1:21" x14ac:dyDescent="0.3">
      <c r="A1952" s="110">
        <v>1549</v>
      </c>
      <c r="B1952" s="111">
        <v>2042</v>
      </c>
      <c r="C1952" s="112">
        <f t="shared" si="373"/>
        <v>91504.7</v>
      </c>
      <c r="D1952" s="113">
        <f t="shared" si="374"/>
        <v>7625.39</v>
      </c>
      <c r="E1952" s="114">
        <f t="shared" si="367"/>
        <v>846.41</v>
      </c>
      <c r="F1952" s="115">
        <f t="shared" si="369"/>
        <v>228.76</v>
      </c>
      <c r="G1952" s="116">
        <f t="shared" si="370"/>
        <v>76.25</v>
      </c>
      <c r="H1952" s="115">
        <f t="shared" si="372"/>
        <v>2.29</v>
      </c>
      <c r="I1952" s="115">
        <f t="shared" si="375"/>
        <v>117.29</v>
      </c>
      <c r="J1952" s="112">
        <f t="shared" si="376"/>
        <v>299.57</v>
      </c>
      <c r="K1952" s="114">
        <f t="shared" si="377"/>
        <v>217.82</v>
      </c>
      <c r="L1952" s="117">
        <v>2042</v>
      </c>
      <c r="M1952" s="134">
        <f t="shared" si="368"/>
        <v>1549</v>
      </c>
      <c r="N1952" s="119">
        <v>2042</v>
      </c>
      <c r="O1952" s="120">
        <f t="shared" si="371"/>
        <v>1549</v>
      </c>
      <c r="U1952" s="125"/>
    </row>
    <row r="1953" spans="1:21" x14ac:dyDescent="0.3">
      <c r="A1953" s="126">
        <v>1550</v>
      </c>
      <c r="B1953" s="127">
        <v>2043</v>
      </c>
      <c r="C1953" s="128">
        <f t="shared" si="373"/>
        <v>91563.77</v>
      </c>
      <c r="D1953" s="129">
        <f t="shared" si="374"/>
        <v>7630.31</v>
      </c>
      <c r="E1953" s="130">
        <f t="shared" si="367"/>
        <v>846.96</v>
      </c>
      <c r="F1953" s="131">
        <f t="shared" si="369"/>
        <v>228.9</v>
      </c>
      <c r="G1953" s="132">
        <f t="shared" si="370"/>
        <v>76.3</v>
      </c>
      <c r="H1953" s="131">
        <f t="shared" si="372"/>
        <v>2.29</v>
      </c>
      <c r="I1953" s="131">
        <f t="shared" si="375"/>
        <v>117.29</v>
      </c>
      <c r="J1953" s="128">
        <f t="shared" si="376"/>
        <v>299.57</v>
      </c>
      <c r="K1953" s="130">
        <f t="shared" si="377"/>
        <v>217.82</v>
      </c>
      <c r="L1953" s="133">
        <v>2043</v>
      </c>
      <c r="M1953" s="118">
        <f t="shared" si="368"/>
        <v>1550</v>
      </c>
      <c r="N1953" s="135">
        <v>2043</v>
      </c>
      <c r="O1953" s="136">
        <f t="shared" si="371"/>
        <v>1550</v>
      </c>
      <c r="U1953" s="125"/>
    </row>
    <row r="1954" spans="1:21" x14ac:dyDescent="0.3">
      <c r="A1954" s="110">
        <v>1550</v>
      </c>
      <c r="B1954" s="111">
        <v>2044</v>
      </c>
      <c r="C1954" s="112">
        <f t="shared" si="373"/>
        <v>91563.77</v>
      </c>
      <c r="D1954" s="113">
        <f t="shared" si="374"/>
        <v>7630.31</v>
      </c>
      <c r="E1954" s="114">
        <f t="shared" si="367"/>
        <v>846.96</v>
      </c>
      <c r="F1954" s="115">
        <f t="shared" si="369"/>
        <v>228.9</v>
      </c>
      <c r="G1954" s="116">
        <f t="shared" si="370"/>
        <v>76.3</v>
      </c>
      <c r="H1954" s="115">
        <f t="shared" si="372"/>
        <v>2.29</v>
      </c>
      <c r="I1954" s="115">
        <f t="shared" si="375"/>
        <v>117.29</v>
      </c>
      <c r="J1954" s="112">
        <f t="shared" si="376"/>
        <v>299.57</v>
      </c>
      <c r="K1954" s="114">
        <f t="shared" si="377"/>
        <v>217.82</v>
      </c>
      <c r="L1954" s="117">
        <v>2044</v>
      </c>
      <c r="M1954" s="134">
        <f t="shared" si="368"/>
        <v>1550</v>
      </c>
      <c r="N1954" s="119">
        <v>2044</v>
      </c>
      <c r="O1954" s="120">
        <f t="shared" si="371"/>
        <v>1550</v>
      </c>
      <c r="U1954" s="125"/>
    </row>
    <row r="1955" spans="1:21" x14ac:dyDescent="0.3">
      <c r="A1955" s="126">
        <v>1551</v>
      </c>
      <c r="B1955" s="127">
        <v>2045</v>
      </c>
      <c r="C1955" s="128">
        <f t="shared" si="373"/>
        <v>91622.84</v>
      </c>
      <c r="D1955" s="129">
        <f t="shared" si="374"/>
        <v>7635.23</v>
      </c>
      <c r="E1955" s="130">
        <f t="shared" si="367"/>
        <v>847.51</v>
      </c>
      <c r="F1955" s="131">
        <f t="shared" si="369"/>
        <v>229.05</v>
      </c>
      <c r="G1955" s="132">
        <f t="shared" si="370"/>
        <v>76.349999999999994</v>
      </c>
      <c r="H1955" s="131">
        <f t="shared" si="372"/>
        <v>2.29</v>
      </c>
      <c r="I1955" s="131">
        <f t="shared" si="375"/>
        <v>117.29</v>
      </c>
      <c r="J1955" s="128">
        <f t="shared" si="376"/>
        <v>299.57</v>
      </c>
      <c r="K1955" s="130">
        <f t="shared" si="377"/>
        <v>217.82</v>
      </c>
      <c r="L1955" s="133">
        <v>2045</v>
      </c>
      <c r="M1955" s="118">
        <f t="shared" si="368"/>
        <v>1551</v>
      </c>
      <c r="N1955" s="135">
        <v>2045</v>
      </c>
      <c r="O1955" s="136">
        <f t="shared" si="371"/>
        <v>1551</v>
      </c>
      <c r="U1955" s="125"/>
    </row>
    <row r="1956" spans="1:21" x14ac:dyDescent="0.3">
      <c r="A1956" s="110">
        <v>1552</v>
      </c>
      <c r="B1956" s="111">
        <v>2046</v>
      </c>
      <c r="C1956" s="112">
        <f t="shared" si="373"/>
        <v>91681.919999999998</v>
      </c>
      <c r="D1956" s="113">
        <f t="shared" si="374"/>
        <v>7640.16</v>
      </c>
      <c r="E1956" s="114">
        <f t="shared" si="367"/>
        <v>848.05</v>
      </c>
      <c r="F1956" s="115">
        <f t="shared" si="369"/>
        <v>229.2</v>
      </c>
      <c r="G1956" s="116">
        <f t="shared" si="370"/>
        <v>76.400000000000006</v>
      </c>
      <c r="H1956" s="115">
        <f t="shared" si="372"/>
        <v>2.29</v>
      </c>
      <c r="I1956" s="115">
        <f t="shared" si="375"/>
        <v>117.29</v>
      </c>
      <c r="J1956" s="112">
        <f t="shared" si="376"/>
        <v>299.57</v>
      </c>
      <c r="K1956" s="114">
        <f t="shared" si="377"/>
        <v>217.82</v>
      </c>
      <c r="L1956" s="117">
        <v>2046</v>
      </c>
      <c r="M1956" s="134">
        <f t="shared" si="368"/>
        <v>1552</v>
      </c>
      <c r="N1956" s="119">
        <v>2046</v>
      </c>
      <c r="O1956" s="120">
        <f t="shared" si="371"/>
        <v>1552</v>
      </c>
      <c r="U1956" s="125"/>
    </row>
    <row r="1957" spans="1:21" x14ac:dyDescent="0.3">
      <c r="A1957" s="126">
        <v>1553</v>
      </c>
      <c r="B1957" s="127">
        <v>2047</v>
      </c>
      <c r="C1957" s="128">
        <f t="shared" si="373"/>
        <v>91740.99</v>
      </c>
      <c r="D1957" s="129">
        <f t="shared" si="374"/>
        <v>7645.08</v>
      </c>
      <c r="E1957" s="130">
        <f t="shared" si="367"/>
        <v>848.6</v>
      </c>
      <c r="F1957" s="131">
        <f t="shared" si="369"/>
        <v>229.35</v>
      </c>
      <c r="G1957" s="132">
        <f t="shared" si="370"/>
        <v>76.45</v>
      </c>
      <c r="H1957" s="131">
        <f t="shared" si="372"/>
        <v>2.29</v>
      </c>
      <c r="I1957" s="131">
        <f t="shared" si="375"/>
        <v>117.29</v>
      </c>
      <c r="J1957" s="128">
        <f t="shared" si="376"/>
        <v>299.57</v>
      </c>
      <c r="K1957" s="130">
        <f t="shared" si="377"/>
        <v>217.82</v>
      </c>
      <c r="L1957" s="133">
        <v>2047</v>
      </c>
      <c r="M1957" s="118">
        <f t="shared" si="368"/>
        <v>1553</v>
      </c>
      <c r="N1957" s="135">
        <v>2047</v>
      </c>
      <c r="O1957" s="136">
        <f t="shared" si="371"/>
        <v>1553</v>
      </c>
      <c r="U1957" s="125"/>
    </row>
    <row r="1958" spans="1:21" x14ac:dyDescent="0.3">
      <c r="A1958" s="110">
        <v>1554</v>
      </c>
      <c r="B1958" s="111">
        <v>2048</v>
      </c>
      <c r="C1958" s="112">
        <f t="shared" si="373"/>
        <v>91800.06</v>
      </c>
      <c r="D1958" s="113">
        <f t="shared" si="374"/>
        <v>7650</v>
      </c>
      <c r="E1958" s="114">
        <f t="shared" si="367"/>
        <v>849.15</v>
      </c>
      <c r="F1958" s="115">
        <f t="shared" si="369"/>
        <v>229.5</v>
      </c>
      <c r="G1958" s="116">
        <f t="shared" si="370"/>
        <v>76.5</v>
      </c>
      <c r="H1958" s="115">
        <f t="shared" si="372"/>
        <v>2.29</v>
      </c>
      <c r="I1958" s="115">
        <f t="shared" si="375"/>
        <v>117.29</v>
      </c>
      <c r="J1958" s="112">
        <f t="shared" si="376"/>
        <v>299.57</v>
      </c>
      <c r="K1958" s="114">
        <f t="shared" si="377"/>
        <v>217.82</v>
      </c>
      <c r="L1958" s="117">
        <v>2048</v>
      </c>
      <c r="M1958" s="134">
        <f t="shared" si="368"/>
        <v>1554</v>
      </c>
      <c r="N1958" s="119">
        <v>2048</v>
      </c>
      <c r="O1958" s="120">
        <f t="shared" si="371"/>
        <v>1554</v>
      </c>
      <c r="U1958" s="125"/>
    </row>
    <row r="1959" spans="1:21" x14ac:dyDescent="0.3">
      <c r="A1959" s="126">
        <v>1555</v>
      </c>
      <c r="B1959" s="127">
        <v>2049</v>
      </c>
      <c r="C1959" s="128">
        <f t="shared" si="373"/>
        <v>91859.14</v>
      </c>
      <c r="D1959" s="129">
        <f t="shared" si="374"/>
        <v>7654.92</v>
      </c>
      <c r="E1959" s="130">
        <f t="shared" si="367"/>
        <v>849.69</v>
      </c>
      <c r="F1959" s="131">
        <f t="shared" si="369"/>
        <v>229.64</v>
      </c>
      <c r="G1959" s="132">
        <f t="shared" si="370"/>
        <v>76.540000000000006</v>
      </c>
      <c r="H1959" s="131">
        <f t="shared" si="372"/>
        <v>2.29</v>
      </c>
      <c r="I1959" s="131">
        <f t="shared" si="375"/>
        <v>117.29</v>
      </c>
      <c r="J1959" s="128">
        <f t="shared" si="376"/>
        <v>299.57</v>
      </c>
      <c r="K1959" s="130">
        <f t="shared" si="377"/>
        <v>217.82</v>
      </c>
      <c r="L1959" s="133">
        <v>2049</v>
      </c>
      <c r="M1959" s="118">
        <f t="shared" si="368"/>
        <v>1555</v>
      </c>
      <c r="N1959" s="135">
        <v>2049</v>
      </c>
      <c r="O1959" s="136">
        <f t="shared" si="371"/>
        <v>1555</v>
      </c>
      <c r="U1959" s="125"/>
    </row>
    <row r="1960" spans="1:21" x14ac:dyDescent="0.3">
      <c r="A1960" s="110">
        <v>1555</v>
      </c>
      <c r="B1960" s="111">
        <v>2050</v>
      </c>
      <c r="C1960" s="112">
        <f t="shared" si="373"/>
        <v>91859.14</v>
      </c>
      <c r="D1960" s="113">
        <f t="shared" si="374"/>
        <v>7654.92</v>
      </c>
      <c r="E1960" s="114">
        <f t="shared" ref="E1960:E2010" si="378">TRUNC(D1960*$P$3,2)</f>
        <v>849.69</v>
      </c>
      <c r="F1960" s="115">
        <f t="shared" si="369"/>
        <v>229.64</v>
      </c>
      <c r="G1960" s="116">
        <f t="shared" si="370"/>
        <v>76.540000000000006</v>
      </c>
      <c r="H1960" s="115">
        <f t="shared" si="372"/>
        <v>2.29</v>
      </c>
      <c r="I1960" s="115">
        <f t="shared" si="375"/>
        <v>117.29</v>
      </c>
      <c r="J1960" s="112">
        <f t="shared" si="376"/>
        <v>299.57</v>
      </c>
      <c r="K1960" s="114">
        <f t="shared" si="377"/>
        <v>217.82</v>
      </c>
      <c r="L1960" s="117">
        <v>2050</v>
      </c>
      <c r="M1960" s="134">
        <f t="shared" si="368"/>
        <v>1555</v>
      </c>
      <c r="N1960" s="119">
        <v>2050</v>
      </c>
      <c r="O1960" s="120">
        <f t="shared" si="371"/>
        <v>1555</v>
      </c>
      <c r="U1960" s="125"/>
    </row>
    <row r="1961" spans="1:21" x14ac:dyDescent="0.3">
      <c r="A1961" s="126">
        <v>1556</v>
      </c>
      <c r="B1961" s="127">
        <v>2051</v>
      </c>
      <c r="C1961" s="128">
        <f t="shared" si="373"/>
        <v>91918.21</v>
      </c>
      <c r="D1961" s="129">
        <f t="shared" si="374"/>
        <v>7659.85</v>
      </c>
      <c r="E1961" s="130">
        <f t="shared" si="378"/>
        <v>850.24</v>
      </c>
      <c r="F1961" s="131">
        <f t="shared" si="369"/>
        <v>229.79</v>
      </c>
      <c r="G1961" s="132">
        <f t="shared" si="370"/>
        <v>76.59</v>
      </c>
      <c r="H1961" s="131">
        <f t="shared" si="372"/>
        <v>2.29</v>
      </c>
      <c r="I1961" s="131">
        <f t="shared" si="375"/>
        <v>117.29</v>
      </c>
      <c r="J1961" s="128">
        <f t="shared" si="376"/>
        <v>299.57</v>
      </c>
      <c r="K1961" s="130">
        <f t="shared" si="377"/>
        <v>217.82</v>
      </c>
      <c r="L1961" s="133">
        <v>2051</v>
      </c>
      <c r="M1961" s="118">
        <f t="shared" si="368"/>
        <v>1556</v>
      </c>
      <c r="N1961" s="135">
        <v>2051</v>
      </c>
      <c r="O1961" s="136">
        <f t="shared" si="371"/>
        <v>1556</v>
      </c>
      <c r="U1961" s="125"/>
    </row>
    <row r="1962" spans="1:21" x14ac:dyDescent="0.3">
      <c r="A1962" s="110">
        <v>1557</v>
      </c>
      <c r="B1962" s="111">
        <v>2052</v>
      </c>
      <c r="C1962" s="112">
        <f t="shared" si="373"/>
        <v>91977.279999999999</v>
      </c>
      <c r="D1962" s="113">
        <f t="shared" si="374"/>
        <v>7664.77</v>
      </c>
      <c r="E1962" s="114">
        <f t="shared" si="378"/>
        <v>850.78</v>
      </c>
      <c r="F1962" s="115">
        <f t="shared" si="369"/>
        <v>229.94</v>
      </c>
      <c r="G1962" s="116">
        <f t="shared" si="370"/>
        <v>76.64</v>
      </c>
      <c r="H1962" s="115">
        <f t="shared" si="372"/>
        <v>2.29</v>
      </c>
      <c r="I1962" s="115">
        <f t="shared" si="375"/>
        <v>117.29</v>
      </c>
      <c r="J1962" s="112">
        <f t="shared" si="376"/>
        <v>299.57</v>
      </c>
      <c r="K1962" s="114">
        <f t="shared" si="377"/>
        <v>217.82</v>
      </c>
      <c r="L1962" s="117">
        <v>2052</v>
      </c>
      <c r="M1962" s="134">
        <f t="shared" ref="M1962:M2010" si="379">A1962</f>
        <v>1557</v>
      </c>
      <c r="N1962" s="119">
        <v>2052</v>
      </c>
      <c r="O1962" s="120">
        <f t="shared" si="371"/>
        <v>1557</v>
      </c>
      <c r="U1962" s="125"/>
    </row>
    <row r="1963" spans="1:21" x14ac:dyDescent="0.3">
      <c r="A1963" s="126">
        <v>1558</v>
      </c>
      <c r="B1963" s="127">
        <v>2053</v>
      </c>
      <c r="C1963" s="128">
        <f t="shared" si="373"/>
        <v>92036.36</v>
      </c>
      <c r="D1963" s="129">
        <f t="shared" si="374"/>
        <v>7669.69</v>
      </c>
      <c r="E1963" s="130">
        <f t="shared" si="378"/>
        <v>851.33</v>
      </c>
      <c r="F1963" s="131">
        <f t="shared" si="369"/>
        <v>230.09</v>
      </c>
      <c r="G1963" s="132">
        <f t="shared" si="370"/>
        <v>76.69</v>
      </c>
      <c r="H1963" s="131">
        <f t="shared" si="372"/>
        <v>2.29</v>
      </c>
      <c r="I1963" s="131">
        <f t="shared" si="375"/>
        <v>117.29</v>
      </c>
      <c r="J1963" s="128">
        <f t="shared" si="376"/>
        <v>299.57</v>
      </c>
      <c r="K1963" s="130">
        <f t="shared" si="377"/>
        <v>217.82</v>
      </c>
      <c r="L1963" s="133">
        <v>2053</v>
      </c>
      <c r="M1963" s="118">
        <f t="shared" si="379"/>
        <v>1558</v>
      </c>
      <c r="N1963" s="135">
        <v>2053</v>
      </c>
      <c r="O1963" s="136">
        <f t="shared" si="371"/>
        <v>1558</v>
      </c>
      <c r="U1963" s="125"/>
    </row>
    <row r="1964" spans="1:21" x14ac:dyDescent="0.3">
      <c r="A1964" s="110">
        <v>1559</v>
      </c>
      <c r="B1964" s="111">
        <v>2054</v>
      </c>
      <c r="C1964" s="112">
        <f t="shared" si="373"/>
        <v>92095.43</v>
      </c>
      <c r="D1964" s="113">
        <f t="shared" si="374"/>
        <v>7674.61</v>
      </c>
      <c r="E1964" s="114">
        <f t="shared" si="378"/>
        <v>851.88</v>
      </c>
      <c r="F1964" s="115">
        <f t="shared" si="369"/>
        <v>230.23</v>
      </c>
      <c r="G1964" s="116">
        <f t="shared" si="370"/>
        <v>76.739999999999995</v>
      </c>
      <c r="H1964" s="115">
        <f t="shared" si="372"/>
        <v>2.29</v>
      </c>
      <c r="I1964" s="115">
        <f t="shared" si="375"/>
        <v>117.29</v>
      </c>
      <c r="J1964" s="112">
        <f t="shared" si="376"/>
        <v>299.57</v>
      </c>
      <c r="K1964" s="114">
        <f t="shared" si="377"/>
        <v>217.82</v>
      </c>
      <c r="L1964" s="117">
        <v>2054</v>
      </c>
      <c r="M1964" s="118">
        <f t="shared" si="379"/>
        <v>1559</v>
      </c>
      <c r="N1964" s="119">
        <v>2054</v>
      </c>
      <c r="O1964" s="120">
        <f t="shared" si="371"/>
        <v>1559</v>
      </c>
      <c r="U1964" s="125"/>
    </row>
    <row r="1965" spans="1:21" x14ac:dyDescent="0.3">
      <c r="A1965" s="126">
        <v>1559</v>
      </c>
      <c r="B1965" s="127">
        <v>2055</v>
      </c>
      <c r="C1965" s="128">
        <f t="shared" si="373"/>
        <v>92095.43</v>
      </c>
      <c r="D1965" s="129">
        <f t="shared" si="374"/>
        <v>7674.61</v>
      </c>
      <c r="E1965" s="130">
        <f t="shared" si="378"/>
        <v>851.88</v>
      </c>
      <c r="F1965" s="131">
        <f t="shared" ref="F1965:F2010" si="380">TRUNC(IF(A1965&lt;=$A$270,$D$270*$P$5,D1965*$P$5),2)</f>
        <v>230.23</v>
      </c>
      <c r="G1965" s="132">
        <f t="shared" ref="G1965:G2010" si="381">TRUNC(IF(A1965&lt;=$A$270,$D$270*$P$6,D1965*$P$6),2)</f>
        <v>76.739999999999995</v>
      </c>
      <c r="H1965" s="131">
        <f t="shared" si="372"/>
        <v>2.29</v>
      </c>
      <c r="I1965" s="131">
        <f t="shared" si="375"/>
        <v>117.29</v>
      </c>
      <c r="J1965" s="128">
        <f t="shared" si="376"/>
        <v>299.57</v>
      </c>
      <c r="K1965" s="130">
        <f t="shared" si="377"/>
        <v>217.82</v>
      </c>
      <c r="L1965" s="133">
        <v>2055</v>
      </c>
      <c r="M1965" s="134">
        <f t="shared" si="379"/>
        <v>1559</v>
      </c>
      <c r="N1965" s="135">
        <v>2055</v>
      </c>
      <c r="O1965" s="136">
        <f t="shared" ref="O1965:O2010" si="382">A1965</f>
        <v>1559</v>
      </c>
      <c r="U1965" s="125"/>
    </row>
    <row r="1966" spans="1:21" x14ac:dyDescent="0.3">
      <c r="A1966" s="110">
        <v>1560</v>
      </c>
      <c r="B1966" s="111">
        <v>2056</v>
      </c>
      <c r="C1966" s="112">
        <f t="shared" si="373"/>
        <v>92154.5</v>
      </c>
      <c r="D1966" s="113">
        <f t="shared" si="374"/>
        <v>7679.54</v>
      </c>
      <c r="E1966" s="114">
        <f t="shared" si="378"/>
        <v>852.42</v>
      </c>
      <c r="F1966" s="115">
        <f t="shared" si="380"/>
        <v>230.38</v>
      </c>
      <c r="G1966" s="116">
        <f t="shared" si="381"/>
        <v>76.790000000000006</v>
      </c>
      <c r="H1966" s="115">
        <f t="shared" si="372"/>
        <v>2.29</v>
      </c>
      <c r="I1966" s="115">
        <f t="shared" si="375"/>
        <v>117.29</v>
      </c>
      <c r="J1966" s="112">
        <f t="shared" si="376"/>
        <v>299.57</v>
      </c>
      <c r="K1966" s="114">
        <f t="shared" si="377"/>
        <v>217.82</v>
      </c>
      <c r="L1966" s="117">
        <v>2056</v>
      </c>
      <c r="M1966" s="118">
        <f t="shared" si="379"/>
        <v>1560</v>
      </c>
      <c r="N1966" s="119">
        <v>2056</v>
      </c>
      <c r="O1966" s="120">
        <f t="shared" si="382"/>
        <v>1560</v>
      </c>
      <c r="U1966" s="125"/>
    </row>
    <row r="1967" spans="1:21" x14ac:dyDescent="0.3">
      <c r="A1967" s="126">
        <v>1561</v>
      </c>
      <c r="B1967" s="127">
        <v>2057</v>
      </c>
      <c r="C1967" s="128">
        <f t="shared" si="373"/>
        <v>92213.58</v>
      </c>
      <c r="D1967" s="129">
        <f t="shared" si="374"/>
        <v>7684.46</v>
      </c>
      <c r="E1967" s="130">
        <f t="shared" si="378"/>
        <v>852.97</v>
      </c>
      <c r="F1967" s="131">
        <f t="shared" si="380"/>
        <v>230.53</v>
      </c>
      <c r="G1967" s="132">
        <f t="shared" si="381"/>
        <v>76.84</v>
      </c>
      <c r="H1967" s="131">
        <f t="shared" si="372"/>
        <v>2.29</v>
      </c>
      <c r="I1967" s="131">
        <f t="shared" si="375"/>
        <v>117.29</v>
      </c>
      <c r="J1967" s="128">
        <f t="shared" si="376"/>
        <v>299.57</v>
      </c>
      <c r="K1967" s="130">
        <f t="shared" si="377"/>
        <v>217.82</v>
      </c>
      <c r="L1967" s="133">
        <v>2057</v>
      </c>
      <c r="M1967" s="134">
        <f t="shared" si="379"/>
        <v>1561</v>
      </c>
      <c r="N1967" s="135">
        <v>2057</v>
      </c>
      <c r="O1967" s="136">
        <f t="shared" si="382"/>
        <v>1561</v>
      </c>
      <c r="U1967" s="125"/>
    </row>
    <row r="1968" spans="1:21" x14ac:dyDescent="0.3">
      <c r="A1968" s="110">
        <v>1562</v>
      </c>
      <c r="B1968" s="111">
        <v>2058</v>
      </c>
      <c r="C1968" s="112">
        <f t="shared" si="373"/>
        <v>92272.65</v>
      </c>
      <c r="D1968" s="113">
        <f t="shared" si="374"/>
        <v>7689.38</v>
      </c>
      <c r="E1968" s="114">
        <f t="shared" si="378"/>
        <v>853.52</v>
      </c>
      <c r="F1968" s="115">
        <f t="shared" si="380"/>
        <v>230.68</v>
      </c>
      <c r="G1968" s="116">
        <f t="shared" si="381"/>
        <v>76.89</v>
      </c>
      <c r="H1968" s="115">
        <f t="shared" si="372"/>
        <v>2.29</v>
      </c>
      <c r="I1968" s="115">
        <f t="shared" si="375"/>
        <v>117.29</v>
      </c>
      <c r="J1968" s="112">
        <f t="shared" si="376"/>
        <v>299.57</v>
      </c>
      <c r="K1968" s="114">
        <f t="shared" si="377"/>
        <v>217.82</v>
      </c>
      <c r="L1968" s="117">
        <v>2058</v>
      </c>
      <c r="M1968" s="118">
        <f t="shared" si="379"/>
        <v>1562</v>
      </c>
      <c r="N1968" s="119">
        <v>2058</v>
      </c>
      <c r="O1968" s="120">
        <f t="shared" si="382"/>
        <v>1562</v>
      </c>
      <c r="U1968" s="125"/>
    </row>
    <row r="1969" spans="1:21" x14ac:dyDescent="0.3">
      <c r="A1969" s="126">
        <v>1563</v>
      </c>
      <c r="B1969" s="127">
        <v>2059</v>
      </c>
      <c r="C1969" s="128">
        <f t="shared" si="373"/>
        <v>92331.72</v>
      </c>
      <c r="D1969" s="129">
        <f t="shared" si="374"/>
        <v>7694.31</v>
      </c>
      <c r="E1969" s="130">
        <f t="shared" si="378"/>
        <v>854.06</v>
      </c>
      <c r="F1969" s="131">
        <f t="shared" si="380"/>
        <v>230.82</v>
      </c>
      <c r="G1969" s="132">
        <f t="shared" si="381"/>
        <v>76.94</v>
      </c>
      <c r="H1969" s="131">
        <f t="shared" si="372"/>
        <v>2.29</v>
      </c>
      <c r="I1969" s="131">
        <f t="shared" si="375"/>
        <v>117.29</v>
      </c>
      <c r="J1969" s="128">
        <f t="shared" si="376"/>
        <v>299.57</v>
      </c>
      <c r="K1969" s="130">
        <f t="shared" si="377"/>
        <v>217.82</v>
      </c>
      <c r="L1969" s="133">
        <v>2059</v>
      </c>
      <c r="M1969" s="134">
        <f t="shared" si="379"/>
        <v>1563</v>
      </c>
      <c r="N1969" s="135">
        <v>2059</v>
      </c>
      <c r="O1969" s="136">
        <f t="shared" si="382"/>
        <v>1563</v>
      </c>
      <c r="U1969" s="125"/>
    </row>
    <row r="1970" spans="1:21" x14ac:dyDescent="0.3">
      <c r="A1970" s="110">
        <v>1563</v>
      </c>
      <c r="B1970" s="111">
        <v>2060</v>
      </c>
      <c r="C1970" s="112">
        <f t="shared" si="373"/>
        <v>92331.72</v>
      </c>
      <c r="D1970" s="113">
        <f t="shared" si="374"/>
        <v>7694.31</v>
      </c>
      <c r="E1970" s="114">
        <f t="shared" si="378"/>
        <v>854.06</v>
      </c>
      <c r="F1970" s="115">
        <f t="shared" si="380"/>
        <v>230.82</v>
      </c>
      <c r="G1970" s="116">
        <f t="shared" si="381"/>
        <v>76.94</v>
      </c>
      <c r="H1970" s="115">
        <f t="shared" si="372"/>
        <v>2.29</v>
      </c>
      <c r="I1970" s="115">
        <f t="shared" si="375"/>
        <v>117.29</v>
      </c>
      <c r="J1970" s="112">
        <f t="shared" si="376"/>
        <v>299.57</v>
      </c>
      <c r="K1970" s="114">
        <f t="shared" si="377"/>
        <v>217.82</v>
      </c>
      <c r="L1970" s="117">
        <v>2060</v>
      </c>
      <c r="M1970" s="118">
        <f t="shared" si="379"/>
        <v>1563</v>
      </c>
      <c r="N1970" s="119">
        <v>2060</v>
      </c>
      <c r="O1970" s="120">
        <f t="shared" si="382"/>
        <v>1563</v>
      </c>
      <c r="U1970" s="125"/>
    </row>
    <row r="1971" spans="1:21" x14ac:dyDescent="0.3">
      <c r="A1971" s="126">
        <v>1564</v>
      </c>
      <c r="B1971" s="127">
        <v>2061</v>
      </c>
      <c r="C1971" s="128">
        <f t="shared" si="373"/>
        <v>92390.8</v>
      </c>
      <c r="D1971" s="129">
        <f t="shared" si="374"/>
        <v>7699.23</v>
      </c>
      <c r="E1971" s="130">
        <f t="shared" si="378"/>
        <v>854.61</v>
      </c>
      <c r="F1971" s="131">
        <f t="shared" si="380"/>
        <v>230.97</v>
      </c>
      <c r="G1971" s="132">
        <f t="shared" si="381"/>
        <v>76.989999999999995</v>
      </c>
      <c r="H1971" s="131">
        <f t="shared" si="372"/>
        <v>2.29</v>
      </c>
      <c r="I1971" s="131">
        <f t="shared" si="375"/>
        <v>117.29</v>
      </c>
      <c r="J1971" s="128">
        <f t="shared" si="376"/>
        <v>299.57</v>
      </c>
      <c r="K1971" s="130">
        <f t="shared" si="377"/>
        <v>217.82</v>
      </c>
      <c r="L1971" s="133">
        <v>2061</v>
      </c>
      <c r="M1971" s="134">
        <f t="shared" si="379"/>
        <v>1564</v>
      </c>
      <c r="N1971" s="135">
        <v>2061</v>
      </c>
      <c r="O1971" s="136">
        <f t="shared" si="382"/>
        <v>1564</v>
      </c>
      <c r="U1971" s="125"/>
    </row>
    <row r="1972" spans="1:21" x14ac:dyDescent="0.3">
      <c r="A1972" s="110">
        <v>1565</v>
      </c>
      <c r="B1972" s="111">
        <v>2062</v>
      </c>
      <c r="C1972" s="112">
        <f t="shared" si="373"/>
        <v>92449.87</v>
      </c>
      <c r="D1972" s="113">
        <f t="shared" si="374"/>
        <v>7704.15</v>
      </c>
      <c r="E1972" s="114">
        <f t="shared" si="378"/>
        <v>855.16</v>
      </c>
      <c r="F1972" s="115">
        <f t="shared" si="380"/>
        <v>231.12</v>
      </c>
      <c r="G1972" s="116">
        <f t="shared" si="381"/>
        <v>77.040000000000006</v>
      </c>
      <c r="H1972" s="115">
        <f t="shared" si="372"/>
        <v>2.29</v>
      </c>
      <c r="I1972" s="115">
        <f t="shared" si="375"/>
        <v>117.29</v>
      </c>
      <c r="J1972" s="112">
        <f t="shared" si="376"/>
        <v>299.57</v>
      </c>
      <c r="K1972" s="114">
        <f t="shared" si="377"/>
        <v>217.82</v>
      </c>
      <c r="L1972" s="117">
        <v>2062</v>
      </c>
      <c r="M1972" s="118">
        <f t="shared" si="379"/>
        <v>1565</v>
      </c>
      <c r="N1972" s="119">
        <v>2062</v>
      </c>
      <c r="O1972" s="120">
        <f t="shared" si="382"/>
        <v>1565</v>
      </c>
      <c r="U1972" s="125"/>
    </row>
    <row r="1973" spans="1:21" x14ac:dyDescent="0.3">
      <c r="A1973" s="126">
        <v>1566</v>
      </c>
      <c r="B1973" s="127">
        <v>2063</v>
      </c>
      <c r="C1973" s="128">
        <f t="shared" si="373"/>
        <v>92508.94</v>
      </c>
      <c r="D1973" s="129">
        <f t="shared" si="374"/>
        <v>7709.07</v>
      </c>
      <c r="E1973" s="130">
        <f t="shared" si="378"/>
        <v>855.7</v>
      </c>
      <c r="F1973" s="131">
        <f t="shared" si="380"/>
        <v>231.27</v>
      </c>
      <c r="G1973" s="132">
        <f t="shared" si="381"/>
        <v>77.09</v>
      </c>
      <c r="H1973" s="131">
        <f t="shared" si="372"/>
        <v>2.29</v>
      </c>
      <c r="I1973" s="131">
        <f t="shared" si="375"/>
        <v>117.29</v>
      </c>
      <c r="J1973" s="128">
        <f t="shared" si="376"/>
        <v>299.57</v>
      </c>
      <c r="K1973" s="130">
        <f t="shared" si="377"/>
        <v>217.82</v>
      </c>
      <c r="L1973" s="133">
        <v>2063</v>
      </c>
      <c r="M1973" s="134">
        <f t="shared" si="379"/>
        <v>1566</v>
      </c>
      <c r="N1973" s="135">
        <v>2063</v>
      </c>
      <c r="O1973" s="136">
        <f t="shared" si="382"/>
        <v>1566</v>
      </c>
      <c r="U1973" s="125"/>
    </row>
    <row r="1974" spans="1:21" x14ac:dyDescent="0.3">
      <c r="A1974" s="110">
        <v>1567</v>
      </c>
      <c r="B1974" s="111">
        <v>2064</v>
      </c>
      <c r="C1974" s="112">
        <f t="shared" si="373"/>
        <v>92568.02</v>
      </c>
      <c r="D1974" s="113">
        <f t="shared" si="374"/>
        <v>7714</v>
      </c>
      <c r="E1974" s="114">
        <f t="shared" si="378"/>
        <v>856.25</v>
      </c>
      <c r="F1974" s="115">
        <f t="shared" si="380"/>
        <v>231.42</v>
      </c>
      <c r="G1974" s="116">
        <f t="shared" si="381"/>
        <v>77.14</v>
      </c>
      <c r="H1974" s="115">
        <f t="shared" si="372"/>
        <v>2.29</v>
      </c>
      <c r="I1974" s="115">
        <f t="shared" si="375"/>
        <v>117.29</v>
      </c>
      <c r="J1974" s="112">
        <f t="shared" si="376"/>
        <v>299.57</v>
      </c>
      <c r="K1974" s="114">
        <f t="shared" si="377"/>
        <v>217.82</v>
      </c>
      <c r="L1974" s="117">
        <v>2064</v>
      </c>
      <c r="M1974" s="118">
        <f t="shared" si="379"/>
        <v>1567</v>
      </c>
      <c r="N1974" s="119">
        <v>2064</v>
      </c>
      <c r="O1974" s="120">
        <f t="shared" si="382"/>
        <v>1567</v>
      </c>
      <c r="U1974" s="125"/>
    </row>
    <row r="1975" spans="1:21" x14ac:dyDescent="0.3">
      <c r="A1975" s="126">
        <v>1567</v>
      </c>
      <c r="B1975" s="127">
        <v>2065</v>
      </c>
      <c r="C1975" s="128">
        <f t="shared" si="373"/>
        <v>92568.02</v>
      </c>
      <c r="D1975" s="129">
        <f t="shared" si="374"/>
        <v>7714</v>
      </c>
      <c r="E1975" s="130">
        <f t="shared" si="378"/>
        <v>856.25</v>
      </c>
      <c r="F1975" s="131">
        <f t="shared" si="380"/>
        <v>231.42</v>
      </c>
      <c r="G1975" s="132">
        <f t="shared" si="381"/>
        <v>77.14</v>
      </c>
      <c r="H1975" s="131">
        <f t="shared" si="372"/>
        <v>2.29</v>
      </c>
      <c r="I1975" s="131">
        <f t="shared" si="375"/>
        <v>117.29</v>
      </c>
      <c r="J1975" s="128">
        <f t="shared" si="376"/>
        <v>299.57</v>
      </c>
      <c r="K1975" s="130">
        <f t="shared" si="377"/>
        <v>217.82</v>
      </c>
      <c r="L1975" s="133">
        <v>2065</v>
      </c>
      <c r="M1975" s="134">
        <f t="shared" si="379"/>
        <v>1567</v>
      </c>
      <c r="N1975" s="135">
        <v>2065</v>
      </c>
      <c r="O1975" s="136">
        <f t="shared" si="382"/>
        <v>1567</v>
      </c>
      <c r="U1975" s="125"/>
    </row>
    <row r="1976" spans="1:21" x14ac:dyDescent="0.3">
      <c r="A1976" s="110">
        <v>1568</v>
      </c>
      <c r="B1976" s="111">
        <v>2066</v>
      </c>
      <c r="C1976" s="112">
        <f t="shared" si="373"/>
        <v>92627.09</v>
      </c>
      <c r="D1976" s="113">
        <f t="shared" si="374"/>
        <v>7718.92</v>
      </c>
      <c r="E1976" s="114">
        <f t="shared" si="378"/>
        <v>856.8</v>
      </c>
      <c r="F1976" s="115">
        <f t="shared" si="380"/>
        <v>231.56</v>
      </c>
      <c r="G1976" s="116">
        <f t="shared" si="381"/>
        <v>77.180000000000007</v>
      </c>
      <c r="H1976" s="115">
        <f t="shared" si="372"/>
        <v>2.29</v>
      </c>
      <c r="I1976" s="115">
        <f t="shared" si="375"/>
        <v>117.29</v>
      </c>
      <c r="J1976" s="112">
        <f t="shared" si="376"/>
        <v>299.57</v>
      </c>
      <c r="K1976" s="114">
        <f t="shared" si="377"/>
        <v>217.82</v>
      </c>
      <c r="L1976" s="117">
        <v>2066</v>
      </c>
      <c r="M1976" s="118">
        <f t="shared" si="379"/>
        <v>1568</v>
      </c>
      <c r="N1976" s="119">
        <v>2066</v>
      </c>
      <c r="O1976" s="120">
        <f t="shared" si="382"/>
        <v>1568</v>
      </c>
      <c r="U1976" s="125"/>
    </row>
    <row r="1977" spans="1:21" x14ac:dyDescent="0.3">
      <c r="A1977" s="126">
        <v>1569</v>
      </c>
      <c r="B1977" s="127">
        <v>2067</v>
      </c>
      <c r="C1977" s="128">
        <f t="shared" si="373"/>
        <v>92686.16</v>
      </c>
      <c r="D1977" s="129">
        <f t="shared" si="374"/>
        <v>7723.84</v>
      </c>
      <c r="E1977" s="130">
        <f t="shared" si="378"/>
        <v>857.34</v>
      </c>
      <c r="F1977" s="131">
        <f t="shared" si="380"/>
        <v>231.71</v>
      </c>
      <c r="G1977" s="132">
        <f t="shared" si="381"/>
        <v>77.23</v>
      </c>
      <c r="H1977" s="131">
        <f t="shared" si="372"/>
        <v>2.29</v>
      </c>
      <c r="I1977" s="131">
        <f t="shared" si="375"/>
        <v>117.29</v>
      </c>
      <c r="J1977" s="128">
        <f t="shared" si="376"/>
        <v>299.57</v>
      </c>
      <c r="K1977" s="130">
        <f t="shared" si="377"/>
        <v>217.82</v>
      </c>
      <c r="L1977" s="133">
        <v>2067</v>
      </c>
      <c r="M1977" s="134">
        <f t="shared" si="379"/>
        <v>1569</v>
      </c>
      <c r="N1977" s="135">
        <v>2067</v>
      </c>
      <c r="O1977" s="136">
        <f t="shared" si="382"/>
        <v>1569</v>
      </c>
      <c r="U1977" s="125"/>
    </row>
    <row r="1978" spans="1:21" x14ac:dyDescent="0.3">
      <c r="A1978" s="110">
        <v>1570</v>
      </c>
      <c r="B1978" s="111">
        <v>2068</v>
      </c>
      <c r="C1978" s="112">
        <f t="shared" si="373"/>
        <v>92745.24</v>
      </c>
      <c r="D1978" s="113">
        <f t="shared" si="374"/>
        <v>7728.77</v>
      </c>
      <c r="E1978" s="114">
        <f t="shared" si="378"/>
        <v>857.89</v>
      </c>
      <c r="F1978" s="115">
        <f t="shared" si="380"/>
        <v>231.86</v>
      </c>
      <c r="G1978" s="116">
        <f t="shared" si="381"/>
        <v>77.28</v>
      </c>
      <c r="H1978" s="115">
        <f t="shared" si="372"/>
        <v>2.29</v>
      </c>
      <c r="I1978" s="115">
        <f t="shared" si="375"/>
        <v>117.29</v>
      </c>
      <c r="J1978" s="112">
        <f t="shared" si="376"/>
        <v>299.57</v>
      </c>
      <c r="K1978" s="114">
        <f t="shared" si="377"/>
        <v>217.82</v>
      </c>
      <c r="L1978" s="117">
        <v>2068</v>
      </c>
      <c r="M1978" s="118">
        <f t="shared" si="379"/>
        <v>1570</v>
      </c>
      <c r="N1978" s="119">
        <v>2068</v>
      </c>
      <c r="O1978" s="120">
        <f t="shared" si="382"/>
        <v>1570</v>
      </c>
      <c r="U1978" s="125"/>
    </row>
    <row r="1979" spans="1:21" x14ac:dyDescent="0.3">
      <c r="A1979" s="126">
        <v>1571</v>
      </c>
      <c r="B1979" s="127">
        <v>2069</v>
      </c>
      <c r="C1979" s="128">
        <f t="shared" si="373"/>
        <v>92804.31</v>
      </c>
      <c r="D1979" s="129">
        <f t="shared" si="374"/>
        <v>7733.69</v>
      </c>
      <c r="E1979" s="130">
        <f t="shared" si="378"/>
        <v>858.43</v>
      </c>
      <c r="F1979" s="131">
        <f t="shared" si="380"/>
        <v>232.01</v>
      </c>
      <c r="G1979" s="132">
        <f t="shared" si="381"/>
        <v>77.33</v>
      </c>
      <c r="H1979" s="131">
        <f t="shared" si="372"/>
        <v>2.29</v>
      </c>
      <c r="I1979" s="131">
        <f t="shared" si="375"/>
        <v>117.29</v>
      </c>
      <c r="J1979" s="128">
        <f t="shared" si="376"/>
        <v>299.57</v>
      </c>
      <c r="K1979" s="130">
        <f t="shared" si="377"/>
        <v>217.82</v>
      </c>
      <c r="L1979" s="133">
        <v>2069</v>
      </c>
      <c r="M1979" s="134">
        <f t="shared" si="379"/>
        <v>1571</v>
      </c>
      <c r="N1979" s="135">
        <v>2069</v>
      </c>
      <c r="O1979" s="136">
        <f t="shared" si="382"/>
        <v>1571</v>
      </c>
      <c r="U1979" s="125"/>
    </row>
    <row r="1980" spans="1:21" x14ac:dyDescent="0.3">
      <c r="A1980" s="110">
        <v>1572</v>
      </c>
      <c r="B1980" s="111">
        <v>2070</v>
      </c>
      <c r="C1980" s="112">
        <f t="shared" si="373"/>
        <v>92863.38</v>
      </c>
      <c r="D1980" s="113">
        <f t="shared" si="374"/>
        <v>7738.61</v>
      </c>
      <c r="E1980" s="114">
        <f t="shared" si="378"/>
        <v>858.98</v>
      </c>
      <c r="F1980" s="115">
        <f t="shared" si="380"/>
        <v>232.15</v>
      </c>
      <c r="G1980" s="116">
        <f t="shared" si="381"/>
        <v>77.38</v>
      </c>
      <c r="H1980" s="115">
        <f t="shared" si="372"/>
        <v>2.29</v>
      </c>
      <c r="I1980" s="115">
        <f t="shared" si="375"/>
        <v>117.29</v>
      </c>
      <c r="J1980" s="112">
        <f t="shared" si="376"/>
        <v>299.57</v>
      </c>
      <c r="K1980" s="114">
        <f t="shared" si="377"/>
        <v>217.82</v>
      </c>
      <c r="L1980" s="117">
        <v>2070</v>
      </c>
      <c r="M1980" s="118">
        <f t="shared" si="379"/>
        <v>1572</v>
      </c>
      <c r="N1980" s="119">
        <v>2070</v>
      </c>
      <c r="O1980" s="120">
        <f t="shared" si="382"/>
        <v>1572</v>
      </c>
      <c r="U1980" s="125"/>
    </row>
    <row r="1981" spans="1:21" x14ac:dyDescent="0.3">
      <c r="A1981" s="126">
        <v>1572</v>
      </c>
      <c r="B1981" s="127">
        <v>2071</v>
      </c>
      <c r="C1981" s="128">
        <f t="shared" si="373"/>
        <v>92863.38</v>
      </c>
      <c r="D1981" s="129">
        <f t="shared" si="374"/>
        <v>7738.61</v>
      </c>
      <c r="E1981" s="130">
        <f t="shared" si="378"/>
        <v>858.98</v>
      </c>
      <c r="F1981" s="131">
        <f t="shared" si="380"/>
        <v>232.15</v>
      </c>
      <c r="G1981" s="132">
        <f t="shared" si="381"/>
        <v>77.38</v>
      </c>
      <c r="H1981" s="131">
        <f t="shared" si="372"/>
        <v>2.29</v>
      </c>
      <c r="I1981" s="131">
        <f t="shared" si="375"/>
        <v>117.29</v>
      </c>
      <c r="J1981" s="128">
        <f t="shared" si="376"/>
        <v>299.57</v>
      </c>
      <c r="K1981" s="130">
        <f t="shared" si="377"/>
        <v>217.82</v>
      </c>
      <c r="L1981" s="133">
        <v>2071</v>
      </c>
      <c r="M1981" s="134">
        <f t="shared" si="379"/>
        <v>1572</v>
      </c>
      <c r="N1981" s="135">
        <v>2071</v>
      </c>
      <c r="O1981" s="136">
        <f t="shared" si="382"/>
        <v>1572</v>
      </c>
      <c r="U1981" s="125"/>
    </row>
    <row r="1982" spans="1:21" x14ac:dyDescent="0.3">
      <c r="A1982" s="110">
        <v>1573</v>
      </c>
      <c r="B1982" s="111">
        <v>2072</v>
      </c>
      <c r="C1982" s="112">
        <f t="shared" si="373"/>
        <v>92922.46</v>
      </c>
      <c r="D1982" s="113">
        <f t="shared" si="374"/>
        <v>7743.53</v>
      </c>
      <c r="E1982" s="114">
        <f t="shared" si="378"/>
        <v>859.53</v>
      </c>
      <c r="F1982" s="115">
        <f t="shared" si="380"/>
        <v>232.3</v>
      </c>
      <c r="G1982" s="116">
        <f t="shared" si="381"/>
        <v>77.430000000000007</v>
      </c>
      <c r="H1982" s="115">
        <f t="shared" si="372"/>
        <v>2.29</v>
      </c>
      <c r="I1982" s="115">
        <f t="shared" si="375"/>
        <v>117.29</v>
      </c>
      <c r="J1982" s="112">
        <f t="shared" si="376"/>
        <v>299.57</v>
      </c>
      <c r="K1982" s="114">
        <f t="shared" si="377"/>
        <v>217.82</v>
      </c>
      <c r="L1982" s="117">
        <v>2072</v>
      </c>
      <c r="M1982" s="118">
        <f t="shared" si="379"/>
        <v>1573</v>
      </c>
      <c r="N1982" s="119">
        <v>2072</v>
      </c>
      <c r="O1982" s="120">
        <f t="shared" si="382"/>
        <v>1573</v>
      </c>
      <c r="U1982" s="125"/>
    </row>
    <row r="1983" spans="1:21" x14ac:dyDescent="0.3">
      <c r="A1983" s="126">
        <v>1574</v>
      </c>
      <c r="B1983" s="127">
        <v>2073</v>
      </c>
      <c r="C1983" s="128">
        <f t="shared" si="373"/>
        <v>92981.53</v>
      </c>
      <c r="D1983" s="129">
        <f t="shared" si="374"/>
        <v>7748.46</v>
      </c>
      <c r="E1983" s="130">
        <f t="shared" si="378"/>
        <v>860.07</v>
      </c>
      <c r="F1983" s="131">
        <f t="shared" si="380"/>
        <v>232.45</v>
      </c>
      <c r="G1983" s="132">
        <f t="shared" si="381"/>
        <v>77.48</v>
      </c>
      <c r="H1983" s="131">
        <f t="shared" si="372"/>
        <v>2.29</v>
      </c>
      <c r="I1983" s="131">
        <f t="shared" si="375"/>
        <v>117.29</v>
      </c>
      <c r="J1983" s="128">
        <f t="shared" si="376"/>
        <v>299.57</v>
      </c>
      <c r="K1983" s="130">
        <f t="shared" si="377"/>
        <v>217.82</v>
      </c>
      <c r="L1983" s="133">
        <v>2073</v>
      </c>
      <c r="M1983" s="118">
        <f t="shared" si="379"/>
        <v>1574</v>
      </c>
      <c r="N1983" s="135">
        <v>2073</v>
      </c>
      <c r="O1983" s="136">
        <f t="shared" si="382"/>
        <v>1574</v>
      </c>
      <c r="U1983" s="125"/>
    </row>
    <row r="1984" spans="1:21" x14ac:dyDescent="0.3">
      <c r="A1984" s="110">
        <v>1575</v>
      </c>
      <c r="B1984" s="111">
        <v>2074</v>
      </c>
      <c r="C1984" s="112">
        <f t="shared" si="373"/>
        <v>93040.61</v>
      </c>
      <c r="D1984" s="113">
        <f t="shared" si="374"/>
        <v>7753.38</v>
      </c>
      <c r="E1984" s="114">
        <f t="shared" si="378"/>
        <v>860.62</v>
      </c>
      <c r="F1984" s="115">
        <f t="shared" si="380"/>
        <v>232.6</v>
      </c>
      <c r="G1984" s="116">
        <f t="shared" si="381"/>
        <v>77.53</v>
      </c>
      <c r="H1984" s="115">
        <f t="shared" si="372"/>
        <v>2.29</v>
      </c>
      <c r="I1984" s="115">
        <f t="shared" si="375"/>
        <v>117.29</v>
      </c>
      <c r="J1984" s="112">
        <f t="shared" si="376"/>
        <v>299.57</v>
      </c>
      <c r="K1984" s="114">
        <f t="shared" si="377"/>
        <v>217.82</v>
      </c>
      <c r="L1984" s="117">
        <v>2074</v>
      </c>
      <c r="M1984" s="134">
        <f t="shared" si="379"/>
        <v>1575</v>
      </c>
      <c r="N1984" s="119">
        <v>2074</v>
      </c>
      <c r="O1984" s="120">
        <f t="shared" si="382"/>
        <v>1575</v>
      </c>
      <c r="U1984" s="125"/>
    </row>
    <row r="1985" spans="1:21" x14ac:dyDescent="0.3">
      <c r="A1985" s="126">
        <v>1576</v>
      </c>
      <c r="B1985" s="127">
        <v>2075</v>
      </c>
      <c r="C1985" s="128">
        <f t="shared" si="373"/>
        <v>93099.68</v>
      </c>
      <c r="D1985" s="129">
        <f t="shared" si="374"/>
        <v>7758.3</v>
      </c>
      <c r="E1985" s="130">
        <f t="shared" si="378"/>
        <v>861.17</v>
      </c>
      <c r="F1985" s="131">
        <f t="shared" si="380"/>
        <v>232.74</v>
      </c>
      <c r="G1985" s="132">
        <f t="shared" si="381"/>
        <v>77.58</v>
      </c>
      <c r="H1985" s="131">
        <f t="shared" si="372"/>
        <v>2.29</v>
      </c>
      <c r="I1985" s="131">
        <f t="shared" si="375"/>
        <v>117.29</v>
      </c>
      <c r="J1985" s="128">
        <f t="shared" si="376"/>
        <v>299.57</v>
      </c>
      <c r="K1985" s="130">
        <f t="shared" si="377"/>
        <v>217.82</v>
      </c>
      <c r="L1985" s="133">
        <v>2075</v>
      </c>
      <c r="M1985" s="118">
        <f t="shared" si="379"/>
        <v>1576</v>
      </c>
      <c r="N1985" s="135">
        <v>2075</v>
      </c>
      <c r="O1985" s="136">
        <f t="shared" si="382"/>
        <v>1576</v>
      </c>
      <c r="U1985" s="125"/>
    </row>
    <row r="1986" spans="1:21" x14ac:dyDescent="0.3">
      <c r="A1986" s="110">
        <v>1576</v>
      </c>
      <c r="B1986" s="111">
        <v>2076</v>
      </c>
      <c r="C1986" s="112">
        <f t="shared" si="373"/>
        <v>93099.68</v>
      </c>
      <c r="D1986" s="113">
        <f t="shared" si="374"/>
        <v>7758.3</v>
      </c>
      <c r="E1986" s="114">
        <f t="shared" si="378"/>
        <v>861.17</v>
      </c>
      <c r="F1986" s="115">
        <f t="shared" si="380"/>
        <v>232.74</v>
      </c>
      <c r="G1986" s="116">
        <f t="shared" si="381"/>
        <v>77.58</v>
      </c>
      <c r="H1986" s="115">
        <f t="shared" si="372"/>
        <v>2.29</v>
      </c>
      <c r="I1986" s="115">
        <f t="shared" si="375"/>
        <v>117.29</v>
      </c>
      <c r="J1986" s="112">
        <f t="shared" si="376"/>
        <v>299.57</v>
      </c>
      <c r="K1986" s="114">
        <f t="shared" si="377"/>
        <v>217.82</v>
      </c>
      <c r="L1986" s="117">
        <v>2076</v>
      </c>
      <c r="M1986" s="134">
        <f t="shared" si="379"/>
        <v>1576</v>
      </c>
      <c r="N1986" s="119">
        <v>2076</v>
      </c>
      <c r="O1986" s="120">
        <f t="shared" si="382"/>
        <v>1576</v>
      </c>
      <c r="U1986" s="125"/>
    </row>
    <row r="1987" spans="1:21" x14ac:dyDescent="0.3">
      <c r="A1987" s="126">
        <v>1577</v>
      </c>
      <c r="B1987" s="127">
        <v>2077</v>
      </c>
      <c r="C1987" s="128">
        <f t="shared" si="373"/>
        <v>93158.75</v>
      </c>
      <c r="D1987" s="129">
        <f t="shared" si="374"/>
        <v>7763.22</v>
      </c>
      <c r="E1987" s="130">
        <f t="shared" si="378"/>
        <v>861.71</v>
      </c>
      <c r="F1987" s="131">
        <f t="shared" si="380"/>
        <v>232.89</v>
      </c>
      <c r="G1987" s="132">
        <f t="shared" si="381"/>
        <v>77.63</v>
      </c>
      <c r="H1987" s="131">
        <f t="shared" ref="H1987:H2010" si="383">TRUNC($P$9,2)</f>
        <v>2.29</v>
      </c>
      <c r="I1987" s="131">
        <f t="shared" si="375"/>
        <v>117.29</v>
      </c>
      <c r="J1987" s="128">
        <f t="shared" si="376"/>
        <v>299.57</v>
      </c>
      <c r="K1987" s="130">
        <f t="shared" si="377"/>
        <v>217.82</v>
      </c>
      <c r="L1987" s="133">
        <v>2077</v>
      </c>
      <c r="M1987" s="118">
        <f t="shared" si="379"/>
        <v>1577</v>
      </c>
      <c r="N1987" s="135">
        <v>2077</v>
      </c>
      <c r="O1987" s="136">
        <f t="shared" si="382"/>
        <v>1577</v>
      </c>
      <c r="U1987" s="125"/>
    </row>
    <row r="1988" spans="1:21" x14ac:dyDescent="0.3">
      <c r="A1988" s="110">
        <v>1578</v>
      </c>
      <c r="B1988" s="111">
        <v>2078</v>
      </c>
      <c r="C1988" s="112">
        <f t="shared" si="373"/>
        <v>93217.83</v>
      </c>
      <c r="D1988" s="113">
        <f t="shared" si="374"/>
        <v>7768.15</v>
      </c>
      <c r="E1988" s="114">
        <f t="shared" si="378"/>
        <v>862.26</v>
      </c>
      <c r="F1988" s="115">
        <f t="shared" si="380"/>
        <v>233.04</v>
      </c>
      <c r="G1988" s="116">
        <f t="shared" si="381"/>
        <v>77.680000000000007</v>
      </c>
      <c r="H1988" s="115">
        <f t="shared" si="383"/>
        <v>2.29</v>
      </c>
      <c r="I1988" s="115">
        <f t="shared" si="375"/>
        <v>117.29</v>
      </c>
      <c r="J1988" s="112">
        <f t="shared" si="376"/>
        <v>299.57</v>
      </c>
      <c r="K1988" s="114">
        <f t="shared" si="377"/>
        <v>217.82</v>
      </c>
      <c r="L1988" s="117">
        <v>2078</v>
      </c>
      <c r="M1988" s="134">
        <f t="shared" si="379"/>
        <v>1578</v>
      </c>
      <c r="N1988" s="119">
        <v>2078</v>
      </c>
      <c r="O1988" s="120">
        <f t="shared" si="382"/>
        <v>1578</v>
      </c>
      <c r="U1988" s="125"/>
    </row>
    <row r="1989" spans="1:21" x14ac:dyDescent="0.3">
      <c r="A1989" s="126">
        <v>1579</v>
      </c>
      <c r="B1989" s="127">
        <v>2079</v>
      </c>
      <c r="C1989" s="128">
        <f t="shared" si="373"/>
        <v>93276.9</v>
      </c>
      <c r="D1989" s="129">
        <f t="shared" si="374"/>
        <v>7773.07</v>
      </c>
      <c r="E1989" s="130">
        <f t="shared" si="378"/>
        <v>862.81</v>
      </c>
      <c r="F1989" s="131">
        <f t="shared" si="380"/>
        <v>233.19</v>
      </c>
      <c r="G1989" s="132">
        <f t="shared" si="381"/>
        <v>77.73</v>
      </c>
      <c r="H1989" s="131">
        <f t="shared" si="383"/>
        <v>2.29</v>
      </c>
      <c r="I1989" s="131">
        <f t="shared" si="375"/>
        <v>117.29</v>
      </c>
      <c r="J1989" s="128">
        <f t="shared" si="376"/>
        <v>299.57</v>
      </c>
      <c r="K1989" s="130">
        <f t="shared" si="377"/>
        <v>217.82</v>
      </c>
      <c r="L1989" s="133">
        <v>2079</v>
      </c>
      <c r="M1989" s="118">
        <f t="shared" si="379"/>
        <v>1579</v>
      </c>
      <c r="N1989" s="135">
        <v>2079</v>
      </c>
      <c r="O1989" s="136">
        <f t="shared" si="382"/>
        <v>1579</v>
      </c>
      <c r="U1989" s="125"/>
    </row>
    <row r="1990" spans="1:21" x14ac:dyDescent="0.3">
      <c r="A1990" s="110">
        <v>1580</v>
      </c>
      <c r="B1990" s="111">
        <v>2080</v>
      </c>
      <c r="C1990" s="112">
        <f t="shared" si="373"/>
        <v>93335.97</v>
      </c>
      <c r="D1990" s="113">
        <f t="shared" si="374"/>
        <v>7777.99</v>
      </c>
      <c r="E1990" s="114">
        <f t="shared" si="378"/>
        <v>863.35</v>
      </c>
      <c r="F1990" s="115">
        <f t="shared" si="380"/>
        <v>233.33</v>
      </c>
      <c r="G1990" s="116">
        <f t="shared" si="381"/>
        <v>77.77</v>
      </c>
      <c r="H1990" s="115">
        <f t="shared" si="383"/>
        <v>2.29</v>
      </c>
      <c r="I1990" s="115">
        <f t="shared" si="375"/>
        <v>117.29</v>
      </c>
      <c r="J1990" s="112">
        <f t="shared" si="376"/>
        <v>299.57</v>
      </c>
      <c r="K1990" s="114">
        <f t="shared" si="377"/>
        <v>217.82</v>
      </c>
      <c r="L1990" s="117">
        <v>2080</v>
      </c>
      <c r="M1990" s="134">
        <f t="shared" si="379"/>
        <v>1580</v>
      </c>
      <c r="N1990" s="119">
        <v>2080</v>
      </c>
      <c r="O1990" s="120">
        <f t="shared" si="382"/>
        <v>1580</v>
      </c>
      <c r="U1990" s="125"/>
    </row>
    <row r="1991" spans="1:21" x14ac:dyDescent="0.3">
      <c r="A1991" s="126">
        <v>1580</v>
      </c>
      <c r="B1991" s="127">
        <v>2081</v>
      </c>
      <c r="C1991" s="128">
        <f t="shared" si="373"/>
        <v>93335.97</v>
      </c>
      <c r="D1991" s="129">
        <f t="shared" si="374"/>
        <v>7777.99</v>
      </c>
      <c r="E1991" s="130">
        <f t="shared" si="378"/>
        <v>863.35</v>
      </c>
      <c r="F1991" s="131">
        <f t="shared" si="380"/>
        <v>233.33</v>
      </c>
      <c r="G1991" s="132">
        <f t="shared" si="381"/>
        <v>77.77</v>
      </c>
      <c r="H1991" s="131">
        <f t="shared" si="383"/>
        <v>2.29</v>
      </c>
      <c r="I1991" s="131">
        <f t="shared" si="375"/>
        <v>117.29</v>
      </c>
      <c r="J1991" s="128">
        <f t="shared" si="376"/>
        <v>299.57</v>
      </c>
      <c r="K1991" s="130">
        <f t="shared" si="377"/>
        <v>217.82</v>
      </c>
      <c r="L1991" s="133">
        <v>2081</v>
      </c>
      <c r="M1991" s="118">
        <f t="shared" si="379"/>
        <v>1580</v>
      </c>
      <c r="N1991" s="135">
        <v>2081</v>
      </c>
      <c r="O1991" s="136">
        <f t="shared" si="382"/>
        <v>1580</v>
      </c>
      <c r="U1991" s="125"/>
    </row>
    <row r="1992" spans="1:21" x14ac:dyDescent="0.3">
      <c r="A1992" s="110">
        <v>1581</v>
      </c>
      <c r="B1992" s="111">
        <v>2082</v>
      </c>
      <c r="C1992" s="112">
        <f t="shared" si="373"/>
        <v>93395.05</v>
      </c>
      <c r="D1992" s="113">
        <f t="shared" si="374"/>
        <v>7782.92</v>
      </c>
      <c r="E1992" s="114">
        <f t="shared" si="378"/>
        <v>863.9</v>
      </c>
      <c r="F1992" s="115">
        <f t="shared" si="380"/>
        <v>233.48</v>
      </c>
      <c r="G1992" s="116">
        <f t="shared" si="381"/>
        <v>77.819999999999993</v>
      </c>
      <c r="H1992" s="115">
        <f t="shared" si="383"/>
        <v>2.29</v>
      </c>
      <c r="I1992" s="115">
        <f t="shared" si="375"/>
        <v>117.29</v>
      </c>
      <c r="J1992" s="112">
        <f t="shared" si="376"/>
        <v>299.57</v>
      </c>
      <c r="K1992" s="114">
        <f t="shared" si="377"/>
        <v>217.82</v>
      </c>
      <c r="L1992" s="117">
        <v>2082</v>
      </c>
      <c r="M1992" s="134">
        <f t="shared" si="379"/>
        <v>1581</v>
      </c>
      <c r="N1992" s="119">
        <v>2082</v>
      </c>
      <c r="O1992" s="120">
        <f t="shared" si="382"/>
        <v>1581</v>
      </c>
      <c r="U1992" s="125"/>
    </row>
    <row r="1993" spans="1:21" x14ac:dyDescent="0.3">
      <c r="A1993" s="126">
        <v>1582</v>
      </c>
      <c r="B1993" s="127">
        <v>2083</v>
      </c>
      <c r="C1993" s="128">
        <f t="shared" si="373"/>
        <v>93454.12</v>
      </c>
      <c r="D1993" s="129">
        <f t="shared" si="374"/>
        <v>7787.84</v>
      </c>
      <c r="E1993" s="130">
        <f t="shared" si="378"/>
        <v>864.45</v>
      </c>
      <c r="F1993" s="131">
        <f t="shared" si="380"/>
        <v>233.63</v>
      </c>
      <c r="G1993" s="132">
        <f t="shared" si="381"/>
        <v>77.87</v>
      </c>
      <c r="H1993" s="131">
        <f t="shared" si="383"/>
        <v>2.29</v>
      </c>
      <c r="I1993" s="131">
        <f t="shared" si="375"/>
        <v>117.29</v>
      </c>
      <c r="J1993" s="128">
        <f t="shared" si="376"/>
        <v>299.57</v>
      </c>
      <c r="K1993" s="130">
        <f t="shared" si="377"/>
        <v>217.82</v>
      </c>
      <c r="L1993" s="133">
        <v>2083</v>
      </c>
      <c r="M1993" s="118">
        <f t="shared" si="379"/>
        <v>1582</v>
      </c>
      <c r="N1993" s="135">
        <v>2083</v>
      </c>
      <c r="O1993" s="136">
        <f t="shared" si="382"/>
        <v>1582</v>
      </c>
      <c r="U1993" s="125"/>
    </row>
    <row r="1994" spans="1:21" x14ac:dyDescent="0.3">
      <c r="A1994" s="110">
        <v>1583</v>
      </c>
      <c r="B1994" s="111">
        <v>2084</v>
      </c>
      <c r="C1994" s="112">
        <f t="shared" ref="C1994:C2010" si="384">ROUND($P$1*A1994,2)</f>
        <v>93513.19</v>
      </c>
      <c r="D1994" s="113">
        <f t="shared" ref="D1994:D2010" si="385">TRUNC(C1994/12,2)</f>
        <v>7792.76</v>
      </c>
      <c r="E1994" s="114">
        <f t="shared" si="378"/>
        <v>864.99</v>
      </c>
      <c r="F1994" s="115">
        <f t="shared" si="380"/>
        <v>233.78</v>
      </c>
      <c r="G1994" s="116">
        <f t="shared" si="381"/>
        <v>77.92</v>
      </c>
      <c r="H1994" s="115">
        <f t="shared" si="383"/>
        <v>2.29</v>
      </c>
      <c r="I1994" s="115">
        <f t="shared" ref="I1994:I2010" si="386">TRUNC(IF(A1994&lt;$A$427,$D$427*$R$10+$P$10,IF(A1994&gt;$A$782,$D$782*$R$10+$P$10,D1994*$R$10+$P$10)),2)</f>
        <v>117.29</v>
      </c>
      <c r="J1994" s="112">
        <f t="shared" ref="J1994:J2010" si="387">TRUNC(IF(A1994&lt;$A$427,($D$427*$R$11)+$P$11,IF(A1994&gt;$A$782,$D$782*$R$11+$P$11,D1994*$R$11+$P$11)),2)</f>
        <v>299.57</v>
      </c>
      <c r="K1994" s="114">
        <f t="shared" ref="K1994:K2010" si="388">TRUNC(IF(A1994&lt;$A$427,$D$427*$R$12+$P$12,IF(A1994&gt;$A$782,$D$782*$R$12+$P$12,D1994*$R$12+$P$12)),2)</f>
        <v>217.82</v>
      </c>
      <c r="L1994" s="117">
        <v>2084</v>
      </c>
      <c r="M1994" s="134">
        <f t="shared" si="379"/>
        <v>1583</v>
      </c>
      <c r="N1994" s="119">
        <v>2084</v>
      </c>
      <c r="O1994" s="120">
        <f t="shared" si="382"/>
        <v>1583</v>
      </c>
      <c r="U1994" s="125"/>
    </row>
    <row r="1995" spans="1:21" x14ac:dyDescent="0.3">
      <c r="A1995" s="126">
        <v>1584</v>
      </c>
      <c r="B1995" s="127">
        <v>2085</v>
      </c>
      <c r="C1995" s="128">
        <f t="shared" si="384"/>
        <v>93572.27</v>
      </c>
      <c r="D1995" s="129">
        <f t="shared" si="385"/>
        <v>7797.68</v>
      </c>
      <c r="E1995" s="130">
        <f t="shared" si="378"/>
        <v>865.54</v>
      </c>
      <c r="F1995" s="131">
        <f t="shared" si="380"/>
        <v>233.93</v>
      </c>
      <c r="G1995" s="132">
        <f t="shared" si="381"/>
        <v>77.97</v>
      </c>
      <c r="H1995" s="131">
        <f t="shared" si="383"/>
        <v>2.29</v>
      </c>
      <c r="I1995" s="131">
        <f t="shared" si="386"/>
        <v>117.29</v>
      </c>
      <c r="J1995" s="128">
        <f t="shared" si="387"/>
        <v>299.57</v>
      </c>
      <c r="K1995" s="130">
        <f t="shared" si="388"/>
        <v>217.82</v>
      </c>
      <c r="L1995" s="133">
        <v>2085</v>
      </c>
      <c r="M1995" s="118">
        <f t="shared" si="379"/>
        <v>1584</v>
      </c>
      <c r="N1995" s="135">
        <v>2085</v>
      </c>
      <c r="O1995" s="136">
        <f t="shared" si="382"/>
        <v>1584</v>
      </c>
      <c r="U1995" s="125"/>
    </row>
    <row r="1996" spans="1:21" x14ac:dyDescent="0.3">
      <c r="A1996" s="110">
        <v>1585</v>
      </c>
      <c r="B1996" s="111">
        <v>2086</v>
      </c>
      <c r="C1996" s="112">
        <f t="shared" si="384"/>
        <v>93631.34</v>
      </c>
      <c r="D1996" s="113">
        <f t="shared" si="385"/>
        <v>7802.61</v>
      </c>
      <c r="E1996" s="114">
        <f t="shared" si="378"/>
        <v>866.08</v>
      </c>
      <c r="F1996" s="115">
        <f t="shared" si="380"/>
        <v>234.07</v>
      </c>
      <c r="G1996" s="116">
        <f t="shared" si="381"/>
        <v>78.02</v>
      </c>
      <c r="H1996" s="115">
        <f t="shared" si="383"/>
        <v>2.29</v>
      </c>
      <c r="I1996" s="115">
        <f t="shared" si="386"/>
        <v>117.29</v>
      </c>
      <c r="J1996" s="112">
        <f t="shared" si="387"/>
        <v>299.57</v>
      </c>
      <c r="K1996" s="114">
        <f t="shared" si="388"/>
        <v>217.82</v>
      </c>
      <c r="L1996" s="117">
        <v>2086</v>
      </c>
      <c r="M1996" s="134">
        <f t="shared" si="379"/>
        <v>1585</v>
      </c>
      <c r="N1996" s="119">
        <v>2086</v>
      </c>
      <c r="O1996" s="120">
        <f t="shared" si="382"/>
        <v>1585</v>
      </c>
      <c r="U1996" s="125"/>
    </row>
    <row r="1997" spans="1:21" x14ac:dyDescent="0.3">
      <c r="A1997" s="126">
        <v>1585</v>
      </c>
      <c r="B1997" s="127">
        <v>2087</v>
      </c>
      <c r="C1997" s="128">
        <f t="shared" si="384"/>
        <v>93631.34</v>
      </c>
      <c r="D1997" s="129">
        <f t="shared" si="385"/>
        <v>7802.61</v>
      </c>
      <c r="E1997" s="130">
        <f t="shared" si="378"/>
        <v>866.08</v>
      </c>
      <c r="F1997" s="131">
        <f t="shared" si="380"/>
        <v>234.07</v>
      </c>
      <c r="G1997" s="132">
        <f t="shared" si="381"/>
        <v>78.02</v>
      </c>
      <c r="H1997" s="131">
        <f t="shared" si="383"/>
        <v>2.29</v>
      </c>
      <c r="I1997" s="131">
        <f t="shared" si="386"/>
        <v>117.29</v>
      </c>
      <c r="J1997" s="128">
        <f t="shared" si="387"/>
        <v>299.57</v>
      </c>
      <c r="K1997" s="130">
        <f t="shared" si="388"/>
        <v>217.82</v>
      </c>
      <c r="L1997" s="133">
        <v>2087</v>
      </c>
      <c r="M1997" s="118">
        <f t="shared" si="379"/>
        <v>1585</v>
      </c>
      <c r="N1997" s="135">
        <v>2087</v>
      </c>
      <c r="O1997" s="136">
        <f t="shared" si="382"/>
        <v>1585</v>
      </c>
      <c r="U1997" s="125"/>
    </row>
    <row r="1998" spans="1:21" x14ac:dyDescent="0.3">
      <c r="A1998" s="110">
        <v>1586</v>
      </c>
      <c r="B1998" s="111">
        <v>2088</v>
      </c>
      <c r="C1998" s="112">
        <f t="shared" si="384"/>
        <v>93690.41</v>
      </c>
      <c r="D1998" s="113">
        <f t="shared" si="385"/>
        <v>7807.53</v>
      </c>
      <c r="E1998" s="114">
        <f t="shared" si="378"/>
        <v>866.63</v>
      </c>
      <c r="F1998" s="115">
        <f t="shared" si="380"/>
        <v>234.22</v>
      </c>
      <c r="G1998" s="116">
        <f t="shared" si="381"/>
        <v>78.069999999999993</v>
      </c>
      <c r="H1998" s="115">
        <f t="shared" si="383"/>
        <v>2.29</v>
      </c>
      <c r="I1998" s="115">
        <f t="shared" si="386"/>
        <v>117.29</v>
      </c>
      <c r="J1998" s="112">
        <f t="shared" si="387"/>
        <v>299.57</v>
      </c>
      <c r="K1998" s="114">
        <f t="shared" si="388"/>
        <v>217.82</v>
      </c>
      <c r="L1998" s="117">
        <v>2088</v>
      </c>
      <c r="M1998" s="134">
        <f t="shared" si="379"/>
        <v>1586</v>
      </c>
      <c r="N1998" s="119">
        <v>2088</v>
      </c>
      <c r="O1998" s="120">
        <f t="shared" si="382"/>
        <v>1586</v>
      </c>
      <c r="U1998" s="125"/>
    </row>
    <row r="1999" spans="1:21" x14ac:dyDescent="0.3">
      <c r="A1999" s="126">
        <v>1587</v>
      </c>
      <c r="B1999" s="127">
        <v>2089</v>
      </c>
      <c r="C1999" s="128">
        <f t="shared" si="384"/>
        <v>93749.49</v>
      </c>
      <c r="D1999" s="129">
        <f t="shared" si="385"/>
        <v>7812.45</v>
      </c>
      <c r="E1999" s="130">
        <f t="shared" si="378"/>
        <v>867.18</v>
      </c>
      <c r="F1999" s="131">
        <f t="shared" si="380"/>
        <v>234.37</v>
      </c>
      <c r="G1999" s="132">
        <f t="shared" si="381"/>
        <v>78.12</v>
      </c>
      <c r="H1999" s="131">
        <f t="shared" si="383"/>
        <v>2.29</v>
      </c>
      <c r="I1999" s="131">
        <f t="shared" si="386"/>
        <v>117.29</v>
      </c>
      <c r="J1999" s="128">
        <f t="shared" si="387"/>
        <v>299.57</v>
      </c>
      <c r="K1999" s="130">
        <f t="shared" si="388"/>
        <v>217.82</v>
      </c>
      <c r="L1999" s="133">
        <v>2089</v>
      </c>
      <c r="M1999" s="118">
        <f t="shared" si="379"/>
        <v>1587</v>
      </c>
      <c r="N1999" s="135">
        <v>2089</v>
      </c>
      <c r="O1999" s="136">
        <f t="shared" si="382"/>
        <v>1587</v>
      </c>
      <c r="U1999" s="125"/>
    </row>
    <row r="2000" spans="1:21" x14ac:dyDescent="0.3">
      <c r="A2000" s="110">
        <v>1588</v>
      </c>
      <c r="B2000" s="111">
        <v>2090</v>
      </c>
      <c r="C2000" s="112">
        <f t="shared" si="384"/>
        <v>93808.56</v>
      </c>
      <c r="D2000" s="113">
        <f t="shared" si="385"/>
        <v>7817.38</v>
      </c>
      <c r="E2000" s="114">
        <f t="shared" si="378"/>
        <v>867.72</v>
      </c>
      <c r="F2000" s="115">
        <f t="shared" si="380"/>
        <v>234.52</v>
      </c>
      <c r="G2000" s="116">
        <f t="shared" si="381"/>
        <v>78.17</v>
      </c>
      <c r="H2000" s="115">
        <f t="shared" si="383"/>
        <v>2.29</v>
      </c>
      <c r="I2000" s="115">
        <f t="shared" si="386"/>
        <v>117.29</v>
      </c>
      <c r="J2000" s="112">
        <f t="shared" si="387"/>
        <v>299.57</v>
      </c>
      <c r="K2000" s="114">
        <f t="shared" si="388"/>
        <v>217.82</v>
      </c>
      <c r="L2000" s="117">
        <v>2090</v>
      </c>
      <c r="M2000" s="134">
        <f t="shared" si="379"/>
        <v>1588</v>
      </c>
      <c r="N2000" s="119">
        <v>2090</v>
      </c>
      <c r="O2000" s="120">
        <f t="shared" si="382"/>
        <v>1588</v>
      </c>
      <c r="U2000" s="125"/>
    </row>
    <row r="2001" spans="1:21" x14ac:dyDescent="0.3">
      <c r="A2001" s="126">
        <v>1589</v>
      </c>
      <c r="B2001" s="127">
        <v>2091</v>
      </c>
      <c r="C2001" s="128">
        <f t="shared" si="384"/>
        <v>93867.63</v>
      </c>
      <c r="D2001" s="129">
        <f t="shared" si="385"/>
        <v>7822.3</v>
      </c>
      <c r="E2001" s="130">
        <f t="shared" si="378"/>
        <v>868.27</v>
      </c>
      <c r="F2001" s="131">
        <f t="shared" si="380"/>
        <v>234.66</v>
      </c>
      <c r="G2001" s="132">
        <f t="shared" si="381"/>
        <v>78.22</v>
      </c>
      <c r="H2001" s="131">
        <f t="shared" si="383"/>
        <v>2.29</v>
      </c>
      <c r="I2001" s="131">
        <f t="shared" si="386"/>
        <v>117.29</v>
      </c>
      <c r="J2001" s="128">
        <f t="shared" si="387"/>
        <v>299.57</v>
      </c>
      <c r="K2001" s="130">
        <f t="shared" si="388"/>
        <v>217.82</v>
      </c>
      <c r="L2001" s="133">
        <v>2091</v>
      </c>
      <c r="M2001" s="118">
        <f t="shared" si="379"/>
        <v>1589</v>
      </c>
      <c r="N2001" s="135">
        <v>2091</v>
      </c>
      <c r="O2001" s="136">
        <f t="shared" si="382"/>
        <v>1589</v>
      </c>
      <c r="U2001" s="125"/>
    </row>
    <row r="2002" spans="1:21" x14ac:dyDescent="0.3">
      <c r="A2002" s="110">
        <v>1589</v>
      </c>
      <c r="B2002" s="111">
        <v>2092</v>
      </c>
      <c r="C2002" s="112">
        <f t="shared" si="384"/>
        <v>93867.63</v>
      </c>
      <c r="D2002" s="113">
        <f t="shared" si="385"/>
        <v>7822.3</v>
      </c>
      <c r="E2002" s="114">
        <f t="shared" si="378"/>
        <v>868.27</v>
      </c>
      <c r="F2002" s="115">
        <f t="shared" si="380"/>
        <v>234.66</v>
      </c>
      <c r="G2002" s="116">
        <f t="shared" si="381"/>
        <v>78.22</v>
      </c>
      <c r="H2002" s="115">
        <f t="shared" si="383"/>
        <v>2.29</v>
      </c>
      <c r="I2002" s="115">
        <f t="shared" si="386"/>
        <v>117.29</v>
      </c>
      <c r="J2002" s="112">
        <f t="shared" si="387"/>
        <v>299.57</v>
      </c>
      <c r="K2002" s="114">
        <f t="shared" si="388"/>
        <v>217.82</v>
      </c>
      <c r="L2002" s="117">
        <v>2092</v>
      </c>
      <c r="M2002" s="118">
        <f t="shared" si="379"/>
        <v>1589</v>
      </c>
      <c r="N2002" s="119">
        <v>2092</v>
      </c>
      <c r="O2002" s="120">
        <f t="shared" si="382"/>
        <v>1589</v>
      </c>
      <c r="U2002" s="125"/>
    </row>
    <row r="2003" spans="1:21" x14ac:dyDescent="0.3">
      <c r="A2003" s="126">
        <v>1590</v>
      </c>
      <c r="B2003" s="127">
        <v>2093</v>
      </c>
      <c r="C2003" s="128">
        <f t="shared" si="384"/>
        <v>93926.71</v>
      </c>
      <c r="D2003" s="129">
        <f t="shared" si="385"/>
        <v>7827.22</v>
      </c>
      <c r="E2003" s="130">
        <f t="shared" si="378"/>
        <v>868.82</v>
      </c>
      <c r="F2003" s="131">
        <f t="shared" si="380"/>
        <v>234.81</v>
      </c>
      <c r="G2003" s="132">
        <f t="shared" si="381"/>
        <v>78.27</v>
      </c>
      <c r="H2003" s="131">
        <f t="shared" si="383"/>
        <v>2.29</v>
      </c>
      <c r="I2003" s="131">
        <f t="shared" si="386"/>
        <v>117.29</v>
      </c>
      <c r="J2003" s="128">
        <f t="shared" si="387"/>
        <v>299.57</v>
      </c>
      <c r="K2003" s="130">
        <f t="shared" si="388"/>
        <v>217.82</v>
      </c>
      <c r="L2003" s="133">
        <v>2093</v>
      </c>
      <c r="M2003" s="134">
        <f t="shared" si="379"/>
        <v>1590</v>
      </c>
      <c r="N2003" s="135">
        <v>2093</v>
      </c>
      <c r="O2003" s="136">
        <f t="shared" si="382"/>
        <v>1590</v>
      </c>
      <c r="U2003" s="125"/>
    </row>
    <row r="2004" spans="1:21" x14ac:dyDescent="0.3">
      <c r="A2004" s="110">
        <v>1591</v>
      </c>
      <c r="B2004" s="111">
        <v>2094</v>
      </c>
      <c r="C2004" s="112">
        <f t="shared" si="384"/>
        <v>93985.78</v>
      </c>
      <c r="D2004" s="113">
        <f t="shared" si="385"/>
        <v>7832.14</v>
      </c>
      <c r="E2004" s="114">
        <f t="shared" si="378"/>
        <v>869.36</v>
      </c>
      <c r="F2004" s="115">
        <f t="shared" si="380"/>
        <v>234.96</v>
      </c>
      <c r="G2004" s="116">
        <f t="shared" si="381"/>
        <v>78.319999999999993</v>
      </c>
      <c r="H2004" s="115">
        <f t="shared" si="383"/>
        <v>2.29</v>
      </c>
      <c r="I2004" s="115">
        <f t="shared" si="386"/>
        <v>117.29</v>
      </c>
      <c r="J2004" s="112">
        <f t="shared" si="387"/>
        <v>299.57</v>
      </c>
      <c r="K2004" s="114">
        <f t="shared" si="388"/>
        <v>217.82</v>
      </c>
      <c r="L2004" s="117">
        <v>2094</v>
      </c>
      <c r="M2004" s="118">
        <f t="shared" si="379"/>
        <v>1591</v>
      </c>
      <c r="N2004" s="119">
        <v>2094</v>
      </c>
      <c r="O2004" s="120">
        <f t="shared" si="382"/>
        <v>1591</v>
      </c>
      <c r="U2004" s="125"/>
    </row>
    <row r="2005" spans="1:21" x14ac:dyDescent="0.3">
      <c r="A2005" s="126">
        <v>1592</v>
      </c>
      <c r="B2005" s="127">
        <v>2095</v>
      </c>
      <c r="C2005" s="128">
        <f t="shared" si="384"/>
        <v>94044.85</v>
      </c>
      <c r="D2005" s="129">
        <f t="shared" si="385"/>
        <v>7837.07</v>
      </c>
      <c r="E2005" s="130">
        <f t="shared" si="378"/>
        <v>869.91</v>
      </c>
      <c r="F2005" s="131">
        <f t="shared" si="380"/>
        <v>235.11</v>
      </c>
      <c r="G2005" s="132">
        <f t="shared" si="381"/>
        <v>78.37</v>
      </c>
      <c r="H2005" s="131">
        <f t="shared" si="383"/>
        <v>2.29</v>
      </c>
      <c r="I2005" s="131">
        <f t="shared" si="386"/>
        <v>117.29</v>
      </c>
      <c r="J2005" s="128">
        <f t="shared" si="387"/>
        <v>299.57</v>
      </c>
      <c r="K2005" s="130">
        <f t="shared" si="388"/>
        <v>217.82</v>
      </c>
      <c r="L2005" s="133">
        <v>2095</v>
      </c>
      <c r="M2005" s="134">
        <f t="shared" si="379"/>
        <v>1592</v>
      </c>
      <c r="N2005" s="135">
        <v>2095</v>
      </c>
      <c r="O2005" s="136">
        <f t="shared" si="382"/>
        <v>1592</v>
      </c>
      <c r="U2005" s="125"/>
    </row>
    <row r="2006" spans="1:21" x14ac:dyDescent="0.3">
      <c r="A2006" s="110">
        <v>1593</v>
      </c>
      <c r="B2006" s="111">
        <v>2096</v>
      </c>
      <c r="C2006" s="112">
        <f t="shared" si="384"/>
        <v>94103.93</v>
      </c>
      <c r="D2006" s="113">
        <f t="shared" si="385"/>
        <v>7841.99</v>
      </c>
      <c r="E2006" s="114">
        <f t="shared" si="378"/>
        <v>870.46</v>
      </c>
      <c r="F2006" s="115">
        <f t="shared" si="380"/>
        <v>235.25</v>
      </c>
      <c r="G2006" s="116">
        <f t="shared" si="381"/>
        <v>78.41</v>
      </c>
      <c r="H2006" s="115">
        <f t="shared" si="383"/>
        <v>2.29</v>
      </c>
      <c r="I2006" s="115">
        <f t="shared" si="386"/>
        <v>117.29</v>
      </c>
      <c r="J2006" s="112">
        <f t="shared" si="387"/>
        <v>299.57</v>
      </c>
      <c r="K2006" s="114">
        <f t="shared" si="388"/>
        <v>217.82</v>
      </c>
      <c r="L2006" s="117">
        <v>2096</v>
      </c>
      <c r="M2006" s="118">
        <f t="shared" si="379"/>
        <v>1593</v>
      </c>
      <c r="N2006" s="119">
        <v>2096</v>
      </c>
      <c r="O2006" s="120">
        <f t="shared" si="382"/>
        <v>1593</v>
      </c>
      <c r="U2006" s="125"/>
    </row>
    <row r="2007" spans="1:21" x14ac:dyDescent="0.3">
      <c r="A2007" s="126">
        <v>1593</v>
      </c>
      <c r="B2007" s="127">
        <v>2097</v>
      </c>
      <c r="C2007" s="128">
        <f t="shared" si="384"/>
        <v>94103.93</v>
      </c>
      <c r="D2007" s="129">
        <f t="shared" si="385"/>
        <v>7841.99</v>
      </c>
      <c r="E2007" s="130">
        <f t="shared" si="378"/>
        <v>870.46</v>
      </c>
      <c r="F2007" s="131">
        <f t="shared" si="380"/>
        <v>235.25</v>
      </c>
      <c r="G2007" s="132">
        <f t="shared" si="381"/>
        <v>78.41</v>
      </c>
      <c r="H2007" s="131">
        <f t="shared" si="383"/>
        <v>2.29</v>
      </c>
      <c r="I2007" s="131">
        <f t="shared" si="386"/>
        <v>117.29</v>
      </c>
      <c r="J2007" s="128">
        <f t="shared" si="387"/>
        <v>299.57</v>
      </c>
      <c r="K2007" s="130">
        <f t="shared" si="388"/>
        <v>217.82</v>
      </c>
      <c r="L2007" s="133">
        <v>2097</v>
      </c>
      <c r="M2007" s="134">
        <f t="shared" si="379"/>
        <v>1593</v>
      </c>
      <c r="N2007" s="135">
        <v>2097</v>
      </c>
      <c r="O2007" s="136">
        <f t="shared" si="382"/>
        <v>1593</v>
      </c>
      <c r="U2007" s="125"/>
    </row>
    <row r="2008" spans="1:21" x14ac:dyDescent="0.3">
      <c r="A2008" s="110">
        <v>1594</v>
      </c>
      <c r="B2008" s="111">
        <v>2098</v>
      </c>
      <c r="C2008" s="112">
        <f t="shared" si="384"/>
        <v>94163</v>
      </c>
      <c r="D2008" s="113">
        <f t="shared" si="385"/>
        <v>7846.91</v>
      </c>
      <c r="E2008" s="114">
        <f t="shared" si="378"/>
        <v>871</v>
      </c>
      <c r="F2008" s="115">
        <f t="shared" si="380"/>
        <v>235.4</v>
      </c>
      <c r="G2008" s="116">
        <f t="shared" si="381"/>
        <v>78.459999999999994</v>
      </c>
      <c r="H2008" s="115">
        <f t="shared" si="383"/>
        <v>2.29</v>
      </c>
      <c r="I2008" s="115">
        <f t="shared" si="386"/>
        <v>117.29</v>
      </c>
      <c r="J2008" s="112">
        <f t="shared" si="387"/>
        <v>299.57</v>
      </c>
      <c r="K2008" s="114">
        <f t="shared" si="388"/>
        <v>217.82</v>
      </c>
      <c r="L2008" s="117">
        <v>2098</v>
      </c>
      <c r="M2008" s="118">
        <f t="shared" si="379"/>
        <v>1594</v>
      </c>
      <c r="N2008" s="119">
        <v>2098</v>
      </c>
      <c r="O2008" s="120">
        <f t="shared" si="382"/>
        <v>1594</v>
      </c>
      <c r="U2008" s="125"/>
    </row>
    <row r="2009" spans="1:21" x14ac:dyDescent="0.3">
      <c r="A2009" s="126">
        <v>1595</v>
      </c>
      <c r="B2009" s="127">
        <v>2099</v>
      </c>
      <c r="C2009" s="128">
        <f t="shared" si="384"/>
        <v>94222.07</v>
      </c>
      <c r="D2009" s="129">
        <f t="shared" si="385"/>
        <v>7851.83</v>
      </c>
      <c r="E2009" s="130">
        <f t="shared" si="378"/>
        <v>871.55</v>
      </c>
      <c r="F2009" s="131">
        <f t="shared" si="380"/>
        <v>235.55</v>
      </c>
      <c r="G2009" s="132">
        <f t="shared" si="381"/>
        <v>78.510000000000005</v>
      </c>
      <c r="H2009" s="131">
        <f t="shared" si="383"/>
        <v>2.29</v>
      </c>
      <c r="I2009" s="131">
        <f t="shared" si="386"/>
        <v>117.29</v>
      </c>
      <c r="J2009" s="128">
        <f t="shared" si="387"/>
        <v>299.57</v>
      </c>
      <c r="K2009" s="130">
        <f t="shared" si="388"/>
        <v>217.82</v>
      </c>
      <c r="L2009" s="133">
        <v>2099</v>
      </c>
      <c r="M2009" s="134">
        <f t="shared" si="379"/>
        <v>1595</v>
      </c>
      <c r="N2009" s="135">
        <v>2099</v>
      </c>
      <c r="O2009" s="136">
        <f t="shared" si="382"/>
        <v>1595</v>
      </c>
      <c r="U2009" s="125"/>
    </row>
    <row r="2010" spans="1:21" x14ac:dyDescent="0.3">
      <c r="A2010" s="164">
        <v>1596</v>
      </c>
      <c r="B2010" s="165">
        <v>2100</v>
      </c>
      <c r="C2010" s="166">
        <f t="shared" si="384"/>
        <v>94281.15</v>
      </c>
      <c r="D2010" s="167">
        <f t="shared" si="385"/>
        <v>7856.76</v>
      </c>
      <c r="E2010" s="168">
        <f t="shared" si="378"/>
        <v>872.1</v>
      </c>
      <c r="F2010" s="169">
        <f t="shared" si="380"/>
        <v>235.7</v>
      </c>
      <c r="G2010" s="170">
        <f t="shared" si="381"/>
        <v>78.56</v>
      </c>
      <c r="H2010" s="171">
        <f t="shared" si="383"/>
        <v>2.29</v>
      </c>
      <c r="I2010" s="171">
        <f t="shared" si="386"/>
        <v>117.29</v>
      </c>
      <c r="J2010" s="166">
        <f t="shared" si="387"/>
        <v>299.57</v>
      </c>
      <c r="K2010" s="168">
        <f t="shared" si="388"/>
        <v>217.82</v>
      </c>
      <c r="L2010" s="172">
        <v>2100</v>
      </c>
      <c r="M2010" s="173">
        <f t="shared" si="379"/>
        <v>1596</v>
      </c>
      <c r="N2010" s="174">
        <v>2100</v>
      </c>
      <c r="O2010" s="175">
        <f t="shared" si="382"/>
        <v>1596</v>
      </c>
      <c r="U2010" s="125"/>
    </row>
  </sheetData>
  <sheetProtection algorithmName="SHA-512" hashValue="ffFKbBfyP1xH47uXuA+w+W/M0eLbPma6HWRGdqmmoLVCWC1EQdgwbjKYMnWa96l51YBm1viBFuvjApVNMDrC5g==" saltValue="I5DPxsqNwGPxOOorBgWeIw==" spinCount="100000" sheet="1" selectLockedCells="1" selectUnlockedCells="1"/>
  <mergeCells count="23">
    <mergeCell ref="A935:O935"/>
    <mergeCell ref="A936:B936"/>
    <mergeCell ref="C936:D936"/>
    <mergeCell ref="F936:G936"/>
    <mergeCell ref="H936:K936"/>
    <mergeCell ref="L936:M936"/>
    <mergeCell ref="N936:O936"/>
    <mergeCell ref="P10:Q10"/>
    <mergeCell ref="R10:T10"/>
    <mergeCell ref="P11:Q11"/>
    <mergeCell ref="R11:T11"/>
    <mergeCell ref="P12:Q12"/>
    <mergeCell ref="R12:T12"/>
    <mergeCell ref="N1:O1"/>
    <mergeCell ref="P7:T7"/>
    <mergeCell ref="P8:Q8"/>
    <mergeCell ref="R8:T8"/>
    <mergeCell ref="P9:Q9"/>
    <mergeCell ref="A1:B1"/>
    <mergeCell ref="C1:D1"/>
    <mergeCell ref="F1:G1"/>
    <mergeCell ref="H1:K1"/>
    <mergeCell ref="L1:M1"/>
  </mergeCells>
  <printOptions horizontalCentered="1"/>
  <pageMargins left="0.23622047244094491" right="0.23622047244094491" top="0.74803149606299213" bottom="0.74803149606299213" header="0.31496062992125984" footer="0.31496062992125984"/>
  <pageSetup paperSize="9" scale="80" firstPageNumber="0" orientation="landscape"/>
  <headerFooter>
    <oddHeader>&amp;LDécret n° 82-1105 du 23 décembre 1982 relatif aux indices de la fonction publique&amp;C&amp;"MS Sans Serif,Regular "&amp;9Version au 01/11/2024</oddHeader>
    <oddFooter>&amp;C&amp;"MS Sans Serif,Regular "&amp;9- &amp;P -</oddFooter>
  </headerFooter>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9">
    <tabColor theme="8" tint="0.39997558519241921"/>
    <pageSetUpPr fitToPage="1"/>
  </sheetPr>
  <dimension ref="B1:O24"/>
  <sheetViews>
    <sheetView showGridLines="0" workbookViewId="0">
      <selection activeCell="A2" sqref="A2"/>
    </sheetView>
  </sheetViews>
  <sheetFormatPr baseColWidth="10" defaultColWidth="11.453125" defaultRowHeight="13" x14ac:dyDescent="0.3"/>
  <cols>
    <col min="1" max="5" width="5.7265625" style="176" customWidth="1"/>
    <col min="6" max="6" width="10" style="177" customWidth="1"/>
    <col min="7" max="8" width="10" style="176" customWidth="1"/>
    <col min="9" max="9" width="10" style="177" customWidth="1"/>
    <col min="10" max="12" width="10" style="176" customWidth="1"/>
    <col min="13" max="14" width="10" style="177" customWidth="1"/>
    <col min="15" max="15" width="5.7265625" style="176" customWidth="1"/>
    <col min="16" max="16384" width="11.453125" style="176"/>
  </cols>
  <sheetData>
    <row r="1" spans="2:15" s="15" customFormat="1" ht="21" customHeight="1" x14ac:dyDescent="0.3">
      <c r="B1" s="1258" t="s">
        <v>200</v>
      </c>
      <c r="C1" s="1258"/>
      <c r="D1" s="1258"/>
      <c r="E1" s="1258"/>
      <c r="F1" s="1258"/>
      <c r="G1" s="1258"/>
      <c r="H1" s="1258"/>
      <c r="I1" s="1258"/>
      <c r="J1" s="1258"/>
      <c r="K1" s="1258"/>
      <c r="L1" s="1258"/>
      <c r="M1" s="1258"/>
      <c r="N1" s="1258"/>
    </row>
    <row r="2" spans="2:15" s="15" customFormat="1" ht="21" customHeight="1" x14ac:dyDescent="0.3">
      <c r="B2" s="1281" t="s">
        <v>201</v>
      </c>
      <c r="C2" s="1281"/>
      <c r="D2" s="1281"/>
      <c r="E2" s="1281"/>
      <c r="F2" s="1281"/>
      <c r="G2" s="1281"/>
      <c r="H2" s="1281"/>
      <c r="I2" s="1281"/>
      <c r="J2" s="1281"/>
      <c r="K2" s="1281"/>
      <c r="L2" s="1281"/>
      <c r="M2" s="1281"/>
      <c r="N2" s="1281"/>
    </row>
    <row r="3" spans="2:15" ht="45.25" customHeight="1" x14ac:dyDescent="0.3">
      <c r="B3" s="178"/>
      <c r="C3" s="178"/>
      <c r="D3" s="178"/>
      <c r="E3" s="178"/>
      <c r="F3" s="179"/>
      <c r="G3" s="178"/>
      <c r="H3" s="178"/>
      <c r="I3" s="179"/>
      <c r="J3" s="178"/>
      <c r="K3" s="178"/>
      <c r="L3" s="178"/>
      <c r="M3" s="179"/>
      <c r="N3" s="179"/>
    </row>
    <row r="4" spans="2:15" s="23" customFormat="1" ht="36" customHeight="1" x14ac:dyDescent="0.3">
      <c r="B4" s="1282" t="s">
        <v>202</v>
      </c>
      <c r="C4" s="1282"/>
      <c r="D4" s="1267" t="s">
        <v>185</v>
      </c>
      <c r="E4" s="1267"/>
      <c r="F4" s="1269" t="s">
        <v>30</v>
      </c>
      <c r="G4" s="1269"/>
      <c r="H4" s="97" t="s">
        <v>186</v>
      </c>
      <c r="I4" s="1283" t="s">
        <v>148</v>
      </c>
      <c r="J4" s="1283"/>
      <c r="K4" s="1284" t="s">
        <v>187</v>
      </c>
      <c r="L4" s="1284"/>
      <c r="M4" s="1284"/>
      <c r="N4" s="1284"/>
      <c r="O4" s="180"/>
    </row>
    <row r="5" spans="2:15" s="23" customFormat="1" ht="36" customHeight="1" x14ac:dyDescent="0.3">
      <c r="B5" s="1285" t="s">
        <v>203</v>
      </c>
      <c r="C5" s="1285"/>
      <c r="D5" s="181" t="s">
        <v>189</v>
      </c>
      <c r="E5" s="182" t="s">
        <v>190</v>
      </c>
      <c r="F5" s="101" t="s">
        <v>191</v>
      </c>
      <c r="G5" s="105" t="s">
        <v>204</v>
      </c>
      <c r="H5" s="103">
        <f>'Traitements par indices'!pension_civile</f>
        <v>0.111</v>
      </c>
      <c r="I5" s="106" t="s">
        <v>193</v>
      </c>
      <c r="J5" s="105" t="s">
        <v>194</v>
      </c>
      <c r="K5" s="104" t="s">
        <v>129</v>
      </c>
      <c r="L5" s="104" t="s">
        <v>132</v>
      </c>
      <c r="M5" s="106" t="s">
        <v>136</v>
      </c>
      <c r="N5" s="107" t="s">
        <v>205</v>
      </c>
    </row>
    <row r="6" spans="2:15" s="19" customFormat="1" ht="18.75" customHeight="1" x14ac:dyDescent="0.3">
      <c r="B6" s="183" t="s">
        <v>206</v>
      </c>
      <c r="C6" s="184" t="s">
        <v>207</v>
      </c>
      <c r="D6" s="185">
        <v>895</v>
      </c>
      <c r="E6" s="184" t="s">
        <v>208</v>
      </c>
      <c r="F6" s="186">
        <f>ROUND(D6*'Traitements par indices'!$P$1,2)</f>
        <v>52870.69</v>
      </c>
      <c r="G6" s="187">
        <f t="shared" ref="G6:G24" si="0">TRUNC(F6/12,2)</f>
        <v>4405.8900000000003</v>
      </c>
      <c r="H6" s="187">
        <f>TRUNC(G6*'Traitements par indices'!$P$3,2)</f>
        <v>489.05</v>
      </c>
      <c r="I6" s="186">
        <f>TRUNC(IF(B6&lt;289,'Traitements par indices'!$D$211*'Traitements par indices'!$P$5,G6*'Traitements par indices'!$P$5),2)</f>
        <v>132.16999999999999</v>
      </c>
      <c r="J6" s="188">
        <f>TRUNC(IF(C6&lt;289,'Traitements par indices'!$D$211*'Traitements par indices'!$P$6,G6*'Traitements par indices'!$P$6),2)</f>
        <v>44.05</v>
      </c>
      <c r="K6" s="189">
        <f>'Traitements par indices'!$P$9</f>
        <v>2.29</v>
      </c>
      <c r="L6" s="189">
        <f>TRUNC(IF(B6&lt;'Traitements par indices'!$A$427,'Traitements par indices'!$D$427*'Traitements par indices'!$R$10+'Traitements par indices'!$P$10,IF(B6&gt;'Traitements par indices'!$A$782,'Traitements par indices'!$D$782*'Traitements par indices'!$R$10+'Traitements par indices'!$P$10,G6*'Traitements par indices'!R10+'Traitements par indices'!$P$10)),2)</f>
        <v>117.29</v>
      </c>
      <c r="M6" s="186">
        <f>TRUNC(IF(C6&lt;'Traitements par indices'!$A$427,'Traitements par indices'!$D$427*'Traitements par indices'!$R$11+'Traitements par indices'!$P$11,IF(C6&gt;'Traitements par indices'!$A$782,'Traitements par indices'!$D$782*'Traitements par indices'!$R$11+'Traitements par indices'!$P$11,G6*'Traitements par indices'!$R$11+'Traitements par indices'!$P$11)),2)</f>
        <v>299.57</v>
      </c>
      <c r="N6" s="187">
        <f>TRUNC(IF(F6&lt;'Traitements par indices'!$A$426,'Traitements par indices'!$D$426*'Traitements par indices'!$R$12+'Traitements par indices'!$P$12,IF(F6&gt;'Traitements par indices'!$A$782,'Traitements par indices'!$D$782*'Traitements par indices'!$R$12+'Traitements par indices'!$P$12,G6*'Traitements par indices'!$R$12+'Traitements par indices'!P12)),2)</f>
        <v>217.82</v>
      </c>
      <c r="O6" s="137"/>
    </row>
    <row r="7" spans="2:15" s="19" customFormat="1" ht="18.75" customHeight="1" x14ac:dyDescent="0.3">
      <c r="B7" s="190" t="s">
        <v>206</v>
      </c>
      <c r="C7" s="191" t="s">
        <v>209</v>
      </c>
      <c r="D7" s="192">
        <v>930</v>
      </c>
      <c r="E7" s="193" t="s">
        <v>208</v>
      </c>
      <c r="F7" s="194">
        <f>ROUND(D7*'Traitements par indices'!$P$1,2)</f>
        <v>54938.26</v>
      </c>
      <c r="G7" s="195">
        <f t="shared" si="0"/>
        <v>4578.18</v>
      </c>
      <c r="H7" s="195">
        <f>TRUNC(G7*'Traitements par indices'!$P$3,2)</f>
        <v>508.17</v>
      </c>
      <c r="I7" s="194">
        <f>TRUNC(IF(B7&lt;289,'Traitements par indices'!$D$211*'Traitements par indices'!$P$5,G7*'Traitements par indices'!$P$5),2)</f>
        <v>137.34</v>
      </c>
      <c r="J7" s="196">
        <f>TRUNC(IF(C7&lt;289,'Traitements par indices'!$D$211*'Traitements par indices'!$P$6,G7*'Traitements par indices'!$P$6),2)</f>
        <v>45.78</v>
      </c>
      <c r="K7" s="197">
        <f>'Traitements par indices'!$P$9</f>
        <v>2.29</v>
      </c>
      <c r="L7" s="197">
        <f>TRUNC(IF(B7&lt;'Traitements par indices'!$A$427,'Traitements par indices'!$D$427*'Traitements par indices'!$R$10+'Traitements par indices'!$P$10,IF(B7&gt;'Traitements par indices'!$A$782,'Traitements par indices'!$D$782*'Traitements par indices'!$R$10+'Traitements par indices'!$P$10,G7*'Traitements par indices'!R11+'Traitements par indices'!$P$10)),2)</f>
        <v>117.29</v>
      </c>
      <c r="M7" s="194">
        <f>TRUNC(IF(C7&lt;'Traitements par indices'!$A$427,'Traitements par indices'!$D$427*'Traitements par indices'!$R$11+'Traitements par indices'!$P$11,IF(C7&gt;'Traitements par indices'!$A$782,'Traitements par indices'!$D$782*'Traitements par indices'!$R$11+'Traitements par indices'!$P$11,G7*'Traitements par indices'!$R$11+'Traitements par indices'!$P$11)),2)</f>
        <v>299.57</v>
      </c>
      <c r="N7" s="195">
        <f>TRUNC(IF(F7&lt;'Traitements par indices'!$A$426,'Traitements par indices'!$D$426*'Traitements par indices'!$R$12+'Traitements par indices'!$P$12,IF(F7&gt;'Traitements par indices'!$A$782,'Traitements par indices'!$D$782*'Traitements par indices'!$R$12+'Traitements par indices'!$P$12,G7*'Traitements par indices'!$R$12+'Traitements par indices'!P13)),2)</f>
        <v>217.82</v>
      </c>
      <c r="O7" s="137"/>
    </row>
    <row r="8" spans="2:15" s="19" customFormat="1" ht="18.75" customHeight="1" x14ac:dyDescent="0.3">
      <c r="B8" s="198" t="s">
        <v>206</v>
      </c>
      <c r="C8" s="199" t="s">
        <v>210</v>
      </c>
      <c r="D8" s="200">
        <v>977</v>
      </c>
      <c r="E8" s="199" t="s">
        <v>208</v>
      </c>
      <c r="F8" s="201">
        <f>ROUND(D8*'Traitements par indices'!$P$1,2)</f>
        <v>57714.71</v>
      </c>
      <c r="G8" s="202">
        <f t="shared" si="0"/>
        <v>4809.55</v>
      </c>
      <c r="H8" s="202">
        <f>TRUNC(G8*'Traitements par indices'!$P$3,2)</f>
        <v>533.86</v>
      </c>
      <c r="I8" s="201">
        <f>TRUNC(IF(B8&lt;289,'Traitements par indices'!$D$211*'Traitements par indices'!$P$5,G8*'Traitements par indices'!$P$5),2)</f>
        <v>144.28</v>
      </c>
      <c r="J8" s="203">
        <f>TRUNC(IF(C8&lt;289,'Traitements par indices'!$D$211*'Traitements par indices'!$P$6,G8*'Traitements par indices'!$P$6),2)</f>
        <v>48.09</v>
      </c>
      <c r="K8" s="204">
        <f>'Traitements par indices'!$P$9</f>
        <v>2.29</v>
      </c>
      <c r="L8" s="204">
        <f>TRUNC(IF(B8&lt;'Traitements par indices'!$A$427,'Traitements par indices'!$D$427*'Traitements par indices'!$R$10+'Traitements par indices'!$P$10,IF(B8&gt;'Traitements par indices'!$A$782,'Traitements par indices'!$D$782*'Traitements par indices'!$R$10+'Traitements par indices'!$P$10,G8*'Traitements par indices'!R12+'Traitements par indices'!$P$10)),2)</f>
        <v>117.29</v>
      </c>
      <c r="M8" s="201">
        <f>TRUNC(IF(C8&lt;'Traitements par indices'!$A$427,'Traitements par indices'!$D$427*'Traitements par indices'!$R$11+'Traitements par indices'!$P$11,IF(C8&gt;'Traitements par indices'!$A$782,'Traitements par indices'!$D$782*'Traitements par indices'!$R$11+'Traitements par indices'!$P$11,G8*'Traitements par indices'!$R$11+'Traitements par indices'!$P$11)),2)</f>
        <v>299.57</v>
      </c>
      <c r="N8" s="202">
        <f>TRUNC(IF(F8&lt;'Traitements par indices'!$A$426,'Traitements par indices'!$D$426*'Traitements par indices'!$R$12+'Traitements par indices'!$P$12,IF(F8&gt;'Traitements par indices'!$A$782,'Traitements par indices'!$D$782*'Traitements par indices'!$R$12+'Traitements par indices'!$P$12,G8*'Traitements par indices'!$R$12+'Traitements par indices'!P14)),2)</f>
        <v>217.82</v>
      </c>
      <c r="O8" s="138"/>
    </row>
    <row r="9" spans="2:15" s="19" customFormat="1" ht="18.75" customHeight="1" x14ac:dyDescent="0.3">
      <c r="B9" s="205" t="s">
        <v>211</v>
      </c>
      <c r="C9" s="206" t="s">
        <v>207</v>
      </c>
      <c r="D9" s="207">
        <v>977</v>
      </c>
      <c r="E9" s="184" t="s">
        <v>208</v>
      </c>
      <c r="F9" s="208">
        <f>ROUND(D9*'Traitements par indices'!$P$1,2)</f>
        <v>57714.71</v>
      </c>
      <c r="G9" s="209">
        <f t="shared" si="0"/>
        <v>4809.55</v>
      </c>
      <c r="H9" s="209">
        <f>TRUNC(G9*'Traitements par indices'!$P$3,2)</f>
        <v>533.86</v>
      </c>
      <c r="I9" s="208">
        <f>TRUNC(IF(B9&lt;289,'Traitements par indices'!$D$211*'Traitements par indices'!$P$5,G9*'Traitements par indices'!$P$5),2)</f>
        <v>144.28</v>
      </c>
      <c r="J9" s="210">
        <f>TRUNC(IF(C9&lt;289,'Traitements par indices'!$D$211*'Traitements par indices'!$P$6,G9*'Traitements par indices'!$P$6),2)</f>
        <v>48.09</v>
      </c>
      <c r="K9" s="211">
        <f>'Traitements par indices'!$P$9</f>
        <v>2.29</v>
      </c>
      <c r="L9" s="211">
        <f>TRUNC(IF(B9&lt;'Traitements par indices'!$A$427,'Traitements par indices'!$D$427*'Traitements par indices'!$R$10+'Traitements par indices'!$P$10,IF(B9&gt;'Traitements par indices'!$A$782,'Traitements par indices'!$D$782*'Traitements par indices'!$R$10+'Traitements par indices'!$P$10,G9*'Traitements par indices'!R13+'Traitements par indices'!$P$10)),2)</f>
        <v>117.29</v>
      </c>
      <c r="M9" s="208">
        <f>TRUNC(IF(C9&lt;'Traitements par indices'!$A$427,'Traitements par indices'!$D$427*'Traitements par indices'!$R$11+'Traitements par indices'!$P$11,IF(C9&gt;'Traitements par indices'!$A$782,'Traitements par indices'!$D$782*'Traitements par indices'!$R$11+'Traitements par indices'!$P$11,G9*'Traitements par indices'!$R$11+'Traitements par indices'!$P$11)),2)</f>
        <v>299.57</v>
      </c>
      <c r="N9" s="209">
        <f>TRUNC(IF(F9&lt;'Traitements par indices'!$A$426,'Traitements par indices'!$D$426*'Traitements par indices'!$R$12+'Traitements par indices'!$P$12,IF(F9&gt;'Traitements par indices'!$A$782,'Traitements par indices'!$D$782*'Traitements par indices'!$R$12+'Traitements par indices'!$P$12,G9*'Traitements par indices'!$R$12+'Traitements par indices'!P15)),2)</f>
        <v>217.82</v>
      </c>
      <c r="O9" s="138"/>
    </row>
    <row r="10" spans="2:15" s="19" customFormat="1" ht="18.75" customHeight="1" x14ac:dyDescent="0.3">
      <c r="B10" s="212" t="s">
        <v>211</v>
      </c>
      <c r="C10" s="193" t="s">
        <v>209</v>
      </c>
      <c r="D10" s="213">
        <v>1018</v>
      </c>
      <c r="E10" s="193" t="s">
        <v>208</v>
      </c>
      <c r="F10" s="214">
        <f>ROUND(D10*'Traitements par indices'!$P$1,2)</f>
        <v>60136.72</v>
      </c>
      <c r="G10" s="215">
        <f t="shared" si="0"/>
        <v>5011.3900000000003</v>
      </c>
      <c r="H10" s="215">
        <f>TRUNC(G10*'Traitements par indices'!$P$3,2)</f>
        <v>556.26</v>
      </c>
      <c r="I10" s="214">
        <f>TRUNC(IF(B10&lt;289,'Traitements par indices'!$D$211*'Traitements par indices'!$P$5,G10*'Traitements par indices'!$P$5),2)</f>
        <v>150.34</v>
      </c>
      <c r="J10" s="216">
        <f>TRUNC(IF(C10&lt;289,'Traitements par indices'!$D$211*'Traitements par indices'!$P$6,G10*'Traitements par indices'!$P$6),2)</f>
        <v>50.11</v>
      </c>
      <c r="K10" s="217">
        <f>'Traitements par indices'!$P$9</f>
        <v>2.29</v>
      </c>
      <c r="L10" s="217">
        <f>TRUNC(IF(B10&lt;'Traitements par indices'!$A$427,'Traitements par indices'!$D$427*'Traitements par indices'!$R$10+'Traitements par indices'!$P$10,IF(B10&gt;'Traitements par indices'!$A$782,'Traitements par indices'!$D$782*'Traitements par indices'!$R$10+'Traitements par indices'!$P$10,G10*'Traitements par indices'!R14+'Traitements par indices'!$P$10)),2)</f>
        <v>117.29</v>
      </c>
      <c r="M10" s="214">
        <f>TRUNC(IF(C10&lt;'Traitements par indices'!$A$427,'Traitements par indices'!$D$427*'Traitements par indices'!$R$11+'Traitements par indices'!$P$11,IF(C10&gt;'Traitements par indices'!$A$782,'Traitements par indices'!$D$782*'Traitements par indices'!$R$11+'Traitements par indices'!$P$11,G10*'Traitements par indices'!$R$11+'Traitements par indices'!$P$11)),2)</f>
        <v>299.57</v>
      </c>
      <c r="N10" s="215">
        <f>TRUNC(IF(F10&lt;'Traitements par indices'!$A$426,'Traitements par indices'!$D$426*'Traitements par indices'!$R$12+'Traitements par indices'!$P$12,IF(F10&gt;'Traitements par indices'!$A$782,'Traitements par indices'!$D$782*'Traitements par indices'!$R$12+'Traitements par indices'!$P$12,G10*'Traitements par indices'!$R$12+'Traitements par indices'!P16)),2)</f>
        <v>217.82</v>
      </c>
      <c r="O10" s="218"/>
    </row>
    <row r="11" spans="2:15" s="19" customFormat="1" ht="18.75" customHeight="1" x14ac:dyDescent="0.3">
      <c r="B11" s="219" t="s">
        <v>211</v>
      </c>
      <c r="C11" s="220" t="s">
        <v>210</v>
      </c>
      <c r="D11" s="221">
        <v>1072</v>
      </c>
      <c r="E11" s="199" t="s">
        <v>208</v>
      </c>
      <c r="F11" s="222">
        <f>ROUND(D11*'Traitements par indices'!$P$1,2)</f>
        <v>63326.68</v>
      </c>
      <c r="G11" s="223">
        <f t="shared" si="0"/>
        <v>5277.22</v>
      </c>
      <c r="H11" s="223">
        <f>TRUNC(G11*'Traitements par indices'!$P$3,2)</f>
        <v>585.77</v>
      </c>
      <c r="I11" s="222">
        <f>TRUNC(IF(B11&lt;289,'Traitements par indices'!$D$211*'Traitements par indices'!$P$5,G11*'Traitements par indices'!$P$5),2)</f>
        <v>158.31</v>
      </c>
      <c r="J11" s="224">
        <f>TRUNC(IF(C11&lt;289,'Traitements par indices'!$D$211*'Traitements par indices'!$P$6,G11*'Traitements par indices'!$P$6),2)</f>
        <v>52.77</v>
      </c>
      <c r="K11" s="225">
        <f>'Traitements par indices'!$P$9</f>
        <v>2.29</v>
      </c>
      <c r="L11" s="225">
        <f>TRUNC(IF(B11&lt;'Traitements par indices'!$A$427,'Traitements par indices'!$D$427*'Traitements par indices'!$R$10+'Traitements par indices'!$P$10,IF(B11&gt;'Traitements par indices'!$A$782,'Traitements par indices'!$D$782*'Traitements par indices'!$R$10+'Traitements par indices'!$P$10,G11*'Traitements par indices'!R15+'Traitements par indices'!$P$10)),2)</f>
        <v>117.29</v>
      </c>
      <c r="M11" s="222">
        <f>TRUNC(IF(C11&lt;'Traitements par indices'!$A$427,'Traitements par indices'!$D$427*'Traitements par indices'!$R$11+'Traitements par indices'!$P$11,IF(C11&gt;'Traitements par indices'!$A$782,'Traitements par indices'!$D$782*'Traitements par indices'!$R$11+'Traitements par indices'!$P$11,G11*'Traitements par indices'!$R$11+'Traitements par indices'!$P$11)),2)</f>
        <v>299.57</v>
      </c>
      <c r="N11" s="223">
        <f>TRUNC(IF(F11&lt;'Traitements par indices'!$A$426,'Traitements par indices'!$D$426*'Traitements par indices'!$R$12+'Traitements par indices'!$P$12,IF(F11&gt;'Traitements par indices'!$A$782,'Traitements par indices'!$D$782*'Traitements par indices'!$R$12+'Traitements par indices'!$P$12,G11*'Traitements par indices'!$R$12+'Traitements par indices'!P17)),2)</f>
        <v>217.82</v>
      </c>
      <c r="O11" s="138"/>
    </row>
    <row r="12" spans="2:15" s="19" customFormat="1" ht="18.75" customHeight="1" x14ac:dyDescent="0.3">
      <c r="B12" s="183" t="s">
        <v>212</v>
      </c>
      <c r="C12" s="184" t="s">
        <v>207</v>
      </c>
      <c r="D12" s="185">
        <v>1072</v>
      </c>
      <c r="E12" s="184" t="s">
        <v>208</v>
      </c>
      <c r="F12" s="186">
        <f>ROUND(D12*'Traitements par indices'!$P$1,2)</f>
        <v>63326.68</v>
      </c>
      <c r="G12" s="187">
        <f t="shared" si="0"/>
        <v>5277.22</v>
      </c>
      <c r="H12" s="187">
        <f>TRUNC(G12*'Traitements par indices'!$P$3,2)</f>
        <v>585.77</v>
      </c>
      <c r="I12" s="186">
        <f>TRUNC(IF(B12&lt;289,'Traitements par indices'!$D$211*'Traitements par indices'!$P$5,G12*'Traitements par indices'!$P$5),2)</f>
        <v>158.31</v>
      </c>
      <c r="J12" s="226">
        <f>TRUNC(IF(C12&lt;289,'Traitements par indices'!$D$211*'Traitements par indices'!$P$6,G12*'Traitements par indices'!$P$6),2)</f>
        <v>52.77</v>
      </c>
      <c r="K12" s="189">
        <f>'Traitements par indices'!$P$9</f>
        <v>2.29</v>
      </c>
      <c r="L12" s="189">
        <f>TRUNC(IF(B12&lt;'Traitements par indices'!$A$427,'Traitements par indices'!$D$427*'Traitements par indices'!$R$10+'Traitements par indices'!$P$10,IF(B12&gt;'Traitements par indices'!$A$782,'Traitements par indices'!$D$782*'Traitements par indices'!$R$10+'Traitements par indices'!$P$10,G12*'Traitements par indices'!R16+'Traitements par indices'!$P$10)),2)</f>
        <v>117.29</v>
      </c>
      <c r="M12" s="186">
        <f>TRUNC(IF(C12&lt;'Traitements par indices'!$A$427,'Traitements par indices'!$D$427*'Traitements par indices'!$R$11+'Traitements par indices'!$P$11,IF(C12&gt;'Traitements par indices'!$A$782,'Traitements par indices'!$D$782*'Traitements par indices'!$R$11+'Traitements par indices'!$P$11,G12*'Traitements par indices'!$R$11+'Traitements par indices'!$P$11)),2)</f>
        <v>299.57</v>
      </c>
      <c r="N12" s="187">
        <f>TRUNC(IF(F12&lt;'Traitements par indices'!$A$426,'Traitements par indices'!$D$426*'Traitements par indices'!$R$12+'Traitements par indices'!$P$12,IF(F12&gt;'Traitements par indices'!$A$782,'Traitements par indices'!$D$782*'Traitements par indices'!$R$12+'Traitements par indices'!$P$12,G12*'Traitements par indices'!$R$12+'Traitements par indices'!P18)),2)</f>
        <v>217.82</v>
      </c>
      <c r="O12" s="227"/>
    </row>
    <row r="13" spans="2:15" s="19" customFormat="1" ht="18.75" customHeight="1" x14ac:dyDescent="0.3">
      <c r="B13" s="190" t="s">
        <v>212</v>
      </c>
      <c r="C13" s="191" t="s">
        <v>209</v>
      </c>
      <c r="D13" s="192">
        <v>1100</v>
      </c>
      <c r="E13" s="193" t="s">
        <v>208</v>
      </c>
      <c r="F13" s="194">
        <f>ROUND(D13*'Traitements par indices'!$P$1,2)</f>
        <v>64980.74</v>
      </c>
      <c r="G13" s="195">
        <f t="shared" si="0"/>
        <v>5415.06</v>
      </c>
      <c r="H13" s="195">
        <f>TRUNC(G13*'Traitements par indices'!$P$3,2)</f>
        <v>601.07000000000005</v>
      </c>
      <c r="I13" s="194">
        <f>TRUNC(IF(B13&lt;289,'Traitements par indices'!$D$211*'Traitements par indices'!$P$5,G13*'Traitements par indices'!$P$5),2)</f>
        <v>162.44999999999999</v>
      </c>
      <c r="J13" s="196">
        <f>TRUNC(IF(C13&lt;289,'Traitements par indices'!$D$211*'Traitements par indices'!$P$6,G13*'Traitements par indices'!$P$6),2)</f>
        <v>54.15</v>
      </c>
      <c r="K13" s="197">
        <f>'Traitements par indices'!$P$9</f>
        <v>2.29</v>
      </c>
      <c r="L13" s="197">
        <f>TRUNC(IF(B13&lt;'Traitements par indices'!$A$427,'Traitements par indices'!$D$427*'Traitements par indices'!$R$10+'Traitements par indices'!$P$10,IF(B13&gt;'Traitements par indices'!$A$782,'Traitements par indices'!$D$782*'Traitements par indices'!$R$10+'Traitements par indices'!$P$10,G13*'Traitements par indices'!R17+'Traitements par indices'!$P$10)),2)</f>
        <v>117.29</v>
      </c>
      <c r="M13" s="194">
        <f>TRUNC(IF(C13&lt;'Traitements par indices'!$A$427,'Traitements par indices'!$D$427*'Traitements par indices'!$R$11+'Traitements par indices'!$P$11,IF(C13&gt;'Traitements par indices'!$A$782,'Traitements par indices'!$D$782*'Traitements par indices'!$R$11+'Traitements par indices'!$P$11,G13*'Traitements par indices'!$R$11+'Traitements par indices'!$P$11)),2)</f>
        <v>299.57</v>
      </c>
      <c r="N13" s="195">
        <f>TRUNC(IF(F13&lt;'Traitements par indices'!$A$426,'Traitements par indices'!$D$426*'Traitements par indices'!$R$12+'Traitements par indices'!$P$12,IF(F13&gt;'Traitements par indices'!$A$782,'Traitements par indices'!$D$782*'Traitements par indices'!$R$12+'Traitements par indices'!$P$12,G13*'Traitements par indices'!$R$12+'Traitements par indices'!P19)),2)</f>
        <v>217.82</v>
      </c>
      <c r="O13" s="227"/>
    </row>
    <row r="14" spans="2:15" s="19" customFormat="1" ht="18.75" customHeight="1" x14ac:dyDescent="0.3">
      <c r="B14" s="198" t="s">
        <v>212</v>
      </c>
      <c r="C14" s="199" t="s">
        <v>210</v>
      </c>
      <c r="D14" s="200">
        <v>1129</v>
      </c>
      <c r="E14" s="199" t="s">
        <v>208</v>
      </c>
      <c r="F14" s="201">
        <f>ROUND(D14*'Traitements par indices'!$P$1,2)</f>
        <v>66693.87</v>
      </c>
      <c r="G14" s="202">
        <f t="shared" si="0"/>
        <v>5557.82</v>
      </c>
      <c r="H14" s="202">
        <f>TRUNC(G14*'Traitements par indices'!$P$3,2)</f>
        <v>616.91</v>
      </c>
      <c r="I14" s="201">
        <f>TRUNC(IF(B14&lt;289,'Traitements par indices'!$D$211*'Traitements par indices'!$P$5,G14*'Traitements par indices'!$P$5),2)</f>
        <v>166.73</v>
      </c>
      <c r="J14" s="203">
        <f>TRUNC(IF(C14&lt;289,'Traitements par indices'!$D$211*'Traitements par indices'!$P$6,G14*'Traitements par indices'!$P$6),2)</f>
        <v>55.57</v>
      </c>
      <c r="K14" s="204">
        <f>'Traitements par indices'!$P$9</f>
        <v>2.29</v>
      </c>
      <c r="L14" s="204">
        <f>TRUNC(IF(B14&lt;'Traitements par indices'!$A$427,'Traitements par indices'!$D$427*'Traitements par indices'!$R$10+'Traitements par indices'!$P$10,IF(B14&gt;'Traitements par indices'!$A$782,'Traitements par indices'!$D$782*'Traitements par indices'!$R$10+'Traitements par indices'!$P$10,G14*'Traitements par indices'!R18+'Traitements par indices'!$P$10)),2)</f>
        <v>117.29</v>
      </c>
      <c r="M14" s="201">
        <f>TRUNC(IF(C14&lt;'Traitements par indices'!$A$427,'Traitements par indices'!$D$427*'Traitements par indices'!$R$11+'Traitements par indices'!$P$11,IF(C14&gt;'Traitements par indices'!$A$782,'Traitements par indices'!$D$782*'Traitements par indices'!$R$11+'Traitements par indices'!$P$11,G14*'Traitements par indices'!$R$11+'Traitements par indices'!$P$11)),2)</f>
        <v>299.57</v>
      </c>
      <c r="N14" s="202">
        <f>TRUNC(IF(F14&lt;'Traitements par indices'!$A$426,'Traitements par indices'!$D$426*'Traitements par indices'!$R$12+'Traitements par indices'!$P$12,IF(F14&gt;'Traitements par indices'!$A$782,'Traitements par indices'!$D$782*'Traitements par indices'!$R$12+'Traitements par indices'!$P$12,G14*'Traitements par indices'!$R$12+'Traitements par indices'!P20)),2)</f>
        <v>217.82</v>
      </c>
      <c r="O14" s="227"/>
    </row>
    <row r="15" spans="2:15" s="19" customFormat="1" ht="18.75" customHeight="1" x14ac:dyDescent="0.3">
      <c r="B15" s="205" t="s">
        <v>213</v>
      </c>
      <c r="C15" s="206" t="s">
        <v>207</v>
      </c>
      <c r="D15" s="207">
        <v>1129</v>
      </c>
      <c r="E15" s="184" t="s">
        <v>208</v>
      </c>
      <c r="F15" s="208">
        <f>ROUND(D15*'Traitements par indices'!$P$1,2)</f>
        <v>66693.87</v>
      </c>
      <c r="G15" s="209">
        <f t="shared" si="0"/>
        <v>5557.82</v>
      </c>
      <c r="H15" s="209">
        <f>TRUNC(G15*'Traitements par indices'!$P$3,2)</f>
        <v>616.91</v>
      </c>
      <c r="I15" s="208">
        <f>TRUNC(IF(B15&lt;289,'Traitements par indices'!$D$211*'Traitements par indices'!$P$5,G15*'Traitements par indices'!$P$5),2)</f>
        <v>166.73</v>
      </c>
      <c r="J15" s="210">
        <f>TRUNC(IF(C15&lt;289,'Traitements par indices'!$D$211*'Traitements par indices'!$P$6,G15*'Traitements par indices'!$P$6),2)</f>
        <v>55.57</v>
      </c>
      <c r="K15" s="211">
        <f>'Traitements par indices'!$P$9</f>
        <v>2.29</v>
      </c>
      <c r="L15" s="211">
        <f>TRUNC(IF(B15&lt;'Traitements par indices'!$A$427,'Traitements par indices'!$D$427*'Traitements par indices'!$R$10+'Traitements par indices'!$P$10,IF(B15&gt;'Traitements par indices'!$A$782,'Traitements par indices'!$D$782*'Traitements par indices'!$R$10+'Traitements par indices'!$P$10,G15*'Traitements par indices'!R19+'Traitements par indices'!$P$10)),2)</f>
        <v>117.29</v>
      </c>
      <c r="M15" s="208">
        <f>TRUNC(IF(C15&lt;'Traitements par indices'!$A$427,'Traitements par indices'!$D$427*'Traitements par indices'!$R$11+'Traitements par indices'!$P$11,IF(C15&gt;'Traitements par indices'!$A$782,'Traitements par indices'!$D$782*'Traitements par indices'!$R$11+'Traitements par indices'!$P$11,G15*'Traitements par indices'!$R$11+'Traitements par indices'!$P$11)),2)</f>
        <v>299.57</v>
      </c>
      <c r="N15" s="209">
        <f>TRUNC(IF(F15&lt;'Traitements par indices'!$A$426,'Traitements par indices'!$D$426*'Traitements par indices'!$R$12+'Traitements par indices'!$P$12,IF(F15&gt;'Traitements par indices'!$A$782,'Traitements par indices'!$D$782*'Traitements par indices'!$R$12+'Traitements par indices'!$P$12,G15*'Traitements par indices'!$R$12+'Traitements par indices'!P21)),2)</f>
        <v>217.82</v>
      </c>
      <c r="O15" s="227"/>
    </row>
    <row r="16" spans="2:15" s="19" customFormat="1" ht="18.75" customHeight="1" x14ac:dyDescent="0.3">
      <c r="B16" s="212" t="s">
        <v>213</v>
      </c>
      <c r="C16" s="193" t="s">
        <v>209</v>
      </c>
      <c r="D16" s="213">
        <v>1153</v>
      </c>
      <c r="E16" s="193" t="s">
        <v>208</v>
      </c>
      <c r="F16" s="214">
        <f>ROUND(D16*'Traitements par indices'!$P$1,2)</f>
        <v>68111.63</v>
      </c>
      <c r="G16" s="215">
        <f t="shared" si="0"/>
        <v>5675.96</v>
      </c>
      <c r="H16" s="215">
        <f>TRUNC(G16*'Traitements par indices'!$P$3,2)</f>
        <v>630.03</v>
      </c>
      <c r="I16" s="214">
        <f>TRUNC(IF(B16&lt;289,'Traitements par indices'!$D$211*'Traitements par indices'!$P$5,G16*'Traitements par indices'!$P$5),2)</f>
        <v>170.27</v>
      </c>
      <c r="J16" s="216">
        <f>TRUNC(IF(C16&lt;289,'Traitements par indices'!$D$211*'Traitements par indices'!$P$6,G16*'Traitements par indices'!$P$6),2)</f>
        <v>56.75</v>
      </c>
      <c r="K16" s="217">
        <f>'Traitements par indices'!$P$9</f>
        <v>2.29</v>
      </c>
      <c r="L16" s="217">
        <f>TRUNC(IF(B16&lt;'Traitements par indices'!$A$427,'Traitements par indices'!$D$427*'Traitements par indices'!$R$10+'Traitements par indices'!$P$10,IF(B16&gt;'Traitements par indices'!$A$782,'Traitements par indices'!$D$782*'Traitements par indices'!$R$10+'Traitements par indices'!$P$10,G16*'Traitements par indices'!R20+'Traitements par indices'!$P$10)),2)</f>
        <v>117.29</v>
      </c>
      <c r="M16" s="214">
        <f>TRUNC(IF(C16&lt;'Traitements par indices'!$A$427,'Traitements par indices'!$D$427*'Traitements par indices'!$R$11+'Traitements par indices'!$P$11,IF(C16&gt;'Traitements par indices'!$A$782,'Traitements par indices'!$D$782*'Traitements par indices'!$R$11+'Traitements par indices'!$P$11,G16*'Traitements par indices'!$R$11+'Traitements par indices'!$P$11)),2)</f>
        <v>299.57</v>
      </c>
      <c r="N16" s="215">
        <f>TRUNC(IF(F16&lt;'Traitements par indices'!$A$426,'Traitements par indices'!$D$426*'Traitements par indices'!$R$12+'Traitements par indices'!$P$12,IF(F16&gt;'Traitements par indices'!$A$782,'Traitements par indices'!$D$782*'Traitements par indices'!$R$12+'Traitements par indices'!$P$12,G16*'Traitements par indices'!$R$12+'Traitements par indices'!P22)),2)</f>
        <v>217.82</v>
      </c>
      <c r="O16" s="140"/>
    </row>
    <row r="17" spans="2:15" s="19" customFormat="1" ht="18.75" customHeight="1" x14ac:dyDescent="0.3">
      <c r="B17" s="219" t="s">
        <v>213</v>
      </c>
      <c r="C17" s="220" t="s">
        <v>210</v>
      </c>
      <c r="D17" s="221">
        <v>1178</v>
      </c>
      <c r="E17" s="199" t="s">
        <v>208</v>
      </c>
      <c r="F17" s="222">
        <f>ROUND(D17*'Traitements par indices'!$P$1,2)</f>
        <v>69588.47</v>
      </c>
      <c r="G17" s="223">
        <f t="shared" si="0"/>
        <v>5799.03</v>
      </c>
      <c r="H17" s="223">
        <f>TRUNC(G17*'Traitements par indices'!$P$3,2)</f>
        <v>643.69000000000005</v>
      </c>
      <c r="I17" s="222">
        <f>TRUNC(IF(B17&lt;289,'Traitements par indices'!$D$211*'Traitements par indices'!$P$5,G17*'Traitements par indices'!$P$5),2)</f>
        <v>173.97</v>
      </c>
      <c r="J17" s="224">
        <f>TRUNC(IF(C17&lt;289,'Traitements par indices'!$D$211*'Traitements par indices'!$P$6,G17*'Traitements par indices'!$P$6),2)</f>
        <v>57.99</v>
      </c>
      <c r="K17" s="225">
        <f>'Traitements par indices'!$P$9</f>
        <v>2.29</v>
      </c>
      <c r="L17" s="225">
        <f>TRUNC(IF(B17&lt;'Traitements par indices'!$A$427,'Traitements par indices'!$D$427*'Traitements par indices'!$R$10+'Traitements par indices'!$P$10,IF(B17&gt;'Traitements par indices'!$A$782,'Traitements par indices'!$D$782*'Traitements par indices'!$R$10+'Traitements par indices'!$P$10,G17*'Traitements par indices'!R21+'Traitements par indices'!$P$10)),2)</f>
        <v>117.29</v>
      </c>
      <c r="M17" s="222">
        <f>TRUNC(IF(C17&lt;'Traitements par indices'!$A$427,'Traitements par indices'!$D$427*'Traitements par indices'!$R$11+'Traitements par indices'!$P$11,IF(C17&gt;'Traitements par indices'!$A$782,'Traitements par indices'!$D$782*'Traitements par indices'!$R$11+'Traitements par indices'!$P$11,G17*'Traitements par indices'!$R$11+'Traitements par indices'!$P$11)),2)</f>
        <v>299.57</v>
      </c>
      <c r="N17" s="223">
        <f>TRUNC(IF(F17&lt;'Traitements par indices'!$A$426,'Traitements par indices'!$D$426*'Traitements par indices'!$R$12+'Traitements par indices'!$P$12,IF(F17&gt;'Traitements par indices'!$A$782,'Traitements par indices'!$D$782*'Traitements par indices'!$R$12+'Traitements par indices'!$P$12,G17*'Traitements par indices'!$R$12+'Traitements par indices'!P23)),2)</f>
        <v>217.82</v>
      </c>
      <c r="O17" s="35"/>
    </row>
    <row r="18" spans="2:15" s="19" customFormat="1" ht="18.75" customHeight="1" x14ac:dyDescent="0.3">
      <c r="B18" s="183" t="s">
        <v>214</v>
      </c>
      <c r="C18" s="184" t="s">
        <v>207</v>
      </c>
      <c r="D18" s="185">
        <v>1178</v>
      </c>
      <c r="E18" s="184" t="s">
        <v>208</v>
      </c>
      <c r="F18" s="186">
        <f>ROUND(D18*'Traitements par indices'!$P$1,2)</f>
        <v>69588.47</v>
      </c>
      <c r="G18" s="187">
        <f t="shared" si="0"/>
        <v>5799.03</v>
      </c>
      <c r="H18" s="187">
        <f>TRUNC(G18*'Traitements par indices'!$P$3,2)</f>
        <v>643.69000000000005</v>
      </c>
      <c r="I18" s="186">
        <f>TRUNC(IF(B18&lt;289,'Traitements par indices'!$D$211*'Traitements par indices'!$P$5,G18*'Traitements par indices'!$P$5),2)</f>
        <v>173.97</v>
      </c>
      <c r="J18" s="226">
        <f>TRUNC(IF(C18&lt;289,'Traitements par indices'!$D$211*'Traitements par indices'!$P$6,G18*'Traitements par indices'!$P$6),2)</f>
        <v>57.99</v>
      </c>
      <c r="K18" s="189">
        <f>'Traitements par indices'!$P$9</f>
        <v>2.29</v>
      </c>
      <c r="L18" s="189">
        <f>TRUNC(IF(B18&lt;'Traitements par indices'!$A$427,'Traitements par indices'!$D$427*'Traitements par indices'!$R$10+'Traitements par indices'!$P$10,IF(B18&gt;'Traitements par indices'!$A$782,'Traitements par indices'!$D$782*'Traitements par indices'!$R$10+'Traitements par indices'!$P$10,G18*'Traitements par indices'!R22+'Traitements par indices'!$P$10)),2)</f>
        <v>117.29</v>
      </c>
      <c r="M18" s="186">
        <f>TRUNC(IF(C18&lt;'Traitements par indices'!$A$427,'Traitements par indices'!$D$427*'Traitements par indices'!$R$11+'Traitements par indices'!$P$11,IF(C18&gt;'Traitements par indices'!$A$782,'Traitements par indices'!$D$782*'Traitements par indices'!$R$11+'Traitements par indices'!$P$11,G18*'Traitements par indices'!$R$11+'Traitements par indices'!$P$11)),2)</f>
        <v>299.57</v>
      </c>
      <c r="N18" s="187">
        <f>TRUNC(IF(F18&lt;'Traitements par indices'!$A$426,'Traitements par indices'!$D$426*'Traitements par indices'!$R$12+'Traitements par indices'!$P$12,IF(F18&gt;'Traitements par indices'!$A$782,'Traitements par indices'!$D$782*'Traitements par indices'!$R$12+'Traitements par indices'!$P$12,G18*'Traitements par indices'!$R$12+'Traitements par indices'!P24)),2)</f>
        <v>217.82</v>
      </c>
      <c r="O18" s="35"/>
    </row>
    <row r="19" spans="2:15" s="19" customFormat="1" ht="18.75" customHeight="1" x14ac:dyDescent="0.3">
      <c r="B19" s="190" t="s">
        <v>214</v>
      </c>
      <c r="C19" s="191" t="s">
        <v>209</v>
      </c>
      <c r="D19" s="192">
        <v>1231</v>
      </c>
      <c r="E19" s="193" t="s">
        <v>208</v>
      </c>
      <c r="F19" s="194">
        <f>ROUND(D19*'Traitements par indices'!$P$1,2)</f>
        <v>72719.360000000001</v>
      </c>
      <c r="G19" s="195">
        <f t="shared" si="0"/>
        <v>6059.94</v>
      </c>
      <c r="H19" s="195">
        <f>TRUNC(G19*'Traitements par indices'!$P$3,2)</f>
        <v>672.65</v>
      </c>
      <c r="I19" s="194">
        <f>TRUNC(IF(B19&lt;289,'Traitements par indices'!$D$211*'Traitements par indices'!$P$5,G19*'Traitements par indices'!$P$5),2)</f>
        <v>181.79</v>
      </c>
      <c r="J19" s="196">
        <f>TRUNC(IF(C19&lt;289,'Traitements par indices'!$D$211*'Traitements par indices'!$P$6,G19*'Traitements par indices'!$P$6),2)</f>
        <v>60.59</v>
      </c>
      <c r="K19" s="197">
        <f>'Traitements par indices'!$P$9</f>
        <v>2.29</v>
      </c>
      <c r="L19" s="197">
        <f>TRUNC(IF(B19&lt;'Traitements par indices'!$A$427,'Traitements par indices'!$D$427*'Traitements par indices'!$R$10+'Traitements par indices'!$P$10,IF(B19&gt;'Traitements par indices'!$A$782,'Traitements par indices'!$D$782*'Traitements par indices'!$R$10+'Traitements par indices'!$P$10,G19*'Traitements par indices'!R23+'Traitements par indices'!$P$10)),2)</f>
        <v>117.29</v>
      </c>
      <c r="M19" s="194">
        <f>TRUNC(IF(C19&lt;'Traitements par indices'!$A$427,'Traitements par indices'!$D$427*'Traitements par indices'!$R$11+'Traitements par indices'!$P$11,IF(C19&gt;'Traitements par indices'!$A$782,'Traitements par indices'!$D$782*'Traitements par indices'!$R$11+'Traitements par indices'!$P$11,G19*'Traitements par indices'!$R$11+'Traitements par indices'!$P$11)),2)</f>
        <v>299.57</v>
      </c>
      <c r="N19" s="195">
        <f>TRUNC(IF(F19&lt;'Traitements par indices'!$A$426,'Traitements par indices'!$D$426*'Traitements par indices'!$R$12+'Traitements par indices'!$P$12,IF(F19&gt;'Traitements par indices'!$A$782,'Traitements par indices'!$D$782*'Traitements par indices'!$R$12+'Traitements par indices'!$P$12,G19*'Traitements par indices'!$R$12+'Traitements par indices'!P25)),2)</f>
        <v>217.82</v>
      </c>
      <c r="O19" s="228"/>
    </row>
    <row r="20" spans="2:15" s="19" customFormat="1" ht="18.75" customHeight="1" x14ac:dyDescent="0.3">
      <c r="B20" s="198" t="s">
        <v>214</v>
      </c>
      <c r="C20" s="199" t="s">
        <v>210</v>
      </c>
      <c r="D20" s="200">
        <v>1284</v>
      </c>
      <c r="E20" s="199" t="s">
        <v>208</v>
      </c>
      <c r="F20" s="201">
        <f>ROUND(D20*'Traitements par indices'!$P$1,2)</f>
        <v>75850.25</v>
      </c>
      <c r="G20" s="202">
        <f t="shared" si="0"/>
        <v>6320.85</v>
      </c>
      <c r="H20" s="202">
        <f>TRUNC(G20*'Traitements par indices'!$P$3,2)</f>
        <v>701.61</v>
      </c>
      <c r="I20" s="201">
        <f>TRUNC(IF(B20&lt;289,'Traitements par indices'!$D$211*'Traitements par indices'!$P$5,G20*'Traitements par indices'!$P$5),2)</f>
        <v>189.62</v>
      </c>
      <c r="J20" s="203">
        <f>TRUNC(IF(C20&lt;289,'Traitements par indices'!$D$211*'Traitements par indices'!$P$6,G20*'Traitements par indices'!$P$6),2)</f>
        <v>63.2</v>
      </c>
      <c r="K20" s="204">
        <f>'Traitements par indices'!$P$9</f>
        <v>2.29</v>
      </c>
      <c r="L20" s="204">
        <f>TRUNC(IF(B20&lt;'Traitements par indices'!$A$427,'Traitements par indices'!$D$427*'Traitements par indices'!$R$10+'Traitements par indices'!$P$10,IF(B20&gt;'Traitements par indices'!$A$782,'Traitements par indices'!$D$782*'Traitements par indices'!$R$10+'Traitements par indices'!$P$10,G20*'Traitements par indices'!R24+'Traitements par indices'!$P$10)),2)</f>
        <v>117.29</v>
      </c>
      <c r="M20" s="201">
        <f>TRUNC(IF(C20&lt;'Traitements par indices'!$A$427,'Traitements par indices'!$D$427*'Traitements par indices'!$R$11+'Traitements par indices'!$P$11,IF(C20&gt;'Traitements par indices'!$A$782,'Traitements par indices'!$D$782*'Traitements par indices'!$R$11+'Traitements par indices'!$P$11,G20*'Traitements par indices'!$R$11+'Traitements par indices'!$P$11)),2)</f>
        <v>299.57</v>
      </c>
      <c r="N20" s="202">
        <f>TRUNC(IF(F20&lt;'Traitements par indices'!$A$426,'Traitements par indices'!$D$426*'Traitements par indices'!$R$12+'Traitements par indices'!$P$12,IF(F20&gt;'Traitements par indices'!$A$782,'Traitements par indices'!$D$782*'Traitements par indices'!$R$12+'Traitements par indices'!$P$12,G20*'Traitements par indices'!$R$12+'Traitements par indices'!P26)),2)</f>
        <v>217.82</v>
      </c>
    </row>
    <row r="21" spans="2:15" s="19" customFormat="1" ht="18.75" customHeight="1" x14ac:dyDescent="0.3">
      <c r="B21" s="205" t="s">
        <v>215</v>
      </c>
      <c r="C21" s="206" t="s">
        <v>207</v>
      </c>
      <c r="D21" s="207">
        <v>1284</v>
      </c>
      <c r="E21" s="184" t="s">
        <v>208</v>
      </c>
      <c r="F21" s="208">
        <f>ROUND(D21*'Traitements par indices'!$P$1,2)</f>
        <v>75850.25</v>
      </c>
      <c r="G21" s="209">
        <f t="shared" si="0"/>
        <v>6320.85</v>
      </c>
      <c r="H21" s="209">
        <f>TRUNC(G21*'Traitements par indices'!$P$3,2)</f>
        <v>701.61</v>
      </c>
      <c r="I21" s="208">
        <f>TRUNC(IF(B21&lt;289,'Traitements par indices'!$D$211*'Traitements par indices'!$P$5,G21*'Traitements par indices'!$P$5),2)</f>
        <v>189.62</v>
      </c>
      <c r="J21" s="210">
        <f>TRUNC(IF(C21&lt;289,'Traitements par indices'!$D$211*'Traitements par indices'!$P$6,G21*'Traitements par indices'!$P$6),2)</f>
        <v>63.2</v>
      </c>
      <c r="K21" s="211">
        <f>'Traitements par indices'!$P$9</f>
        <v>2.29</v>
      </c>
      <c r="L21" s="211">
        <f>TRUNC(IF(B21&lt;'Traitements par indices'!$A$427,'Traitements par indices'!$D$427*'Traitements par indices'!$R$10+'Traitements par indices'!$P$10,IF(B21&gt;'Traitements par indices'!$A$782,'Traitements par indices'!$D$782*'Traitements par indices'!$R$10+'Traitements par indices'!$P$10,G21*'Traitements par indices'!R25+'Traitements par indices'!$P$10)),2)</f>
        <v>117.29</v>
      </c>
      <c r="M21" s="208">
        <f>TRUNC(IF(C21&lt;'Traitements par indices'!$A$427,'Traitements par indices'!$D$427*'Traitements par indices'!$R$11+'Traitements par indices'!$P$11,IF(C21&gt;'Traitements par indices'!$A$782,'Traitements par indices'!$D$782*'Traitements par indices'!$R$11+'Traitements par indices'!$P$11,G21*'Traitements par indices'!$R$11+'Traitements par indices'!$P$11)),2)</f>
        <v>299.57</v>
      </c>
      <c r="N21" s="209">
        <f>TRUNC(IF(F21&lt;'Traitements par indices'!$A$426,'Traitements par indices'!$D$426*'Traitements par indices'!$R$12+'Traitements par indices'!$P$12,IF(F21&gt;'Traitements par indices'!$A$782,'Traitements par indices'!$D$782*'Traitements par indices'!$R$12+'Traitements par indices'!$P$12,G21*'Traitements par indices'!$R$12+'Traitements par indices'!P27)),2)</f>
        <v>217.82</v>
      </c>
    </row>
    <row r="22" spans="2:15" s="19" customFormat="1" ht="18.75" customHeight="1" x14ac:dyDescent="0.3">
      <c r="B22" s="198" t="s">
        <v>215</v>
      </c>
      <c r="C22" s="199" t="s">
        <v>209</v>
      </c>
      <c r="D22" s="200">
        <v>1334</v>
      </c>
      <c r="E22" s="199" t="s">
        <v>208</v>
      </c>
      <c r="F22" s="201">
        <f>ROUND(D22*'Traitements par indices'!$P$1,2)</f>
        <v>78803.92</v>
      </c>
      <c r="G22" s="202">
        <f t="shared" si="0"/>
        <v>6566.99</v>
      </c>
      <c r="H22" s="202">
        <f>TRUNC(G22*'Traitements par indices'!$P$3,2)</f>
        <v>728.93</v>
      </c>
      <c r="I22" s="201">
        <f>TRUNC(IF(B22&lt;289,'Traitements par indices'!$D$211*'Traitements par indices'!$P$5,G22*'Traitements par indices'!$P$5),2)</f>
        <v>197</v>
      </c>
      <c r="J22" s="203">
        <f>TRUNC(IF(C22&lt;289,'Traitements par indices'!$D$211*'Traitements par indices'!$P$6,G22*'Traitements par indices'!$P$6),2)</f>
        <v>65.66</v>
      </c>
      <c r="K22" s="204">
        <f>'Traitements par indices'!$P$9</f>
        <v>2.29</v>
      </c>
      <c r="L22" s="204">
        <f>TRUNC(IF(B22&lt;'Traitements par indices'!$A$427,'Traitements par indices'!$D$427*'Traitements par indices'!$R$10+'Traitements par indices'!$P$10,IF(B22&gt;'Traitements par indices'!$A$782,'Traitements par indices'!$D$782*'Traitements par indices'!$R$10+'Traitements par indices'!$P$10,G22*'Traitements par indices'!R26+'Traitements par indices'!$P$10)),2)</f>
        <v>117.29</v>
      </c>
      <c r="M22" s="201">
        <f>TRUNC(IF(C22&lt;'Traitements par indices'!$A$427,'Traitements par indices'!$D$427*'Traitements par indices'!$R$11+'Traitements par indices'!$P$11,IF(C22&gt;'Traitements par indices'!$A$782,'Traitements par indices'!$D$782*'Traitements par indices'!$R$11+'Traitements par indices'!$P$11,G22*'Traitements par indices'!$R$11+'Traitements par indices'!$P$11)),2)</f>
        <v>299.57</v>
      </c>
      <c r="N22" s="202">
        <f>TRUNC(IF(F22&lt;'Traitements par indices'!$A$426,'Traitements par indices'!$D$426*'Traitements par indices'!$R$12+'Traitements par indices'!$P$12,IF(F22&gt;'Traitements par indices'!$A$782,'Traitements par indices'!$D$782*'Traitements par indices'!$R$12+'Traitements par indices'!$P$12,G22*'Traitements par indices'!$R$12+'Traitements par indices'!P28)),2)</f>
        <v>217.82</v>
      </c>
    </row>
    <row r="23" spans="2:15" s="19" customFormat="1" ht="18.75" customHeight="1" x14ac:dyDescent="0.3">
      <c r="B23" s="229" t="s">
        <v>216</v>
      </c>
      <c r="C23" s="230" t="s">
        <v>207</v>
      </c>
      <c r="D23" s="231">
        <v>1383</v>
      </c>
      <c r="E23" s="232" t="s">
        <v>208</v>
      </c>
      <c r="F23" s="233">
        <f>ROUND(D23*'Traitements par indices'!$P$1,2)</f>
        <v>81698.509999999995</v>
      </c>
      <c r="G23" s="234">
        <f t="shared" si="0"/>
        <v>6808.2</v>
      </c>
      <c r="H23" s="234">
        <f>TRUNC(G23*'Traitements par indices'!$P$3,2)</f>
        <v>755.71</v>
      </c>
      <c r="I23" s="233">
        <f>TRUNC(IF(B23&lt;289,'Traitements par indices'!$D$211*'Traitements par indices'!$P$5,G23*'Traitements par indices'!$P$5),2)</f>
        <v>204.24</v>
      </c>
      <c r="J23" s="235">
        <f>TRUNC(IF(C23&lt;289,'Traitements par indices'!$D$211*'Traitements par indices'!$P$6,G23*'Traitements par indices'!$P$6),2)</f>
        <v>68.08</v>
      </c>
      <c r="K23" s="236">
        <f>'Traitements par indices'!$P$9</f>
        <v>2.29</v>
      </c>
      <c r="L23" s="236">
        <f>TRUNC(IF(B23&lt;'Traitements par indices'!$A$427,'Traitements par indices'!$D$427*'Traitements par indices'!$R$10+'Traitements par indices'!$P$10,IF(B23&gt;'Traitements par indices'!$A$782,'Traitements par indices'!$D$782*'Traitements par indices'!$R$10+'Traitements par indices'!$P$10,G23*'Traitements par indices'!R27+'Traitements par indices'!$P$10)),2)</f>
        <v>117.29</v>
      </c>
      <c r="M23" s="233">
        <f>TRUNC(IF(C23&lt;'Traitements par indices'!$A$427,'Traitements par indices'!$D$427*'Traitements par indices'!$R$11+'Traitements par indices'!$P$11,IF(C23&gt;'Traitements par indices'!$A$782,'Traitements par indices'!$D$782*'Traitements par indices'!$R$11+'Traitements par indices'!$P$11,G23*'Traitements par indices'!$R$11+'Traitements par indices'!$P$11)),2)</f>
        <v>299.57</v>
      </c>
      <c r="N23" s="234">
        <f>TRUNC(IF(F23&lt;'Traitements par indices'!$A$426,'Traitements par indices'!$D$426*'Traitements par indices'!$R$12+'Traitements par indices'!$P$12,IF(F23&gt;'Traitements par indices'!$A$782,'Traitements par indices'!$D$782*'Traitements par indices'!$R$12+'Traitements par indices'!$P$12,G23*'Traitements par indices'!$R$12+'Traitements par indices'!P29)),2)</f>
        <v>217.82</v>
      </c>
    </row>
    <row r="24" spans="2:15" s="19" customFormat="1" ht="18.75" customHeight="1" x14ac:dyDescent="0.3">
      <c r="B24" s="198" t="s">
        <v>217</v>
      </c>
      <c r="C24" s="199" t="s">
        <v>207</v>
      </c>
      <c r="D24" s="200">
        <v>1515</v>
      </c>
      <c r="E24" s="199" t="s">
        <v>208</v>
      </c>
      <c r="F24" s="201">
        <f>ROUND(D24*'Traitements par indices'!$P$1,2)</f>
        <v>89496.2</v>
      </c>
      <c r="G24" s="202">
        <f t="shared" si="0"/>
        <v>7458.01</v>
      </c>
      <c r="H24" s="202">
        <f>TRUNC(G24*'Traitements par indices'!$P$3,2)</f>
        <v>827.83</v>
      </c>
      <c r="I24" s="201">
        <f>TRUNC(IF(B24&lt;289,'Traitements par indices'!$D$211*'Traitements par indices'!$P$5,G24*'Traitements par indices'!$P$5),2)</f>
        <v>223.74</v>
      </c>
      <c r="J24" s="203">
        <f>TRUNC(IF(C24&lt;289,'Traitements par indices'!$D$211*'Traitements par indices'!$P$6,G24*'Traitements par indices'!$P$6),2)</f>
        <v>74.58</v>
      </c>
      <c r="K24" s="204">
        <f>'Traitements par indices'!$P$9</f>
        <v>2.29</v>
      </c>
      <c r="L24" s="204">
        <f>TRUNC(IF(B24&lt;'Traitements par indices'!$A$427,'Traitements par indices'!$D$427*'Traitements par indices'!$R$10+'Traitements par indices'!$P$10,IF(B24&gt;'Traitements par indices'!$A$782,'Traitements par indices'!$D$782*'Traitements par indices'!$R$10+'Traitements par indices'!$P$10,G24*'Traitements par indices'!R28+'Traitements par indices'!$P$10)),2)</f>
        <v>117.29</v>
      </c>
      <c r="M24" s="201">
        <f>TRUNC(IF(C24&lt;'Traitements par indices'!$A$427,'Traitements par indices'!$D$427*'Traitements par indices'!$R$11+'Traitements par indices'!$P$11,IF(C24&gt;'Traitements par indices'!$A$782,'Traitements par indices'!$D$782*'Traitements par indices'!$R$11+'Traitements par indices'!$P$11,G24*'Traitements par indices'!$R$11+'Traitements par indices'!$P$11)),2)</f>
        <v>299.57</v>
      </c>
      <c r="N24" s="202">
        <f>TRUNC(IF(F24&lt;'Traitements par indices'!$A$426,'Traitements par indices'!$D$426*'Traitements par indices'!$R$12+'Traitements par indices'!$P$12,IF(F24&gt;'Traitements par indices'!$A$782,'Traitements par indices'!$D$782*'Traitements par indices'!$R$12+'Traitements par indices'!$P$12,G24*'Traitements par indices'!$R$12+'Traitements par indices'!P30)),2)</f>
        <v>217.82</v>
      </c>
    </row>
  </sheetData>
  <sheetProtection algorithmName="SHA-512" hashValue="03uDspElloTNahvTNIz+iMEmgNJXHQYRXJamOaOyQtd+gRWasXu32YdIZeppvrT/+KC37l4UmeWgo5PKtnTBDw==" saltValue="Ay8p/mWSDKGQHXzgYUkEfw==" spinCount="100000" sheet="1" selectLockedCells="1" selectUnlockedCells="1"/>
  <mergeCells count="8">
    <mergeCell ref="B5:C5"/>
    <mergeCell ref="B1:N1"/>
    <mergeCell ref="B2:N2"/>
    <mergeCell ref="B4:C4"/>
    <mergeCell ref="D4:E4"/>
    <mergeCell ref="F4:G4"/>
    <mergeCell ref="I4:J4"/>
    <mergeCell ref="K4:N4"/>
  </mergeCells>
  <printOptions horizontalCentered="1"/>
  <pageMargins left="0.23622047244094491" right="0.23622047244094491" top="0.74803149606299213" bottom="0.74803149606299213" header="0.31496062992125984" footer="0.31496062992125984"/>
  <pageSetup paperSize="9" scale="90" firstPageNumber="0" orientation="landscape"/>
  <headerFooter>
    <oddHeader>&amp;L Décret n° 85-1148 du 24 octobre 1985 &amp;C&amp;"MS Sans Serif,Regular "&amp;9Version au 01/11/2024</oddHeader>
    <oddFooter>&amp;C&amp;"MS Sans Serif,Regular "&amp;9- &amp;P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39997558519241921"/>
    <pageSetUpPr fitToPage="1"/>
  </sheetPr>
  <dimension ref="A1:I29"/>
  <sheetViews>
    <sheetView showGridLines="0" workbookViewId="0">
      <selection activeCell="B7" sqref="B7"/>
    </sheetView>
  </sheetViews>
  <sheetFormatPr baseColWidth="10" defaultColWidth="11.453125" defaultRowHeight="16.5" customHeight="1" x14ac:dyDescent="0.25"/>
  <cols>
    <col min="1" max="1" width="82.1796875" style="237" customWidth="1"/>
    <col min="2" max="2" width="54.1796875" style="237" customWidth="1"/>
    <col min="3" max="16384" width="11.453125" style="237"/>
  </cols>
  <sheetData>
    <row r="1" spans="1:9" ht="16.5" customHeight="1" x14ac:dyDescent="0.25">
      <c r="A1" s="1286" t="s">
        <v>218</v>
      </c>
      <c r="B1" s="1286"/>
    </row>
    <row r="2" spans="1:9" ht="16.5" customHeight="1" x14ac:dyDescent="0.25">
      <c r="A2" s="239" t="s">
        <v>219</v>
      </c>
      <c r="B2" s="240"/>
      <c r="C2" s="241"/>
      <c r="D2" s="241"/>
      <c r="E2" s="241"/>
      <c r="F2" s="241"/>
      <c r="G2" s="241"/>
      <c r="H2" s="241"/>
      <c r="I2" s="241"/>
    </row>
    <row r="3" spans="1:9" ht="32.5" customHeight="1" x14ac:dyDescent="0.25">
      <c r="A3" s="239" t="s">
        <v>220</v>
      </c>
      <c r="B3" s="240"/>
      <c r="C3" s="241"/>
      <c r="D3" s="241"/>
      <c r="E3" s="241"/>
      <c r="F3" s="241"/>
      <c r="G3" s="241"/>
      <c r="H3" s="241"/>
      <c r="I3" s="241"/>
    </row>
    <row r="4" spans="1:9" ht="10.15" customHeight="1" x14ac:dyDescent="0.25">
      <c r="A4" s="241"/>
      <c r="B4" s="241"/>
      <c r="C4" s="241"/>
      <c r="D4" s="241"/>
      <c r="E4" s="241"/>
      <c r="F4" s="241"/>
      <c r="G4" s="241"/>
      <c r="H4" s="241"/>
      <c r="I4" s="241"/>
    </row>
    <row r="5" spans="1:9" ht="16.5" customHeight="1" x14ac:dyDescent="0.25">
      <c r="A5" s="1287" t="s">
        <v>221</v>
      </c>
      <c r="B5" s="242" t="s">
        <v>222</v>
      </c>
      <c r="C5" s="241"/>
      <c r="D5" s="241"/>
      <c r="E5" s="241"/>
      <c r="F5" s="241"/>
      <c r="G5" s="241"/>
      <c r="H5" s="241"/>
      <c r="I5" s="241"/>
    </row>
    <row r="6" spans="1:9" ht="16.5" customHeight="1" x14ac:dyDescent="0.25">
      <c r="A6" s="1287"/>
      <c r="B6" s="243" t="s">
        <v>223</v>
      </c>
      <c r="C6" s="241"/>
      <c r="D6" s="241"/>
      <c r="E6" s="241"/>
      <c r="F6" s="241"/>
      <c r="G6" s="241"/>
      <c r="H6" s="241"/>
      <c r="I6" s="241"/>
    </row>
    <row r="7" spans="1:9" s="178" customFormat="1" ht="16.5" customHeight="1" x14ac:dyDescent="0.3">
      <c r="A7" s="244" t="s">
        <v>224</v>
      </c>
      <c r="B7" s="245">
        <f>'INDEMNITES INDEXEES'!E96</f>
        <v>1564.11</v>
      </c>
      <c r="C7" s="246"/>
      <c r="D7" s="246"/>
      <c r="E7" s="246"/>
      <c r="F7" s="246"/>
      <c r="G7" s="246"/>
      <c r="H7" s="246"/>
      <c r="I7" s="246"/>
    </row>
    <row r="8" spans="1:9" s="178" customFormat="1" ht="16.5" customHeight="1" x14ac:dyDescent="0.3">
      <c r="A8" s="244" t="s">
        <v>225</v>
      </c>
      <c r="B8" s="247">
        <f>'INDEMNITES INDEXEES'!E97</f>
        <v>1146.8699999999999</v>
      </c>
      <c r="C8" s="246"/>
      <c r="D8" s="246"/>
      <c r="E8" s="246"/>
      <c r="F8" s="246"/>
      <c r="G8" s="246"/>
      <c r="H8" s="246"/>
      <c r="I8" s="246"/>
    </row>
    <row r="9" spans="1:9" s="178" customFormat="1" ht="16.5" customHeight="1" x14ac:dyDescent="0.3">
      <c r="A9" s="248" t="s">
        <v>226</v>
      </c>
      <c r="B9" s="249">
        <f>'INDEMNITES INDEXEES'!E98</f>
        <v>912.01</v>
      </c>
      <c r="C9" s="246"/>
      <c r="D9" s="246"/>
      <c r="E9" s="246"/>
      <c r="F9" s="246"/>
      <c r="G9" s="246"/>
      <c r="H9" s="246"/>
      <c r="I9" s="246"/>
    </row>
    <row r="10" spans="1:9" s="178" customFormat="1" ht="11.5" customHeight="1" x14ac:dyDescent="0.3">
      <c r="A10" s="250"/>
      <c r="B10" s="251"/>
      <c r="C10" s="246"/>
      <c r="D10" s="246"/>
      <c r="E10" s="246"/>
      <c r="F10" s="246"/>
      <c r="G10" s="246"/>
      <c r="H10" s="246"/>
      <c r="I10" s="246"/>
    </row>
    <row r="11" spans="1:9" s="178" customFormat="1" ht="16.5" customHeight="1" x14ac:dyDescent="0.3">
      <c r="A11" s="252" t="s">
        <v>227</v>
      </c>
      <c r="B11" s="253"/>
      <c r="C11" s="246"/>
      <c r="D11" s="246"/>
      <c r="E11" s="246"/>
      <c r="F11" s="246"/>
      <c r="G11" s="246"/>
      <c r="H11" s="246"/>
      <c r="I11" s="246"/>
    </row>
    <row r="12" spans="1:9" s="178" customFormat="1" ht="16.5" customHeight="1" x14ac:dyDescent="0.3">
      <c r="A12" s="252" t="s">
        <v>228</v>
      </c>
      <c r="B12" s="253"/>
      <c r="C12" s="246"/>
      <c r="D12" s="246"/>
      <c r="E12" s="246"/>
      <c r="F12" s="246"/>
      <c r="G12" s="246"/>
      <c r="H12" s="246"/>
      <c r="I12" s="246"/>
    </row>
    <row r="13" spans="1:9" s="178" customFormat="1" ht="11.15" customHeight="1" x14ac:dyDescent="0.3">
      <c r="A13" s="250"/>
      <c r="B13" s="251"/>
      <c r="C13" s="246"/>
      <c r="D13" s="246"/>
      <c r="E13" s="246"/>
      <c r="F13" s="246"/>
      <c r="G13" s="246"/>
      <c r="H13" s="246"/>
      <c r="I13" s="246"/>
    </row>
    <row r="14" spans="1:9" s="178" customFormat="1" ht="16.5" customHeight="1" x14ac:dyDescent="0.3">
      <c r="A14" s="1287" t="s">
        <v>229</v>
      </c>
      <c r="B14" s="242" t="s">
        <v>230</v>
      </c>
      <c r="C14" s="246"/>
      <c r="D14" s="246"/>
      <c r="E14" s="246"/>
      <c r="F14" s="246"/>
      <c r="G14" s="246"/>
      <c r="H14" s="246"/>
      <c r="I14" s="246"/>
    </row>
    <row r="15" spans="1:9" s="178" customFormat="1" ht="16.5" customHeight="1" x14ac:dyDescent="0.3">
      <c r="A15" s="1287"/>
      <c r="B15" s="243" t="str">
        <f>B6</f>
        <v>Au 01.07.2023</v>
      </c>
      <c r="C15" s="246"/>
      <c r="D15" s="246"/>
      <c r="E15" s="246"/>
      <c r="F15" s="246"/>
      <c r="G15" s="246"/>
      <c r="H15" s="246"/>
      <c r="I15" s="246"/>
    </row>
    <row r="16" spans="1:9" s="178" customFormat="1" ht="16.5" customHeight="1" x14ac:dyDescent="0.25">
      <c r="A16" s="254" t="s">
        <v>231</v>
      </c>
      <c r="B16" s="245">
        <f>'INDEMNITES INDEXEES'!E99</f>
        <v>477.69</v>
      </c>
      <c r="C16" s="246"/>
      <c r="D16" s="246"/>
      <c r="E16" s="246"/>
      <c r="F16" s="246"/>
      <c r="G16" s="246"/>
      <c r="H16" s="246"/>
      <c r="I16" s="246"/>
    </row>
    <row r="17" spans="1:9" s="178" customFormat="1" ht="16.5" customHeight="1" x14ac:dyDescent="0.25">
      <c r="A17" s="254" t="s">
        <v>232</v>
      </c>
      <c r="B17" s="247">
        <f>'INDEMNITES INDEXEES'!E100</f>
        <v>493.64</v>
      </c>
      <c r="C17" s="246"/>
      <c r="D17" s="246"/>
      <c r="E17" s="246"/>
      <c r="F17" s="246"/>
      <c r="G17" s="246"/>
      <c r="H17" s="246"/>
      <c r="I17" s="246"/>
    </row>
    <row r="18" spans="1:9" s="178" customFormat="1" ht="16.5" customHeight="1" x14ac:dyDescent="0.25">
      <c r="A18" s="254" t="s">
        <v>233</v>
      </c>
      <c r="B18" s="247">
        <f>'INDEMNITES INDEXEES'!E101</f>
        <v>499.35</v>
      </c>
      <c r="C18" s="246"/>
      <c r="D18" s="246"/>
      <c r="E18" s="246"/>
      <c r="F18" s="246"/>
      <c r="G18" s="246"/>
      <c r="H18" s="246"/>
      <c r="I18" s="246"/>
    </row>
    <row r="19" spans="1:9" s="178" customFormat="1" ht="16.5" customHeight="1" x14ac:dyDescent="0.25">
      <c r="A19" s="254" t="s">
        <v>234</v>
      </c>
      <c r="B19" s="247">
        <f>'INDEMNITES INDEXEES'!E102</f>
        <v>521</v>
      </c>
      <c r="C19" s="246"/>
      <c r="D19" s="246"/>
      <c r="E19" s="246"/>
      <c r="F19" s="246"/>
      <c r="G19" s="246"/>
      <c r="H19" s="246"/>
      <c r="I19" s="246"/>
    </row>
    <row r="20" spans="1:9" s="178" customFormat="1" ht="16.5" customHeight="1" x14ac:dyDescent="0.3">
      <c r="A20" s="255" t="s">
        <v>235</v>
      </c>
      <c r="B20" s="247">
        <f>'INDEMNITES INDEXEES'!E103</f>
        <v>625.87</v>
      </c>
      <c r="C20" s="246"/>
      <c r="D20" s="246"/>
      <c r="E20" s="246"/>
      <c r="F20" s="246"/>
      <c r="G20" s="246"/>
      <c r="H20" s="246"/>
      <c r="I20" s="246"/>
    </row>
    <row r="21" spans="1:9" s="178" customFormat="1" ht="16.5" customHeight="1" x14ac:dyDescent="0.3">
      <c r="A21" s="255" t="s">
        <v>236</v>
      </c>
      <c r="B21" s="247">
        <f>'INDEMNITES INDEXEES'!E104</f>
        <v>751.28</v>
      </c>
      <c r="C21" s="246"/>
      <c r="D21" s="246"/>
      <c r="E21" s="246"/>
      <c r="F21" s="246"/>
      <c r="G21" s="246"/>
      <c r="H21" s="246"/>
      <c r="I21" s="246"/>
    </row>
    <row r="22" spans="1:9" s="178" customFormat="1" ht="16.5" customHeight="1" x14ac:dyDescent="0.3">
      <c r="A22" s="256" t="s">
        <v>237</v>
      </c>
      <c r="B22" s="249">
        <f>'INDEMNITES INDEXEES'!E105</f>
        <v>772.94</v>
      </c>
      <c r="C22" s="246"/>
      <c r="D22" s="246"/>
      <c r="E22" s="246"/>
      <c r="F22" s="246"/>
      <c r="G22" s="246"/>
      <c r="H22" s="246"/>
      <c r="I22" s="246"/>
    </row>
    <row r="23" spans="1:9" s="178" customFormat="1" ht="16.5" customHeight="1" x14ac:dyDescent="0.3">
      <c r="A23" s="238"/>
      <c r="B23" s="257"/>
    </row>
    <row r="24" spans="1:9" s="178" customFormat="1" ht="16.5" customHeight="1" x14ac:dyDescent="0.3">
      <c r="A24" s="1286" t="s">
        <v>238</v>
      </c>
      <c r="B24" s="1286"/>
    </row>
    <row r="25" spans="1:9" ht="16.5" customHeight="1" x14ac:dyDescent="0.25">
      <c r="A25" s="1288" t="s">
        <v>239</v>
      </c>
      <c r="B25" s="1288"/>
    </row>
    <row r="26" spans="1:9" ht="16.5" customHeight="1" x14ac:dyDescent="0.3">
      <c r="A26" s="259" t="s">
        <v>240</v>
      </c>
    </row>
    <row r="27" spans="1:9" ht="16.5" customHeight="1" x14ac:dyDescent="0.25">
      <c r="A27" s="1289" t="s">
        <v>241</v>
      </c>
      <c r="B27" s="1289"/>
    </row>
    <row r="28" spans="1:9" ht="16.5" customHeight="1" x14ac:dyDescent="0.25">
      <c r="A28" s="1290"/>
      <c r="B28" s="1290"/>
    </row>
    <row r="29" spans="1:9" ht="16.5" customHeight="1" x14ac:dyDescent="0.25">
      <c r="A29" s="1290"/>
      <c r="B29" s="1290"/>
    </row>
  </sheetData>
  <sheetProtection algorithmName="SHA-512" hashValue="SCFYEPIlc7BM1wxZZyRmMV9F+9mCoBdettBCcbQyU9uMufrb0BFBku5VK8eOdMW54SjvATVrek3XGQyIAlEE0g==" saltValue="YO1hnTy0wUDbFWxx49eExg==" spinCount="100000" sheet="1" selectLockedCells="1" selectUnlockedCells="1"/>
  <mergeCells count="6">
    <mergeCell ref="A27:B29"/>
    <mergeCell ref="A1:B1"/>
    <mergeCell ref="A5:A6"/>
    <mergeCell ref="A14:A15"/>
    <mergeCell ref="A24:B24"/>
    <mergeCell ref="A25:B25"/>
  </mergeCells>
  <printOptions horizontalCentered="1"/>
  <pageMargins left="0.23622047244094491" right="0.23622047244094491" top="0.74803149606299213" bottom="0.74803149606299213" header="0.31496062992125984" footer="0.31496062992125984"/>
  <pageSetup paperSize="9" firstPageNumber="0" fitToHeight="0" orientation="landscape"/>
  <headerFooter>
    <oddHeader>&amp;C&amp;"MS Sans Serif,Regular "&amp;9Version au 01/11/2024</oddHeader>
    <oddFooter>&amp;C&amp;"MS Sans Serif,Regular "&amp;9-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12">
    <tabColor theme="8" tint="0.39997558519241921"/>
    <pageSetUpPr fitToPage="1"/>
  </sheetPr>
  <dimension ref="A1:O610"/>
  <sheetViews>
    <sheetView showGridLines="0" topLeftCell="D1" workbookViewId="0">
      <selection activeCell="D3" sqref="D3"/>
    </sheetView>
  </sheetViews>
  <sheetFormatPr baseColWidth="10" defaultColWidth="9.1796875" defaultRowHeight="16.5" customHeight="1" x14ac:dyDescent="0.25"/>
  <cols>
    <col min="1" max="1" width="9.1796875" style="261" customWidth="1"/>
    <col min="2" max="2" width="9.1796875" style="260" customWidth="1"/>
    <col min="3" max="3" width="9.1796875" style="262" customWidth="1"/>
    <col min="4" max="16384" width="9.1796875" style="260"/>
  </cols>
  <sheetData>
    <row r="1" spans="1:15" s="261" customFormat="1" ht="16.5" customHeight="1" x14ac:dyDescent="0.25">
      <c r="A1" s="1291" t="s">
        <v>185</v>
      </c>
      <c r="B1" s="1291"/>
      <c r="C1" s="1292" t="s">
        <v>242</v>
      </c>
      <c r="D1" s="1291" t="s">
        <v>243</v>
      </c>
      <c r="E1" s="1291"/>
      <c r="F1" s="1291"/>
      <c r="G1" s="1291"/>
      <c r="H1" s="1293" t="s">
        <v>244</v>
      </c>
      <c r="I1" s="1293"/>
      <c r="J1" s="1293"/>
      <c r="K1" s="1293"/>
      <c r="L1" s="1293" t="s">
        <v>245</v>
      </c>
      <c r="M1" s="1293"/>
      <c r="N1" s="1293"/>
      <c r="O1" s="1293"/>
    </row>
    <row r="2" spans="1:15" s="261" customFormat="1" ht="45.75" customHeight="1" x14ac:dyDescent="0.25">
      <c r="A2" s="263" t="s">
        <v>189</v>
      </c>
      <c r="B2" s="264" t="s">
        <v>190</v>
      </c>
      <c r="C2" s="1292"/>
      <c r="D2" s="265" t="s">
        <v>246</v>
      </c>
      <c r="E2" s="266" t="s">
        <v>247</v>
      </c>
      <c r="F2" s="267" t="s">
        <v>248</v>
      </c>
      <c r="G2" s="268" t="s">
        <v>249</v>
      </c>
      <c r="H2" s="265" t="s">
        <v>246</v>
      </c>
      <c r="I2" s="266" t="s">
        <v>247</v>
      </c>
      <c r="J2" s="267" t="s">
        <v>248</v>
      </c>
      <c r="K2" s="268" t="s">
        <v>249</v>
      </c>
      <c r="L2" s="265" t="s">
        <v>246</v>
      </c>
      <c r="M2" s="266" t="s">
        <v>247</v>
      </c>
      <c r="N2" s="267" t="s">
        <v>248</v>
      </c>
      <c r="O2" s="268" t="s">
        <v>249</v>
      </c>
    </row>
    <row r="3" spans="1:15" ht="11" x14ac:dyDescent="0.25">
      <c r="A3" s="269">
        <f t="array" ref="A3:C353">'Traitements par indices'!$A$3:$C$353</f>
        <v>208</v>
      </c>
      <c r="B3" s="270">
        <v>100</v>
      </c>
      <c r="C3" s="271">
        <v>12287.27</v>
      </c>
      <c r="D3" s="272">
        <f>TRUNC(TRUNC(((C3+('Traitements par indices'!F3*12))/1820),2)*1.25,2)</f>
        <v>8.8699999999999992</v>
      </c>
      <c r="E3" s="273">
        <f>TRUNC(TRUNC(((C3+('Traitements par indices'!F3*12))/1820),2)*1.27,2)</f>
        <v>9.01</v>
      </c>
      <c r="F3" s="273">
        <f t="shared" ref="F3:F66" si="0">TRUNC(D3+(D3*2/3),2)</f>
        <v>14.78</v>
      </c>
      <c r="G3" s="274">
        <f t="shared" ref="G3:G66" si="1">TRUNC(D3*2,2)</f>
        <v>17.739999999999998</v>
      </c>
      <c r="H3" s="275">
        <f>TRUNC(TRUNC(((C3+('Traitements par indices'!G3*12))/1820),2)*1.25,2)</f>
        <v>8.57</v>
      </c>
      <c r="I3" s="275">
        <f>TRUNC(TRUNC(((C3+('Traitements par indices'!G3*12))/1820),2)*1.27,2)</f>
        <v>8.7100000000000009</v>
      </c>
      <c r="J3" s="275">
        <f t="shared" ref="J3:J66" si="2">TRUNC(H3+(H3*2/3),2)</f>
        <v>14.28</v>
      </c>
      <c r="K3" s="276">
        <f t="shared" ref="K3:K66" si="3">TRUNC((H3*2),2)</f>
        <v>17.14</v>
      </c>
      <c r="L3" s="275">
        <f t="shared" ref="L3:L66" si="4">TRUNC(TRUNC((C3/1820),2)*1.25,2)</f>
        <v>8.43</v>
      </c>
      <c r="M3" s="275">
        <f t="shared" ref="M3:M66" si="5">TRUNC(TRUNC((C3/1820),2)*1.27,2)</f>
        <v>8.57</v>
      </c>
      <c r="N3" s="275">
        <f t="shared" ref="N3:N66" si="6">TRUNC(L3+(L3*2/3),2)</f>
        <v>14.05</v>
      </c>
      <c r="O3" s="276">
        <f t="shared" ref="O3:O66" si="7">TRUNC((L3*2),2)</f>
        <v>16.86</v>
      </c>
    </row>
    <row r="4" spans="1:15" s="277" customFormat="1" ht="16" customHeight="1" x14ac:dyDescent="0.25">
      <c r="A4" s="278">
        <v>209</v>
      </c>
      <c r="B4" s="279">
        <v>101</v>
      </c>
      <c r="C4" s="280">
        <v>12346.34</v>
      </c>
      <c r="D4" s="281">
        <f>TRUNC(TRUNC(((C4+('Traitements par indices'!F4*12))/1820),2)*1.25,2)</f>
        <v>8.92</v>
      </c>
      <c r="E4" s="282">
        <f>TRUNC(TRUNC(((C4+('Traitements par indices'!F4*12))/1820),2)*1.27,2)</f>
        <v>9.06</v>
      </c>
      <c r="F4" s="282">
        <f t="shared" si="0"/>
        <v>14.86</v>
      </c>
      <c r="G4" s="283">
        <f t="shared" si="1"/>
        <v>17.84</v>
      </c>
      <c r="H4" s="284">
        <f>TRUNC(TRUNC(((C4+('Traitements par indices'!G4*12))/1820),2)*1.25,2)</f>
        <v>8.6199999999999992</v>
      </c>
      <c r="I4" s="284">
        <f>TRUNC(TRUNC(((C4+('Traitements par indices'!G4*12))/1820),2)*1.27,2)</f>
        <v>8.76</v>
      </c>
      <c r="J4" s="284">
        <f t="shared" si="2"/>
        <v>14.36</v>
      </c>
      <c r="K4" s="285">
        <f t="shared" si="3"/>
        <v>17.239999999999998</v>
      </c>
      <c r="L4" s="284">
        <f t="shared" si="4"/>
        <v>8.4700000000000006</v>
      </c>
      <c r="M4" s="284">
        <f t="shared" si="5"/>
        <v>8.61</v>
      </c>
      <c r="N4" s="284">
        <f t="shared" si="6"/>
        <v>14.11</v>
      </c>
      <c r="O4" s="285">
        <f t="shared" si="7"/>
        <v>16.940000000000001</v>
      </c>
    </row>
    <row r="5" spans="1:15" ht="16" customHeight="1" x14ac:dyDescent="0.25">
      <c r="A5" s="269">
        <v>209</v>
      </c>
      <c r="B5" s="286">
        <v>102</v>
      </c>
      <c r="C5" s="271">
        <v>12346.34</v>
      </c>
      <c r="D5" s="272">
        <f>TRUNC(TRUNC(((C5+('Traitements par indices'!F5*12))/1820),2)*1.25,2)</f>
        <v>8.92</v>
      </c>
      <c r="E5" s="273">
        <f>TRUNC(TRUNC(((C5+('Traitements par indices'!F5*12))/1820),2)*1.27,2)</f>
        <v>9.06</v>
      </c>
      <c r="F5" s="273">
        <f t="shared" si="0"/>
        <v>14.86</v>
      </c>
      <c r="G5" s="274">
        <f t="shared" si="1"/>
        <v>17.84</v>
      </c>
      <c r="H5" s="275">
        <f>TRUNC(TRUNC(((C5+('Traitements par indices'!G5*12))/1820),2)*1.25,2)</f>
        <v>8.6199999999999992</v>
      </c>
      <c r="I5" s="275">
        <f>TRUNC(TRUNC(((C5+('Traitements par indices'!G5*12))/1820),2)*1.27,2)</f>
        <v>8.76</v>
      </c>
      <c r="J5" s="275">
        <f t="shared" si="2"/>
        <v>14.36</v>
      </c>
      <c r="K5" s="276">
        <f t="shared" si="3"/>
        <v>17.239999999999998</v>
      </c>
      <c r="L5" s="275">
        <f t="shared" si="4"/>
        <v>8.4700000000000006</v>
      </c>
      <c r="M5" s="275">
        <f t="shared" si="5"/>
        <v>8.61</v>
      </c>
      <c r="N5" s="275">
        <f t="shared" si="6"/>
        <v>14.11</v>
      </c>
      <c r="O5" s="276">
        <f t="shared" si="7"/>
        <v>16.940000000000001</v>
      </c>
    </row>
    <row r="6" spans="1:15" s="277" customFormat="1" ht="16" customHeight="1" x14ac:dyDescent="0.25">
      <c r="A6" s="278">
        <v>210</v>
      </c>
      <c r="B6" s="279">
        <v>103</v>
      </c>
      <c r="C6" s="280">
        <v>12405.41</v>
      </c>
      <c r="D6" s="281">
        <f>TRUNC(TRUNC(((C6+('Traitements par indices'!F6*12))/1820),2)*1.25,2)</f>
        <v>8.9600000000000009</v>
      </c>
      <c r="E6" s="282">
        <f>TRUNC(TRUNC(((C6+('Traitements par indices'!F6*12))/1820),2)*1.27,2)</f>
        <v>9.1</v>
      </c>
      <c r="F6" s="282">
        <f t="shared" si="0"/>
        <v>14.93</v>
      </c>
      <c r="G6" s="283">
        <f t="shared" si="1"/>
        <v>17.920000000000002</v>
      </c>
      <c r="H6" s="284">
        <f>TRUNC(TRUNC(((C6+('Traitements par indices'!G6*12))/1820),2)*1.25,2)</f>
        <v>8.66</v>
      </c>
      <c r="I6" s="284">
        <f>TRUNC(TRUNC(((C6+('Traitements par indices'!G6*12))/1820),2)*1.27,2)</f>
        <v>8.8000000000000007</v>
      </c>
      <c r="J6" s="284">
        <f t="shared" si="2"/>
        <v>14.43</v>
      </c>
      <c r="K6" s="285">
        <f t="shared" si="3"/>
        <v>17.32</v>
      </c>
      <c r="L6" s="284">
        <f t="shared" si="4"/>
        <v>8.51</v>
      </c>
      <c r="M6" s="284">
        <f t="shared" si="5"/>
        <v>8.64</v>
      </c>
      <c r="N6" s="284">
        <f t="shared" si="6"/>
        <v>14.18</v>
      </c>
      <c r="O6" s="285">
        <f t="shared" si="7"/>
        <v>17.02</v>
      </c>
    </row>
    <row r="7" spans="1:15" ht="16" customHeight="1" x14ac:dyDescent="0.25">
      <c r="A7" s="269">
        <v>211</v>
      </c>
      <c r="B7" s="286">
        <v>104</v>
      </c>
      <c r="C7" s="271">
        <v>12464.49</v>
      </c>
      <c r="D7" s="272">
        <f>TRUNC(TRUNC(((C7+('Traitements par indices'!F7*12))/1820),2)*1.25,2)</f>
        <v>9</v>
      </c>
      <c r="E7" s="273">
        <f>TRUNC(TRUNC(((C7+('Traitements par indices'!F7*12))/1820),2)*1.27,2)</f>
        <v>9.14</v>
      </c>
      <c r="F7" s="273">
        <f t="shared" si="0"/>
        <v>15</v>
      </c>
      <c r="G7" s="274">
        <f t="shared" si="1"/>
        <v>18</v>
      </c>
      <c r="H7" s="275">
        <f>TRUNC(TRUNC(((C7+('Traitements par indices'!G7*12))/1820),2)*1.25,2)</f>
        <v>8.6999999999999993</v>
      </c>
      <c r="I7" s="275">
        <f>TRUNC(TRUNC(((C7+('Traitements par indices'!G7*12))/1820),2)*1.27,2)</f>
        <v>8.83</v>
      </c>
      <c r="J7" s="275">
        <f t="shared" si="2"/>
        <v>14.5</v>
      </c>
      <c r="K7" s="276">
        <f t="shared" si="3"/>
        <v>17.399999999999999</v>
      </c>
      <c r="L7" s="275">
        <f t="shared" si="4"/>
        <v>8.5500000000000007</v>
      </c>
      <c r="M7" s="275">
        <f t="shared" si="5"/>
        <v>8.68</v>
      </c>
      <c r="N7" s="275">
        <f t="shared" si="6"/>
        <v>14.25</v>
      </c>
      <c r="O7" s="276">
        <f t="shared" si="7"/>
        <v>17.100000000000001</v>
      </c>
    </row>
    <row r="8" spans="1:15" s="277" customFormat="1" ht="16" customHeight="1" x14ac:dyDescent="0.25">
      <c r="A8" s="278">
        <v>212</v>
      </c>
      <c r="B8" s="279">
        <v>105</v>
      </c>
      <c r="C8" s="280">
        <v>12523.56</v>
      </c>
      <c r="D8" s="281">
        <f>TRUNC(TRUNC(((C8+('Traitements par indices'!F8*12))/1820),2)*1.25,2)</f>
        <v>9.0299999999999994</v>
      </c>
      <c r="E8" s="282">
        <f>TRUNC(TRUNC(((C8+('Traitements par indices'!F8*12))/1820),2)*1.27,2)</f>
        <v>9.18</v>
      </c>
      <c r="F8" s="282">
        <f t="shared" si="0"/>
        <v>15.05</v>
      </c>
      <c r="G8" s="283">
        <f t="shared" si="1"/>
        <v>18.059999999999999</v>
      </c>
      <c r="H8" s="284">
        <f>TRUNC(TRUNC(((C8+('Traitements par indices'!G8*12))/1820),2)*1.25,2)</f>
        <v>8.73</v>
      </c>
      <c r="I8" s="284">
        <f>TRUNC(TRUNC(((C8+('Traitements par indices'!G8*12))/1820),2)*1.27,2)</f>
        <v>8.8699999999999992</v>
      </c>
      <c r="J8" s="284">
        <f t="shared" si="2"/>
        <v>14.55</v>
      </c>
      <c r="K8" s="285">
        <f t="shared" si="3"/>
        <v>17.46</v>
      </c>
      <c r="L8" s="284">
        <f t="shared" si="4"/>
        <v>8.6</v>
      </c>
      <c r="M8" s="284">
        <f t="shared" si="5"/>
        <v>8.73</v>
      </c>
      <c r="N8" s="284">
        <f t="shared" si="6"/>
        <v>14.33</v>
      </c>
      <c r="O8" s="285">
        <f t="shared" si="7"/>
        <v>17.2</v>
      </c>
    </row>
    <row r="9" spans="1:15" ht="16" customHeight="1" x14ac:dyDescent="0.25">
      <c r="A9" s="269">
        <v>212</v>
      </c>
      <c r="B9" s="286">
        <v>106</v>
      </c>
      <c r="C9" s="271">
        <v>12523.56</v>
      </c>
      <c r="D9" s="272">
        <f>TRUNC(TRUNC(((C9+('Traitements par indices'!F9*12))/1820),2)*1.25,2)</f>
        <v>9.0299999999999994</v>
      </c>
      <c r="E9" s="273">
        <f>TRUNC(TRUNC(((C9+('Traitements par indices'!F9*12))/1820),2)*1.27,2)</f>
        <v>9.18</v>
      </c>
      <c r="F9" s="273">
        <f t="shared" si="0"/>
        <v>15.05</v>
      </c>
      <c r="G9" s="274">
        <f t="shared" si="1"/>
        <v>18.059999999999999</v>
      </c>
      <c r="H9" s="275">
        <f>TRUNC(TRUNC(((C9+('Traitements par indices'!G9*12))/1820),2)*1.25,2)</f>
        <v>8.73</v>
      </c>
      <c r="I9" s="275">
        <f>TRUNC(TRUNC(((C9+('Traitements par indices'!G9*12))/1820),2)*1.27,2)</f>
        <v>8.8699999999999992</v>
      </c>
      <c r="J9" s="275">
        <f t="shared" si="2"/>
        <v>14.55</v>
      </c>
      <c r="K9" s="276">
        <f t="shared" si="3"/>
        <v>17.46</v>
      </c>
      <c r="L9" s="275">
        <f t="shared" si="4"/>
        <v>8.6</v>
      </c>
      <c r="M9" s="275">
        <f t="shared" si="5"/>
        <v>8.73</v>
      </c>
      <c r="N9" s="275">
        <f t="shared" si="6"/>
        <v>14.33</v>
      </c>
      <c r="O9" s="276">
        <f t="shared" si="7"/>
        <v>17.2</v>
      </c>
    </row>
    <row r="10" spans="1:15" s="277" customFormat="1" ht="16" customHeight="1" x14ac:dyDescent="0.25">
      <c r="A10" s="278">
        <v>213</v>
      </c>
      <c r="B10" s="279">
        <v>107</v>
      </c>
      <c r="C10" s="280">
        <v>12582.63</v>
      </c>
      <c r="D10" s="281">
        <f>TRUNC(TRUNC(((C10+('Traitements par indices'!F10*12))/1820),2)*1.25,2)</f>
        <v>9.07</v>
      </c>
      <c r="E10" s="282">
        <f>TRUNC(TRUNC(((C10+('Traitements par indices'!F10*12))/1820),2)*1.27,2)</f>
        <v>9.2200000000000006</v>
      </c>
      <c r="F10" s="282">
        <f t="shared" si="0"/>
        <v>15.11</v>
      </c>
      <c r="G10" s="283">
        <f t="shared" si="1"/>
        <v>18.14</v>
      </c>
      <c r="H10" s="284">
        <f>TRUNC(TRUNC(((C10+('Traitements par indices'!G10*12))/1820),2)*1.25,2)</f>
        <v>8.7799999999999994</v>
      </c>
      <c r="I10" s="284">
        <f>TRUNC(TRUNC(((C10+('Traitements par indices'!G10*12))/1820),2)*1.27,2)</f>
        <v>8.92</v>
      </c>
      <c r="J10" s="284">
        <f t="shared" si="2"/>
        <v>14.63</v>
      </c>
      <c r="K10" s="285">
        <f t="shared" si="3"/>
        <v>17.559999999999999</v>
      </c>
      <c r="L10" s="284">
        <f t="shared" si="4"/>
        <v>8.6300000000000008</v>
      </c>
      <c r="M10" s="284">
        <f t="shared" si="5"/>
        <v>8.77</v>
      </c>
      <c r="N10" s="284">
        <f t="shared" si="6"/>
        <v>14.38</v>
      </c>
      <c r="O10" s="285">
        <f t="shared" si="7"/>
        <v>17.260000000000002</v>
      </c>
    </row>
    <row r="11" spans="1:15" ht="16" customHeight="1" x14ac:dyDescent="0.25">
      <c r="A11" s="269">
        <v>214</v>
      </c>
      <c r="B11" s="286">
        <v>108</v>
      </c>
      <c r="C11" s="271">
        <v>12641.71</v>
      </c>
      <c r="D11" s="272">
        <f>TRUNC(TRUNC(((C11+('Traitements par indices'!F11*12))/1820),2)*1.25,2)</f>
        <v>9.1199999999999992</v>
      </c>
      <c r="E11" s="273">
        <f>TRUNC(TRUNC(((C11+('Traitements par indices'!F11*12))/1820),2)*1.27,2)</f>
        <v>9.27</v>
      </c>
      <c r="F11" s="273">
        <f t="shared" si="0"/>
        <v>15.2</v>
      </c>
      <c r="G11" s="274">
        <f t="shared" si="1"/>
        <v>18.239999999999998</v>
      </c>
      <c r="H11" s="275">
        <f>TRUNC(TRUNC(((C11+('Traitements par indices'!G11*12))/1820),2)*1.25,2)</f>
        <v>8.82</v>
      </c>
      <c r="I11" s="275">
        <f>TRUNC(TRUNC(((C11+('Traitements par indices'!G11*12))/1820),2)*1.27,2)</f>
        <v>8.9600000000000009</v>
      </c>
      <c r="J11" s="275">
        <f t="shared" si="2"/>
        <v>14.7</v>
      </c>
      <c r="K11" s="276">
        <f t="shared" si="3"/>
        <v>17.64</v>
      </c>
      <c r="L11" s="275">
        <f t="shared" si="4"/>
        <v>8.67</v>
      </c>
      <c r="M11" s="275">
        <f t="shared" si="5"/>
        <v>8.81</v>
      </c>
      <c r="N11" s="275">
        <f t="shared" si="6"/>
        <v>14.45</v>
      </c>
      <c r="O11" s="276">
        <f t="shared" si="7"/>
        <v>17.34</v>
      </c>
    </row>
    <row r="12" spans="1:15" s="277" customFormat="1" ht="16" customHeight="1" x14ac:dyDescent="0.25">
      <c r="A12" s="278">
        <v>215</v>
      </c>
      <c r="B12" s="279">
        <v>109</v>
      </c>
      <c r="C12" s="280">
        <v>12700.78</v>
      </c>
      <c r="D12" s="281">
        <f>TRUNC(TRUNC(((C12+('Traitements par indices'!F12*12))/1820),2)*1.25,2)</f>
        <v>9.16</v>
      </c>
      <c r="E12" s="282">
        <f>TRUNC(TRUNC(((C12+('Traitements par indices'!F12*12))/1820),2)*1.27,2)</f>
        <v>9.3000000000000007</v>
      </c>
      <c r="F12" s="282">
        <f t="shared" si="0"/>
        <v>15.26</v>
      </c>
      <c r="G12" s="283">
        <f t="shared" si="1"/>
        <v>18.32</v>
      </c>
      <c r="H12" s="284">
        <f>TRUNC(TRUNC(((C12+('Traitements par indices'!G12*12))/1820),2)*1.25,2)</f>
        <v>8.86</v>
      </c>
      <c r="I12" s="284">
        <f>TRUNC(TRUNC(((C12+('Traitements par indices'!G12*12))/1820),2)*1.27,2)</f>
        <v>9</v>
      </c>
      <c r="J12" s="284">
        <f t="shared" si="2"/>
        <v>14.76</v>
      </c>
      <c r="K12" s="285">
        <f t="shared" si="3"/>
        <v>17.72</v>
      </c>
      <c r="L12" s="284">
        <f t="shared" si="4"/>
        <v>8.7100000000000009</v>
      </c>
      <c r="M12" s="284">
        <f t="shared" si="5"/>
        <v>8.85</v>
      </c>
      <c r="N12" s="284">
        <f t="shared" si="6"/>
        <v>14.51</v>
      </c>
      <c r="O12" s="285">
        <f t="shared" si="7"/>
        <v>17.420000000000002</v>
      </c>
    </row>
    <row r="13" spans="1:15" ht="16" customHeight="1" x14ac:dyDescent="0.25">
      <c r="A13" s="269">
        <v>215</v>
      </c>
      <c r="B13" s="286">
        <v>110</v>
      </c>
      <c r="C13" s="271">
        <v>12700.78</v>
      </c>
      <c r="D13" s="272">
        <f>TRUNC(TRUNC(((C13+('Traitements par indices'!F13*12))/1820),2)*1.25,2)</f>
        <v>9.16</v>
      </c>
      <c r="E13" s="273">
        <f>TRUNC(TRUNC(((C13+('Traitements par indices'!F13*12))/1820),2)*1.27,2)</f>
        <v>9.3000000000000007</v>
      </c>
      <c r="F13" s="273">
        <f t="shared" si="0"/>
        <v>15.26</v>
      </c>
      <c r="G13" s="274">
        <f t="shared" si="1"/>
        <v>18.32</v>
      </c>
      <c r="H13" s="275">
        <f>TRUNC(TRUNC(((C13+('Traitements par indices'!G13*12))/1820),2)*1.25,2)</f>
        <v>8.86</v>
      </c>
      <c r="I13" s="275">
        <f>TRUNC(TRUNC(((C13+('Traitements par indices'!G13*12))/1820),2)*1.27,2)</f>
        <v>9</v>
      </c>
      <c r="J13" s="275">
        <f t="shared" si="2"/>
        <v>14.76</v>
      </c>
      <c r="K13" s="276">
        <f t="shared" si="3"/>
        <v>17.72</v>
      </c>
      <c r="L13" s="275">
        <f t="shared" si="4"/>
        <v>8.7100000000000009</v>
      </c>
      <c r="M13" s="275">
        <f t="shared" si="5"/>
        <v>8.85</v>
      </c>
      <c r="N13" s="275">
        <f t="shared" si="6"/>
        <v>14.51</v>
      </c>
      <c r="O13" s="276">
        <f t="shared" si="7"/>
        <v>17.420000000000002</v>
      </c>
    </row>
    <row r="14" spans="1:15" s="277" customFormat="1" ht="16" customHeight="1" x14ac:dyDescent="0.25">
      <c r="A14" s="278">
        <v>216</v>
      </c>
      <c r="B14" s="279">
        <v>111</v>
      </c>
      <c r="C14" s="280">
        <v>12759.85</v>
      </c>
      <c r="D14" s="281">
        <f>TRUNC(TRUNC(((C14+('Traitements par indices'!F14*12))/1820),2)*1.25,2)</f>
        <v>9.1999999999999993</v>
      </c>
      <c r="E14" s="282">
        <f>TRUNC(TRUNC(((C14+('Traitements par indices'!F14*12))/1820),2)*1.27,2)</f>
        <v>9.34</v>
      </c>
      <c r="F14" s="282">
        <f t="shared" si="0"/>
        <v>15.33</v>
      </c>
      <c r="G14" s="283">
        <f t="shared" si="1"/>
        <v>18.399999999999999</v>
      </c>
      <c r="H14" s="284">
        <f>TRUNC(TRUNC(((C14+('Traitements par indices'!G14*12))/1820),2)*1.25,2)</f>
        <v>8.9</v>
      </c>
      <c r="I14" s="284">
        <f>TRUNC(TRUNC(((C14+('Traitements par indices'!G14*12))/1820),2)*1.27,2)</f>
        <v>9.0399999999999991</v>
      </c>
      <c r="J14" s="284">
        <f t="shared" si="2"/>
        <v>14.83</v>
      </c>
      <c r="K14" s="285">
        <f t="shared" si="3"/>
        <v>17.8</v>
      </c>
      <c r="L14" s="284">
        <f t="shared" si="4"/>
        <v>8.76</v>
      </c>
      <c r="M14" s="284">
        <f t="shared" si="5"/>
        <v>8.9</v>
      </c>
      <c r="N14" s="284">
        <f t="shared" si="6"/>
        <v>14.6</v>
      </c>
      <c r="O14" s="285">
        <f t="shared" si="7"/>
        <v>17.52</v>
      </c>
    </row>
    <row r="15" spans="1:15" ht="16" customHeight="1" x14ac:dyDescent="0.25">
      <c r="A15" s="269">
        <v>217</v>
      </c>
      <c r="B15" s="286">
        <v>112</v>
      </c>
      <c r="C15" s="271">
        <v>12818.93</v>
      </c>
      <c r="D15" s="272">
        <f>TRUNC(TRUNC(((C15+('Traitements par indices'!F15*12))/1820),2)*1.25,2)</f>
        <v>9.23</v>
      </c>
      <c r="E15" s="273">
        <f>TRUNC(TRUNC(((C15+('Traitements par indices'!F15*12))/1820),2)*1.27,2)</f>
        <v>9.3800000000000008</v>
      </c>
      <c r="F15" s="273">
        <f t="shared" si="0"/>
        <v>15.38</v>
      </c>
      <c r="G15" s="274">
        <f t="shared" si="1"/>
        <v>18.46</v>
      </c>
      <c r="H15" s="275">
        <f>TRUNC(TRUNC(((C15+('Traitements par indices'!G15*12))/1820),2)*1.25,2)</f>
        <v>8.9499999999999993</v>
      </c>
      <c r="I15" s="275">
        <f>TRUNC(TRUNC(((C15+('Traitements par indices'!G15*12))/1820),2)*1.27,2)</f>
        <v>9.09</v>
      </c>
      <c r="J15" s="275">
        <f t="shared" si="2"/>
        <v>14.91</v>
      </c>
      <c r="K15" s="276">
        <f t="shared" si="3"/>
        <v>17.899999999999999</v>
      </c>
      <c r="L15" s="275">
        <f t="shared" si="4"/>
        <v>8.8000000000000007</v>
      </c>
      <c r="M15" s="275">
        <f t="shared" si="5"/>
        <v>8.94</v>
      </c>
      <c r="N15" s="275">
        <f t="shared" si="6"/>
        <v>14.66</v>
      </c>
      <c r="O15" s="276">
        <f t="shared" si="7"/>
        <v>17.600000000000001</v>
      </c>
    </row>
    <row r="16" spans="1:15" s="277" customFormat="1" ht="16" customHeight="1" x14ac:dyDescent="0.25">
      <c r="A16" s="278">
        <v>218</v>
      </c>
      <c r="B16" s="279">
        <v>113</v>
      </c>
      <c r="C16" s="280">
        <v>12878</v>
      </c>
      <c r="D16" s="281">
        <f>TRUNC(TRUNC(((C16+('Traitements par indices'!F16*12))/1820),2)*1.25,2)</f>
        <v>9.2799999999999994</v>
      </c>
      <c r="E16" s="282">
        <f>TRUNC(TRUNC(((C16+('Traitements par indices'!F16*12))/1820),2)*1.27,2)</f>
        <v>9.43</v>
      </c>
      <c r="F16" s="282">
        <f t="shared" si="0"/>
        <v>15.46</v>
      </c>
      <c r="G16" s="283">
        <f t="shared" si="1"/>
        <v>18.559999999999999</v>
      </c>
      <c r="H16" s="284">
        <f>TRUNC(TRUNC(((C16+('Traitements par indices'!G16*12))/1820),2)*1.25,2)</f>
        <v>8.98</v>
      </c>
      <c r="I16" s="284">
        <f>TRUNC(TRUNC(((C16+('Traitements par indices'!G16*12))/1820),2)*1.27,2)</f>
        <v>9.1300000000000008</v>
      </c>
      <c r="J16" s="284">
        <f t="shared" si="2"/>
        <v>14.96</v>
      </c>
      <c r="K16" s="285">
        <f t="shared" si="3"/>
        <v>17.96</v>
      </c>
      <c r="L16" s="284">
        <f t="shared" si="4"/>
        <v>8.83</v>
      </c>
      <c r="M16" s="284">
        <f t="shared" si="5"/>
        <v>8.9700000000000006</v>
      </c>
      <c r="N16" s="284">
        <f t="shared" si="6"/>
        <v>14.71</v>
      </c>
      <c r="O16" s="285">
        <f t="shared" si="7"/>
        <v>17.66</v>
      </c>
    </row>
    <row r="17" spans="1:15" ht="16" customHeight="1" x14ac:dyDescent="0.25">
      <c r="A17" s="269">
        <v>218</v>
      </c>
      <c r="B17" s="286">
        <v>114</v>
      </c>
      <c r="C17" s="271">
        <v>12878</v>
      </c>
      <c r="D17" s="272">
        <f>TRUNC(TRUNC(((C17+('Traitements par indices'!F17*12))/1820),2)*1.25,2)</f>
        <v>9.2799999999999994</v>
      </c>
      <c r="E17" s="273">
        <f>TRUNC(TRUNC(((C17+('Traitements par indices'!F17*12))/1820),2)*1.27,2)</f>
        <v>9.43</v>
      </c>
      <c r="F17" s="273">
        <f t="shared" si="0"/>
        <v>15.46</v>
      </c>
      <c r="G17" s="274">
        <f t="shared" si="1"/>
        <v>18.559999999999999</v>
      </c>
      <c r="H17" s="275">
        <f>TRUNC(TRUNC(((C17+('Traitements par indices'!G17*12))/1820),2)*1.25,2)</f>
        <v>8.98</v>
      </c>
      <c r="I17" s="275">
        <f>TRUNC(TRUNC(((C17+('Traitements par indices'!G17*12))/1820),2)*1.27,2)</f>
        <v>9.1300000000000008</v>
      </c>
      <c r="J17" s="275">
        <f t="shared" si="2"/>
        <v>14.96</v>
      </c>
      <c r="K17" s="276">
        <f t="shared" si="3"/>
        <v>17.96</v>
      </c>
      <c r="L17" s="275">
        <f t="shared" si="4"/>
        <v>8.83</v>
      </c>
      <c r="M17" s="275">
        <f t="shared" si="5"/>
        <v>8.9700000000000006</v>
      </c>
      <c r="N17" s="275">
        <f t="shared" si="6"/>
        <v>14.71</v>
      </c>
      <c r="O17" s="276">
        <f t="shared" si="7"/>
        <v>17.66</v>
      </c>
    </row>
    <row r="18" spans="1:15" s="277" customFormat="1" ht="16" customHeight="1" x14ac:dyDescent="0.25">
      <c r="A18" s="278">
        <v>219</v>
      </c>
      <c r="B18" s="279">
        <v>115</v>
      </c>
      <c r="C18" s="280">
        <v>12937.07</v>
      </c>
      <c r="D18" s="281">
        <f>TRUNC(TRUNC(((C18+('Traitements par indices'!F18*12))/1820),2)*1.25,2)</f>
        <v>9.32</v>
      </c>
      <c r="E18" s="282">
        <f>TRUNC(TRUNC(((C18+('Traitements par indices'!F18*12))/1820),2)*1.27,2)</f>
        <v>9.4700000000000006</v>
      </c>
      <c r="F18" s="282">
        <f t="shared" si="0"/>
        <v>15.53</v>
      </c>
      <c r="G18" s="283">
        <f t="shared" si="1"/>
        <v>18.64</v>
      </c>
      <c r="H18" s="284">
        <f>TRUNC(TRUNC(((C18+('Traitements par indices'!G18*12))/1820),2)*1.25,2)</f>
        <v>9.02</v>
      </c>
      <c r="I18" s="284">
        <f>TRUNC(TRUNC(((C18+('Traitements par indices'!G18*12))/1820),2)*1.27,2)</f>
        <v>9.16</v>
      </c>
      <c r="J18" s="284">
        <f t="shared" si="2"/>
        <v>15.03</v>
      </c>
      <c r="K18" s="285">
        <f t="shared" si="3"/>
        <v>18.04</v>
      </c>
      <c r="L18" s="284">
        <f t="shared" si="4"/>
        <v>8.8699999999999992</v>
      </c>
      <c r="M18" s="284">
        <f t="shared" si="5"/>
        <v>9.01</v>
      </c>
      <c r="N18" s="284">
        <f t="shared" si="6"/>
        <v>14.78</v>
      </c>
      <c r="O18" s="285">
        <f t="shared" si="7"/>
        <v>17.739999999999998</v>
      </c>
    </row>
    <row r="19" spans="1:15" ht="16" customHeight="1" x14ac:dyDescent="0.25">
      <c r="A19" s="269">
        <v>220</v>
      </c>
      <c r="B19" s="286">
        <v>116</v>
      </c>
      <c r="C19" s="271">
        <v>12996.15</v>
      </c>
      <c r="D19" s="272">
        <f>TRUNC(TRUNC(((C19+('Traitements par indices'!F19*12))/1820),2)*1.25,2)</f>
        <v>9.36</v>
      </c>
      <c r="E19" s="273">
        <f>TRUNC(TRUNC(((C19+('Traitements par indices'!F19*12))/1820),2)*1.27,2)</f>
        <v>9.51</v>
      </c>
      <c r="F19" s="273">
        <f t="shared" si="0"/>
        <v>15.6</v>
      </c>
      <c r="G19" s="274">
        <f t="shared" si="1"/>
        <v>18.72</v>
      </c>
      <c r="H19" s="275">
        <f>TRUNC(TRUNC(((C19+('Traitements par indices'!G19*12))/1820),2)*1.25,2)</f>
        <v>9.06</v>
      </c>
      <c r="I19" s="275">
        <f>TRUNC(TRUNC(((C19+('Traitements par indices'!G19*12))/1820),2)*1.27,2)</f>
        <v>9.1999999999999993</v>
      </c>
      <c r="J19" s="275">
        <f t="shared" si="2"/>
        <v>15.1</v>
      </c>
      <c r="K19" s="276">
        <f t="shared" si="3"/>
        <v>18.12</v>
      </c>
      <c r="L19" s="275">
        <f t="shared" si="4"/>
        <v>8.92</v>
      </c>
      <c r="M19" s="275">
        <f t="shared" si="5"/>
        <v>9.06</v>
      </c>
      <c r="N19" s="275">
        <f t="shared" si="6"/>
        <v>14.86</v>
      </c>
      <c r="O19" s="276">
        <f t="shared" si="7"/>
        <v>17.84</v>
      </c>
    </row>
    <row r="20" spans="1:15" s="277" customFormat="1" ht="16" customHeight="1" x14ac:dyDescent="0.25">
      <c r="A20" s="278">
        <v>220</v>
      </c>
      <c r="B20" s="279">
        <v>117</v>
      </c>
      <c r="C20" s="280">
        <v>12996.15</v>
      </c>
      <c r="D20" s="281">
        <f>TRUNC(TRUNC(((C20+('Traitements par indices'!F20*12))/1820),2)*1.25,2)</f>
        <v>9.36</v>
      </c>
      <c r="E20" s="282">
        <f>TRUNC(TRUNC(((C20+('Traitements par indices'!F20*12))/1820),2)*1.27,2)</f>
        <v>9.51</v>
      </c>
      <c r="F20" s="282">
        <f t="shared" si="0"/>
        <v>15.6</v>
      </c>
      <c r="G20" s="283">
        <f t="shared" si="1"/>
        <v>18.72</v>
      </c>
      <c r="H20" s="284">
        <f>TRUNC(TRUNC(((C20+('Traitements par indices'!G20*12))/1820),2)*1.25,2)</f>
        <v>9.06</v>
      </c>
      <c r="I20" s="284">
        <f>TRUNC(TRUNC(((C20+('Traitements par indices'!G20*12))/1820),2)*1.27,2)</f>
        <v>9.1999999999999993</v>
      </c>
      <c r="J20" s="284">
        <f t="shared" si="2"/>
        <v>15.1</v>
      </c>
      <c r="K20" s="285">
        <f t="shared" si="3"/>
        <v>18.12</v>
      </c>
      <c r="L20" s="284">
        <f t="shared" si="4"/>
        <v>8.92</v>
      </c>
      <c r="M20" s="284">
        <f t="shared" si="5"/>
        <v>9.06</v>
      </c>
      <c r="N20" s="284">
        <f t="shared" si="6"/>
        <v>14.86</v>
      </c>
      <c r="O20" s="285">
        <f t="shared" si="7"/>
        <v>17.84</v>
      </c>
    </row>
    <row r="21" spans="1:15" ht="16" customHeight="1" x14ac:dyDescent="0.25">
      <c r="A21" s="269">
        <v>221</v>
      </c>
      <c r="B21" s="286">
        <v>118</v>
      </c>
      <c r="C21" s="271">
        <v>13055.22</v>
      </c>
      <c r="D21" s="272">
        <f>TRUNC(TRUNC(((C21+('Traitements par indices'!F21*12))/1820),2)*1.25,2)</f>
        <v>9.4</v>
      </c>
      <c r="E21" s="273">
        <f>TRUNC(TRUNC(((C21+('Traitements par indices'!F21*12))/1820),2)*1.27,2)</f>
        <v>9.5500000000000007</v>
      </c>
      <c r="F21" s="273">
        <f t="shared" si="0"/>
        <v>15.66</v>
      </c>
      <c r="G21" s="274">
        <f t="shared" si="1"/>
        <v>18.8</v>
      </c>
      <c r="H21" s="275">
        <f>TRUNC(TRUNC(((C21+('Traitements par indices'!G21*12))/1820),2)*1.25,2)</f>
        <v>9.11</v>
      </c>
      <c r="I21" s="275">
        <f>TRUNC(TRUNC(((C21+('Traitements par indices'!G21*12))/1820),2)*1.27,2)</f>
        <v>9.25</v>
      </c>
      <c r="J21" s="275">
        <f t="shared" si="2"/>
        <v>15.18</v>
      </c>
      <c r="K21" s="276">
        <f t="shared" si="3"/>
        <v>18.22</v>
      </c>
      <c r="L21" s="275">
        <f t="shared" si="4"/>
        <v>8.9600000000000009</v>
      </c>
      <c r="M21" s="275">
        <f t="shared" si="5"/>
        <v>9.1</v>
      </c>
      <c r="N21" s="275">
        <f t="shared" si="6"/>
        <v>14.93</v>
      </c>
      <c r="O21" s="276">
        <f t="shared" si="7"/>
        <v>17.920000000000002</v>
      </c>
    </row>
    <row r="22" spans="1:15" s="277" customFormat="1" ht="16" customHeight="1" x14ac:dyDescent="0.25">
      <c r="A22" s="278">
        <v>222</v>
      </c>
      <c r="B22" s="279">
        <v>119</v>
      </c>
      <c r="C22" s="280">
        <v>13114.29</v>
      </c>
      <c r="D22" s="281">
        <f>TRUNC(TRUNC(((C22+('Traitements par indices'!F22*12))/1820),2)*1.25,2)</f>
        <v>9.4499999999999993</v>
      </c>
      <c r="E22" s="282">
        <f>TRUNC(TRUNC(((C22+('Traitements par indices'!F22*12))/1820),2)*1.27,2)</f>
        <v>9.6</v>
      </c>
      <c r="F22" s="282">
        <f t="shared" si="0"/>
        <v>15.75</v>
      </c>
      <c r="G22" s="283">
        <f t="shared" si="1"/>
        <v>18.899999999999999</v>
      </c>
      <c r="H22" s="284">
        <f>TRUNC(TRUNC(((C22+('Traitements par indices'!G22*12))/1820),2)*1.25,2)</f>
        <v>9.15</v>
      </c>
      <c r="I22" s="284">
        <f>TRUNC(TRUNC(((C22+('Traitements par indices'!G22*12))/1820),2)*1.27,2)</f>
        <v>9.2899999999999991</v>
      </c>
      <c r="J22" s="284">
        <f t="shared" si="2"/>
        <v>15.25</v>
      </c>
      <c r="K22" s="285">
        <f t="shared" si="3"/>
        <v>18.3</v>
      </c>
      <c r="L22" s="284">
        <f t="shared" si="4"/>
        <v>9</v>
      </c>
      <c r="M22" s="284">
        <f t="shared" si="5"/>
        <v>9.14</v>
      </c>
      <c r="N22" s="284">
        <f t="shared" si="6"/>
        <v>15</v>
      </c>
      <c r="O22" s="285">
        <f t="shared" si="7"/>
        <v>18</v>
      </c>
    </row>
    <row r="23" spans="1:15" ht="16" customHeight="1" x14ac:dyDescent="0.25">
      <c r="A23" s="269">
        <v>223</v>
      </c>
      <c r="B23" s="286">
        <v>120</v>
      </c>
      <c r="C23" s="271">
        <v>13173.37</v>
      </c>
      <c r="D23" s="272">
        <f>TRUNC(TRUNC(((C23+('Traitements par indices'!F23*12))/1820),2)*1.25,2)</f>
        <v>9.48</v>
      </c>
      <c r="E23" s="273">
        <f>TRUNC(TRUNC(((C23+('Traitements par indices'!F23*12))/1820),2)*1.27,2)</f>
        <v>9.6300000000000008</v>
      </c>
      <c r="F23" s="273">
        <f t="shared" si="0"/>
        <v>15.8</v>
      </c>
      <c r="G23" s="274">
        <f t="shared" si="1"/>
        <v>18.96</v>
      </c>
      <c r="H23" s="275">
        <f>TRUNC(TRUNC(((C23+('Traitements par indices'!G23*12))/1820),2)*1.25,2)</f>
        <v>9.18</v>
      </c>
      <c r="I23" s="275">
        <f>TRUNC(TRUNC(((C23+('Traitements par indices'!G23*12))/1820),2)*1.27,2)</f>
        <v>9.33</v>
      </c>
      <c r="J23" s="275">
        <f t="shared" si="2"/>
        <v>15.3</v>
      </c>
      <c r="K23" s="276">
        <f t="shared" si="3"/>
        <v>18.36</v>
      </c>
      <c r="L23" s="275">
        <f t="shared" si="4"/>
        <v>9.0299999999999994</v>
      </c>
      <c r="M23" s="275">
        <f t="shared" si="5"/>
        <v>9.18</v>
      </c>
      <c r="N23" s="275">
        <f t="shared" si="6"/>
        <v>15.05</v>
      </c>
      <c r="O23" s="276">
        <f t="shared" si="7"/>
        <v>18.059999999999999</v>
      </c>
    </row>
    <row r="24" spans="1:15" s="277" customFormat="1" ht="16" customHeight="1" x14ac:dyDescent="0.25">
      <c r="A24" s="278">
        <v>224</v>
      </c>
      <c r="B24" s="279">
        <v>121</v>
      </c>
      <c r="C24" s="280">
        <v>13232.44</v>
      </c>
      <c r="D24" s="281">
        <f>TRUNC(TRUNC(((C24+('Traitements par indices'!F24*12))/1820),2)*1.25,2)</f>
        <v>9.52</v>
      </c>
      <c r="E24" s="282">
        <f>TRUNC(TRUNC(((C24+('Traitements par indices'!F24*12))/1820),2)*1.27,2)</f>
        <v>9.67</v>
      </c>
      <c r="F24" s="282">
        <f t="shared" si="0"/>
        <v>15.86</v>
      </c>
      <c r="G24" s="283">
        <f t="shared" si="1"/>
        <v>19.04</v>
      </c>
      <c r="H24" s="284">
        <f>TRUNC(TRUNC(((C24+('Traitements par indices'!G24*12))/1820),2)*1.25,2)</f>
        <v>9.2200000000000006</v>
      </c>
      <c r="I24" s="284">
        <f>TRUNC(TRUNC(((C24+('Traitements par indices'!G24*12))/1820),2)*1.27,2)</f>
        <v>9.3699999999999992</v>
      </c>
      <c r="J24" s="284">
        <f t="shared" si="2"/>
        <v>15.36</v>
      </c>
      <c r="K24" s="285">
        <f t="shared" si="3"/>
        <v>18.440000000000001</v>
      </c>
      <c r="L24" s="284">
        <f t="shared" si="4"/>
        <v>9.08</v>
      </c>
      <c r="M24" s="284">
        <f t="shared" si="5"/>
        <v>9.23</v>
      </c>
      <c r="N24" s="284">
        <f t="shared" si="6"/>
        <v>15.13</v>
      </c>
      <c r="O24" s="285">
        <f t="shared" si="7"/>
        <v>18.16</v>
      </c>
    </row>
    <row r="25" spans="1:15" ht="16" customHeight="1" x14ac:dyDescent="0.25">
      <c r="A25" s="269">
        <v>225</v>
      </c>
      <c r="B25" s="286">
        <v>122</v>
      </c>
      <c r="C25" s="271">
        <v>13291.52</v>
      </c>
      <c r="D25" s="272">
        <f>TRUNC(TRUNC(((C25+('Traitements par indices'!F25*12))/1820),2)*1.25,2)</f>
        <v>9.56</v>
      </c>
      <c r="E25" s="273">
        <f>TRUNC(TRUNC(((C25+('Traitements par indices'!F25*12))/1820),2)*1.27,2)</f>
        <v>9.7100000000000009</v>
      </c>
      <c r="F25" s="273">
        <f t="shared" si="0"/>
        <v>15.93</v>
      </c>
      <c r="G25" s="274">
        <f t="shared" si="1"/>
        <v>19.12</v>
      </c>
      <c r="H25" s="275">
        <f>TRUNC(TRUNC(((C25+('Traitements par indices'!G25*12))/1820),2)*1.25,2)</f>
        <v>9.27</v>
      </c>
      <c r="I25" s="275">
        <f>TRUNC(TRUNC(((C25+('Traitements par indices'!G25*12))/1820),2)*1.27,2)</f>
        <v>9.42</v>
      </c>
      <c r="J25" s="275">
        <f t="shared" si="2"/>
        <v>15.45</v>
      </c>
      <c r="K25" s="276">
        <f t="shared" si="3"/>
        <v>18.54</v>
      </c>
      <c r="L25" s="275">
        <f t="shared" si="4"/>
        <v>9.1199999999999992</v>
      </c>
      <c r="M25" s="275">
        <f t="shared" si="5"/>
        <v>9.27</v>
      </c>
      <c r="N25" s="275">
        <f t="shared" si="6"/>
        <v>15.2</v>
      </c>
      <c r="O25" s="276">
        <f t="shared" si="7"/>
        <v>18.239999999999998</v>
      </c>
    </row>
    <row r="26" spans="1:15" s="277" customFormat="1" ht="16" customHeight="1" x14ac:dyDescent="0.25">
      <c r="A26" s="278">
        <v>226</v>
      </c>
      <c r="B26" s="279">
        <v>123</v>
      </c>
      <c r="C26" s="280">
        <v>13350.59</v>
      </c>
      <c r="D26" s="281">
        <f>TRUNC(TRUNC(((C26+('Traitements par indices'!F26*12))/1820),2)*1.25,2)</f>
        <v>9.61</v>
      </c>
      <c r="E26" s="282">
        <f>TRUNC(TRUNC(((C26+('Traitements par indices'!F26*12))/1820),2)*1.27,2)</f>
        <v>9.76</v>
      </c>
      <c r="F26" s="282">
        <f t="shared" si="0"/>
        <v>16.010000000000002</v>
      </c>
      <c r="G26" s="283">
        <f t="shared" si="1"/>
        <v>19.22</v>
      </c>
      <c r="H26" s="284">
        <f>TRUNC(TRUNC(((C26+('Traitements par indices'!G26*12))/1820),2)*1.25,2)</f>
        <v>9.31</v>
      </c>
      <c r="I26" s="284">
        <f>TRUNC(TRUNC(((C26+('Traitements par indices'!G26*12))/1820),2)*1.27,2)</f>
        <v>9.4600000000000009</v>
      </c>
      <c r="J26" s="284">
        <f t="shared" si="2"/>
        <v>15.51</v>
      </c>
      <c r="K26" s="285">
        <f t="shared" si="3"/>
        <v>18.62</v>
      </c>
      <c r="L26" s="284">
        <f t="shared" si="4"/>
        <v>9.16</v>
      </c>
      <c r="M26" s="284">
        <f t="shared" si="5"/>
        <v>9.3000000000000007</v>
      </c>
      <c r="N26" s="284">
        <f t="shared" si="6"/>
        <v>15.26</v>
      </c>
      <c r="O26" s="285">
        <f t="shared" si="7"/>
        <v>18.32</v>
      </c>
    </row>
    <row r="27" spans="1:15" ht="16" customHeight="1" x14ac:dyDescent="0.25">
      <c r="A27" s="269">
        <v>227</v>
      </c>
      <c r="B27" s="286">
        <v>124</v>
      </c>
      <c r="C27" s="271">
        <v>13409.66</v>
      </c>
      <c r="D27" s="272">
        <f>TRUNC(TRUNC(((C27+('Traitements par indices'!F27*12))/1820),2)*1.25,2)</f>
        <v>9.65</v>
      </c>
      <c r="E27" s="273">
        <f>TRUNC(TRUNC(((C27+('Traitements par indices'!F27*12))/1820),2)*1.27,2)</f>
        <v>9.8000000000000007</v>
      </c>
      <c r="F27" s="273">
        <f t="shared" si="0"/>
        <v>16.079999999999998</v>
      </c>
      <c r="G27" s="274">
        <f t="shared" si="1"/>
        <v>19.3</v>
      </c>
      <c r="H27" s="275">
        <f>TRUNC(TRUNC(((C27+('Traitements par indices'!G27*12))/1820),2)*1.25,2)</f>
        <v>9.35</v>
      </c>
      <c r="I27" s="275">
        <f>TRUNC(TRUNC(((C27+('Traitements par indices'!G27*12))/1820),2)*1.27,2)</f>
        <v>9.49</v>
      </c>
      <c r="J27" s="275">
        <f t="shared" si="2"/>
        <v>15.58</v>
      </c>
      <c r="K27" s="276">
        <f t="shared" si="3"/>
        <v>18.7</v>
      </c>
      <c r="L27" s="275">
        <f t="shared" si="4"/>
        <v>9.1999999999999993</v>
      </c>
      <c r="M27" s="275">
        <f t="shared" si="5"/>
        <v>9.34</v>
      </c>
      <c r="N27" s="275">
        <f t="shared" si="6"/>
        <v>15.33</v>
      </c>
      <c r="O27" s="276">
        <f t="shared" si="7"/>
        <v>18.399999999999999</v>
      </c>
    </row>
    <row r="28" spans="1:15" s="277" customFormat="1" ht="16" customHeight="1" x14ac:dyDescent="0.25">
      <c r="A28" s="278">
        <v>227</v>
      </c>
      <c r="B28" s="279">
        <v>125</v>
      </c>
      <c r="C28" s="280">
        <v>13409.66</v>
      </c>
      <c r="D28" s="281">
        <f>TRUNC(TRUNC(((C28+('Traitements par indices'!F28*12))/1820),2)*1.25,2)</f>
        <v>9.65</v>
      </c>
      <c r="E28" s="282">
        <f>TRUNC(TRUNC(((C28+('Traitements par indices'!F28*12))/1820),2)*1.27,2)</f>
        <v>9.8000000000000007</v>
      </c>
      <c r="F28" s="282">
        <f t="shared" si="0"/>
        <v>16.079999999999998</v>
      </c>
      <c r="G28" s="283">
        <f t="shared" si="1"/>
        <v>19.3</v>
      </c>
      <c r="H28" s="284">
        <f>TRUNC(TRUNC(((C28+('Traitements par indices'!G28*12))/1820),2)*1.25,2)</f>
        <v>9.35</v>
      </c>
      <c r="I28" s="284">
        <f>TRUNC(TRUNC(((C28+('Traitements par indices'!G28*12))/1820),2)*1.27,2)</f>
        <v>9.49</v>
      </c>
      <c r="J28" s="284">
        <f t="shared" si="2"/>
        <v>15.58</v>
      </c>
      <c r="K28" s="285">
        <f t="shared" si="3"/>
        <v>18.7</v>
      </c>
      <c r="L28" s="284">
        <f t="shared" si="4"/>
        <v>9.1999999999999993</v>
      </c>
      <c r="M28" s="284">
        <f t="shared" si="5"/>
        <v>9.34</v>
      </c>
      <c r="N28" s="284">
        <f t="shared" si="6"/>
        <v>15.33</v>
      </c>
      <c r="O28" s="285">
        <f t="shared" si="7"/>
        <v>18.399999999999999</v>
      </c>
    </row>
    <row r="29" spans="1:15" ht="16" customHeight="1" x14ac:dyDescent="0.25">
      <c r="A29" s="269">
        <v>228</v>
      </c>
      <c r="B29" s="286">
        <v>126</v>
      </c>
      <c r="C29" s="271">
        <v>13468.74</v>
      </c>
      <c r="D29" s="272">
        <f>TRUNC(TRUNC(((C29+('Traitements par indices'!F29*12))/1820),2)*1.25,2)</f>
        <v>9.68</v>
      </c>
      <c r="E29" s="273">
        <f>TRUNC(TRUNC(((C29+('Traitements par indices'!F29*12))/1820),2)*1.27,2)</f>
        <v>9.84</v>
      </c>
      <c r="F29" s="273">
        <f t="shared" si="0"/>
        <v>16.13</v>
      </c>
      <c r="G29" s="274">
        <f t="shared" si="1"/>
        <v>19.36</v>
      </c>
      <c r="H29" s="275">
        <f>TRUNC(TRUNC(((C29+('Traitements par indices'!G29*12))/1820),2)*1.25,2)</f>
        <v>9.3800000000000008</v>
      </c>
      <c r="I29" s="275">
        <f>TRUNC(TRUNC(((C29+('Traitements par indices'!G29*12))/1820),2)*1.27,2)</f>
        <v>9.5299999999999994</v>
      </c>
      <c r="J29" s="275">
        <f t="shared" si="2"/>
        <v>15.63</v>
      </c>
      <c r="K29" s="276">
        <f t="shared" si="3"/>
        <v>18.760000000000002</v>
      </c>
      <c r="L29" s="275">
        <f t="shared" si="4"/>
        <v>9.25</v>
      </c>
      <c r="M29" s="275">
        <f t="shared" si="5"/>
        <v>9.39</v>
      </c>
      <c r="N29" s="275">
        <f t="shared" si="6"/>
        <v>15.41</v>
      </c>
      <c r="O29" s="276">
        <f t="shared" si="7"/>
        <v>18.5</v>
      </c>
    </row>
    <row r="30" spans="1:15" s="277" customFormat="1" ht="16" customHeight="1" x14ac:dyDescent="0.25">
      <c r="A30" s="278">
        <v>229</v>
      </c>
      <c r="B30" s="279">
        <v>127</v>
      </c>
      <c r="C30" s="280">
        <v>13527.81</v>
      </c>
      <c r="D30" s="281">
        <f>TRUNC(TRUNC(((C30+('Traitements par indices'!F30*12))/1820),2)*1.25,2)</f>
        <v>9.7200000000000006</v>
      </c>
      <c r="E30" s="282">
        <f>TRUNC(TRUNC(((C30+('Traitements par indices'!F30*12))/1820),2)*1.27,2)</f>
        <v>9.8800000000000008</v>
      </c>
      <c r="F30" s="282">
        <f t="shared" si="0"/>
        <v>16.2</v>
      </c>
      <c r="G30" s="283">
        <f t="shared" si="1"/>
        <v>19.440000000000001</v>
      </c>
      <c r="H30" s="284">
        <f>TRUNC(TRUNC(((C30+('Traitements par indices'!G30*12))/1820),2)*1.25,2)</f>
        <v>9.43</v>
      </c>
      <c r="I30" s="284">
        <f>TRUNC(TRUNC(((C30+('Traitements par indices'!G30*12))/1820),2)*1.27,2)</f>
        <v>9.58</v>
      </c>
      <c r="J30" s="284">
        <f t="shared" si="2"/>
        <v>15.71</v>
      </c>
      <c r="K30" s="285">
        <f t="shared" si="3"/>
        <v>18.86</v>
      </c>
      <c r="L30" s="284">
        <f t="shared" si="4"/>
        <v>9.2799999999999994</v>
      </c>
      <c r="M30" s="284">
        <f t="shared" si="5"/>
        <v>9.43</v>
      </c>
      <c r="N30" s="284">
        <f t="shared" si="6"/>
        <v>15.46</v>
      </c>
      <c r="O30" s="285">
        <f t="shared" si="7"/>
        <v>18.559999999999999</v>
      </c>
    </row>
    <row r="31" spans="1:15" ht="16" customHeight="1" x14ac:dyDescent="0.25">
      <c r="A31" s="269">
        <v>230</v>
      </c>
      <c r="B31" s="286">
        <v>128</v>
      </c>
      <c r="C31" s="271">
        <v>13586.88</v>
      </c>
      <c r="D31" s="272">
        <f>TRUNC(TRUNC(((C31+('Traitements par indices'!F31*12))/1820),2)*1.25,2)</f>
        <v>9.77</v>
      </c>
      <c r="E31" s="273">
        <f>TRUNC(TRUNC(((C31+('Traitements par indices'!F31*12))/1820),2)*1.27,2)</f>
        <v>9.93</v>
      </c>
      <c r="F31" s="273">
        <f t="shared" si="0"/>
        <v>16.28</v>
      </c>
      <c r="G31" s="274">
        <f t="shared" si="1"/>
        <v>19.54</v>
      </c>
      <c r="H31" s="275">
        <f>TRUNC(TRUNC(((C31+('Traitements par indices'!G31*12))/1820),2)*1.25,2)</f>
        <v>9.4700000000000006</v>
      </c>
      <c r="I31" s="275">
        <f>TRUNC(TRUNC(((C31+('Traitements par indices'!G31*12))/1820),2)*1.27,2)</f>
        <v>9.6199999999999992</v>
      </c>
      <c r="J31" s="275">
        <f t="shared" si="2"/>
        <v>15.78</v>
      </c>
      <c r="K31" s="276">
        <f t="shared" si="3"/>
        <v>18.940000000000001</v>
      </c>
      <c r="L31" s="275">
        <f t="shared" si="4"/>
        <v>9.32</v>
      </c>
      <c r="M31" s="275">
        <f t="shared" si="5"/>
        <v>9.4700000000000006</v>
      </c>
      <c r="N31" s="275">
        <f t="shared" si="6"/>
        <v>15.53</v>
      </c>
      <c r="O31" s="276">
        <f t="shared" si="7"/>
        <v>18.64</v>
      </c>
    </row>
    <row r="32" spans="1:15" s="277" customFormat="1" ht="16" customHeight="1" x14ac:dyDescent="0.25">
      <c r="A32" s="278">
        <v>230</v>
      </c>
      <c r="B32" s="279">
        <v>129</v>
      </c>
      <c r="C32" s="280">
        <v>13586.88</v>
      </c>
      <c r="D32" s="281">
        <f>TRUNC(TRUNC(((C32+('Traitements par indices'!F32*12))/1820),2)*1.25,2)</f>
        <v>9.77</v>
      </c>
      <c r="E32" s="282">
        <f>TRUNC(TRUNC(((C32+('Traitements par indices'!F32*12))/1820),2)*1.27,2)</f>
        <v>9.93</v>
      </c>
      <c r="F32" s="282">
        <f t="shared" si="0"/>
        <v>16.28</v>
      </c>
      <c r="G32" s="283">
        <f t="shared" si="1"/>
        <v>19.54</v>
      </c>
      <c r="H32" s="284">
        <f>TRUNC(TRUNC(((C32+('Traitements par indices'!G32*12))/1820),2)*1.25,2)</f>
        <v>9.4700000000000006</v>
      </c>
      <c r="I32" s="284">
        <f>TRUNC(TRUNC(((C32+('Traitements par indices'!G32*12))/1820),2)*1.27,2)</f>
        <v>9.6199999999999992</v>
      </c>
      <c r="J32" s="284">
        <f t="shared" si="2"/>
        <v>15.78</v>
      </c>
      <c r="K32" s="285">
        <f t="shared" si="3"/>
        <v>18.940000000000001</v>
      </c>
      <c r="L32" s="284">
        <f t="shared" si="4"/>
        <v>9.32</v>
      </c>
      <c r="M32" s="284">
        <f t="shared" si="5"/>
        <v>9.4700000000000006</v>
      </c>
      <c r="N32" s="284">
        <f t="shared" si="6"/>
        <v>15.53</v>
      </c>
      <c r="O32" s="285">
        <f t="shared" si="7"/>
        <v>18.64</v>
      </c>
    </row>
    <row r="33" spans="1:15" ht="16" customHeight="1" x14ac:dyDescent="0.25">
      <c r="A33" s="269">
        <v>231</v>
      </c>
      <c r="B33" s="286">
        <v>130</v>
      </c>
      <c r="C33" s="271">
        <v>13645.96</v>
      </c>
      <c r="D33" s="272">
        <f>TRUNC(TRUNC(((C33+('Traitements par indices'!F33*12))/1820),2)*1.25,2)</f>
        <v>9.81</v>
      </c>
      <c r="E33" s="273">
        <f>TRUNC(TRUNC(((C33+('Traitements par indices'!F33*12))/1820),2)*1.27,2)</f>
        <v>9.9600000000000009</v>
      </c>
      <c r="F33" s="273">
        <f t="shared" si="0"/>
        <v>16.350000000000001</v>
      </c>
      <c r="G33" s="274">
        <f t="shared" si="1"/>
        <v>19.62</v>
      </c>
      <c r="H33" s="275">
        <f>TRUNC(TRUNC(((C33+('Traitements par indices'!G33*12))/1820),2)*1.25,2)</f>
        <v>9.51</v>
      </c>
      <c r="I33" s="275">
        <f>TRUNC(TRUNC(((C33+('Traitements par indices'!G33*12))/1820),2)*1.27,2)</f>
        <v>9.66</v>
      </c>
      <c r="J33" s="275">
        <f t="shared" si="2"/>
        <v>15.85</v>
      </c>
      <c r="K33" s="276">
        <f t="shared" si="3"/>
        <v>19.02</v>
      </c>
      <c r="L33" s="275">
        <f t="shared" si="4"/>
        <v>9.36</v>
      </c>
      <c r="M33" s="275">
        <f t="shared" si="5"/>
        <v>9.51</v>
      </c>
      <c r="N33" s="275">
        <f t="shared" si="6"/>
        <v>15.6</v>
      </c>
      <c r="O33" s="276">
        <f t="shared" si="7"/>
        <v>18.72</v>
      </c>
    </row>
    <row r="34" spans="1:15" s="277" customFormat="1" ht="16" customHeight="1" x14ac:dyDescent="0.25">
      <c r="A34" s="278">
        <v>232</v>
      </c>
      <c r="B34" s="279">
        <v>131</v>
      </c>
      <c r="C34" s="280">
        <v>13705.03</v>
      </c>
      <c r="D34" s="281">
        <f>TRUNC(TRUNC(((C34+('Traitements par indices'!F34*12))/1820),2)*1.25,2)</f>
        <v>9.85</v>
      </c>
      <c r="E34" s="282">
        <f>TRUNC(TRUNC(((C34+('Traitements par indices'!F34*12))/1820),2)*1.27,2)</f>
        <v>10</v>
      </c>
      <c r="F34" s="282">
        <f t="shared" si="0"/>
        <v>16.41</v>
      </c>
      <c r="G34" s="283">
        <f t="shared" si="1"/>
        <v>19.7</v>
      </c>
      <c r="H34" s="284">
        <f>TRUNC(TRUNC(((C34+('Traitements par indices'!G34*12))/1820),2)*1.25,2)</f>
        <v>9.5500000000000007</v>
      </c>
      <c r="I34" s="284">
        <f>TRUNC(TRUNC(((C34+('Traitements par indices'!G34*12))/1820),2)*1.27,2)</f>
        <v>9.6999999999999993</v>
      </c>
      <c r="J34" s="284">
        <f t="shared" si="2"/>
        <v>15.91</v>
      </c>
      <c r="K34" s="285">
        <f t="shared" si="3"/>
        <v>19.100000000000001</v>
      </c>
      <c r="L34" s="284">
        <f t="shared" si="4"/>
        <v>9.41</v>
      </c>
      <c r="M34" s="284">
        <f t="shared" si="5"/>
        <v>9.56</v>
      </c>
      <c r="N34" s="284">
        <f t="shared" si="6"/>
        <v>15.68</v>
      </c>
      <c r="O34" s="285">
        <f t="shared" si="7"/>
        <v>18.82</v>
      </c>
    </row>
    <row r="35" spans="1:15" ht="16" customHeight="1" x14ac:dyDescent="0.25">
      <c r="A35" s="269">
        <v>233</v>
      </c>
      <c r="B35" s="286">
        <v>132</v>
      </c>
      <c r="C35" s="271">
        <v>13764.1</v>
      </c>
      <c r="D35" s="272">
        <f>TRUNC(TRUNC(((C35+('Traitements par indices'!F35*12))/1820),2)*1.25,2)</f>
        <v>9.8800000000000008</v>
      </c>
      <c r="E35" s="273">
        <f>TRUNC(TRUNC(((C35+('Traitements par indices'!F35*12))/1820),2)*1.27,2)</f>
        <v>10.039999999999999</v>
      </c>
      <c r="F35" s="273">
        <f t="shared" si="0"/>
        <v>16.46</v>
      </c>
      <c r="G35" s="274">
        <f t="shared" si="1"/>
        <v>19.760000000000002</v>
      </c>
      <c r="H35" s="275">
        <f>TRUNC(TRUNC(((C35+('Traitements par indices'!G35*12))/1820),2)*1.25,2)</f>
        <v>9.6</v>
      </c>
      <c r="I35" s="275">
        <f>TRUNC(TRUNC(((C35+('Traitements par indices'!G35*12))/1820),2)*1.27,2)</f>
        <v>9.75</v>
      </c>
      <c r="J35" s="275">
        <f t="shared" si="2"/>
        <v>16</v>
      </c>
      <c r="K35" s="276">
        <f t="shared" si="3"/>
        <v>19.2</v>
      </c>
      <c r="L35" s="275">
        <f t="shared" si="4"/>
        <v>9.4499999999999993</v>
      </c>
      <c r="M35" s="275">
        <f t="shared" si="5"/>
        <v>9.6</v>
      </c>
      <c r="N35" s="275">
        <f t="shared" si="6"/>
        <v>15.75</v>
      </c>
      <c r="O35" s="276">
        <f t="shared" si="7"/>
        <v>18.899999999999999</v>
      </c>
    </row>
    <row r="36" spans="1:15" s="277" customFormat="1" ht="16" customHeight="1" x14ac:dyDescent="0.25">
      <c r="A36" s="278">
        <v>233</v>
      </c>
      <c r="B36" s="279">
        <v>133</v>
      </c>
      <c r="C36" s="280">
        <v>13764.1</v>
      </c>
      <c r="D36" s="281">
        <f>TRUNC(TRUNC(((C36+('Traitements par indices'!F36*12))/1820),2)*1.25,2)</f>
        <v>9.8800000000000008</v>
      </c>
      <c r="E36" s="282">
        <f>TRUNC(TRUNC(((C36+('Traitements par indices'!F36*12))/1820),2)*1.27,2)</f>
        <v>10.039999999999999</v>
      </c>
      <c r="F36" s="282">
        <f t="shared" si="0"/>
        <v>16.46</v>
      </c>
      <c r="G36" s="283">
        <f t="shared" si="1"/>
        <v>19.760000000000002</v>
      </c>
      <c r="H36" s="284">
        <f>TRUNC(TRUNC(((C36+('Traitements par indices'!G36*12))/1820),2)*1.25,2)</f>
        <v>9.6</v>
      </c>
      <c r="I36" s="284">
        <f>TRUNC(TRUNC(((C36+('Traitements par indices'!G36*12))/1820),2)*1.27,2)</f>
        <v>9.75</v>
      </c>
      <c r="J36" s="284">
        <f t="shared" si="2"/>
        <v>16</v>
      </c>
      <c r="K36" s="285">
        <f t="shared" si="3"/>
        <v>19.2</v>
      </c>
      <c r="L36" s="284">
        <f t="shared" si="4"/>
        <v>9.4499999999999993</v>
      </c>
      <c r="M36" s="284">
        <f t="shared" si="5"/>
        <v>9.6</v>
      </c>
      <c r="N36" s="284">
        <f t="shared" si="6"/>
        <v>15.75</v>
      </c>
      <c r="O36" s="285">
        <f t="shared" si="7"/>
        <v>18.899999999999999</v>
      </c>
    </row>
    <row r="37" spans="1:15" ht="16" customHeight="1" x14ac:dyDescent="0.25">
      <c r="A37" s="269">
        <v>234</v>
      </c>
      <c r="B37" s="286">
        <v>134</v>
      </c>
      <c r="C37" s="271">
        <v>13823.18</v>
      </c>
      <c r="D37" s="272">
        <f>TRUNC(TRUNC(((C37+('Traitements par indices'!F37*12))/1820),2)*1.25,2)</f>
        <v>9.93</v>
      </c>
      <c r="E37" s="273">
        <f>TRUNC(TRUNC(((C37+('Traitements par indices'!F37*12))/1820),2)*1.27,2)</f>
        <v>10.09</v>
      </c>
      <c r="F37" s="273">
        <f t="shared" si="0"/>
        <v>16.55</v>
      </c>
      <c r="G37" s="274">
        <f t="shared" si="1"/>
        <v>19.86</v>
      </c>
      <c r="H37" s="275">
        <f>TRUNC(TRUNC(((C37+('Traitements par indices'!G37*12))/1820),2)*1.25,2)</f>
        <v>9.6300000000000008</v>
      </c>
      <c r="I37" s="275">
        <f>TRUNC(TRUNC(((C37+('Traitements par indices'!G37*12))/1820),2)*1.27,2)</f>
        <v>9.7899999999999991</v>
      </c>
      <c r="J37" s="275">
        <f t="shared" si="2"/>
        <v>16.05</v>
      </c>
      <c r="K37" s="276">
        <f t="shared" si="3"/>
        <v>19.260000000000002</v>
      </c>
      <c r="L37" s="275">
        <f t="shared" si="4"/>
        <v>9.48</v>
      </c>
      <c r="M37" s="275">
        <f t="shared" si="5"/>
        <v>9.6300000000000008</v>
      </c>
      <c r="N37" s="275">
        <f t="shared" si="6"/>
        <v>15.8</v>
      </c>
      <c r="O37" s="276">
        <f t="shared" si="7"/>
        <v>18.96</v>
      </c>
    </row>
    <row r="38" spans="1:15" s="277" customFormat="1" ht="16" customHeight="1" x14ac:dyDescent="0.25">
      <c r="A38" s="278">
        <v>235</v>
      </c>
      <c r="B38" s="279">
        <v>135</v>
      </c>
      <c r="C38" s="280">
        <v>13882.25</v>
      </c>
      <c r="D38" s="281">
        <f>TRUNC(TRUNC(((C38+('Traitements par indices'!F38*12))/1820),2)*1.25,2)</f>
        <v>9.9700000000000006</v>
      </c>
      <c r="E38" s="282">
        <f>TRUNC(TRUNC(((C38+('Traitements par indices'!F38*12))/1820),2)*1.27,2)</f>
        <v>10.130000000000001</v>
      </c>
      <c r="F38" s="282">
        <f t="shared" si="0"/>
        <v>16.61</v>
      </c>
      <c r="G38" s="283">
        <f t="shared" si="1"/>
        <v>19.940000000000001</v>
      </c>
      <c r="H38" s="284">
        <f>TRUNC(TRUNC(((C38+('Traitements par indices'!G38*12))/1820),2)*1.25,2)</f>
        <v>9.67</v>
      </c>
      <c r="I38" s="284">
        <f>TRUNC(TRUNC(((C38+('Traitements par indices'!G38*12))/1820),2)*1.27,2)</f>
        <v>9.82</v>
      </c>
      <c r="J38" s="284">
        <f t="shared" si="2"/>
        <v>16.11</v>
      </c>
      <c r="K38" s="285">
        <f t="shared" si="3"/>
        <v>19.34</v>
      </c>
      <c r="L38" s="284">
        <f t="shared" si="4"/>
        <v>9.52</v>
      </c>
      <c r="M38" s="284">
        <f t="shared" si="5"/>
        <v>9.67</v>
      </c>
      <c r="N38" s="284">
        <f t="shared" si="6"/>
        <v>15.86</v>
      </c>
      <c r="O38" s="285">
        <f t="shared" si="7"/>
        <v>19.04</v>
      </c>
    </row>
    <row r="39" spans="1:15" ht="16" customHeight="1" x14ac:dyDescent="0.25">
      <c r="A39" s="269">
        <v>235</v>
      </c>
      <c r="B39" s="286">
        <v>136</v>
      </c>
      <c r="C39" s="271">
        <v>13882.25</v>
      </c>
      <c r="D39" s="272">
        <f>TRUNC(TRUNC(((C39+('Traitements par indices'!F39*12))/1820),2)*1.25,2)</f>
        <v>9.9700000000000006</v>
      </c>
      <c r="E39" s="273">
        <f>TRUNC(TRUNC(((C39+('Traitements par indices'!F39*12))/1820),2)*1.27,2)</f>
        <v>10.130000000000001</v>
      </c>
      <c r="F39" s="273">
        <f t="shared" si="0"/>
        <v>16.61</v>
      </c>
      <c r="G39" s="274">
        <f t="shared" si="1"/>
        <v>19.940000000000001</v>
      </c>
      <c r="H39" s="275">
        <f>TRUNC(TRUNC(((C39+('Traitements par indices'!G39*12))/1820),2)*1.25,2)</f>
        <v>9.67</v>
      </c>
      <c r="I39" s="275">
        <f>TRUNC(TRUNC(((C39+('Traitements par indices'!G39*12))/1820),2)*1.27,2)</f>
        <v>9.82</v>
      </c>
      <c r="J39" s="275">
        <f t="shared" si="2"/>
        <v>16.11</v>
      </c>
      <c r="K39" s="276">
        <f t="shared" si="3"/>
        <v>19.34</v>
      </c>
      <c r="L39" s="275">
        <f t="shared" si="4"/>
        <v>9.52</v>
      </c>
      <c r="M39" s="275">
        <f t="shared" si="5"/>
        <v>9.67</v>
      </c>
      <c r="N39" s="275">
        <f t="shared" si="6"/>
        <v>15.86</v>
      </c>
      <c r="O39" s="276">
        <f t="shared" si="7"/>
        <v>19.04</v>
      </c>
    </row>
    <row r="40" spans="1:15" s="277" customFormat="1" ht="16" customHeight="1" x14ac:dyDescent="0.25">
      <c r="A40" s="278">
        <v>236</v>
      </c>
      <c r="B40" s="279">
        <v>137</v>
      </c>
      <c r="C40" s="280">
        <v>13941.32</v>
      </c>
      <c r="D40" s="281">
        <f>TRUNC(TRUNC(((C40+('Traitements par indices'!F40*12))/1820),2)*1.25,2)</f>
        <v>10.01</v>
      </c>
      <c r="E40" s="282">
        <f>TRUNC(TRUNC(((C40+('Traitements par indices'!F40*12))/1820),2)*1.27,2)</f>
        <v>10.17</v>
      </c>
      <c r="F40" s="282">
        <f t="shared" si="0"/>
        <v>16.68</v>
      </c>
      <c r="G40" s="283">
        <f t="shared" si="1"/>
        <v>20.02</v>
      </c>
      <c r="H40" s="284">
        <f>TRUNC(TRUNC(((C40+('Traitements par indices'!G40*12))/1820),2)*1.25,2)</f>
        <v>9.7100000000000009</v>
      </c>
      <c r="I40" s="284">
        <f>TRUNC(TRUNC(((C40+('Traitements par indices'!G40*12))/1820),2)*1.27,2)</f>
        <v>9.86</v>
      </c>
      <c r="J40" s="284">
        <f t="shared" si="2"/>
        <v>16.18</v>
      </c>
      <c r="K40" s="285">
        <f t="shared" si="3"/>
        <v>19.420000000000002</v>
      </c>
      <c r="L40" s="284">
        <f t="shared" si="4"/>
        <v>9.57</v>
      </c>
      <c r="M40" s="284">
        <f t="shared" si="5"/>
        <v>9.7200000000000006</v>
      </c>
      <c r="N40" s="284">
        <f t="shared" si="6"/>
        <v>15.95</v>
      </c>
      <c r="O40" s="285">
        <f t="shared" si="7"/>
        <v>19.14</v>
      </c>
    </row>
    <row r="41" spans="1:15" ht="16" customHeight="1" x14ac:dyDescent="0.25">
      <c r="A41" s="269">
        <v>236</v>
      </c>
      <c r="B41" s="286">
        <v>138</v>
      </c>
      <c r="C41" s="271">
        <v>13941.32</v>
      </c>
      <c r="D41" s="272">
        <f>TRUNC(TRUNC(((C41+('Traitements par indices'!F41*12))/1820),2)*1.25,2)</f>
        <v>10.01</v>
      </c>
      <c r="E41" s="273">
        <f>TRUNC(TRUNC(((C41+('Traitements par indices'!F41*12))/1820),2)*1.27,2)</f>
        <v>10.17</v>
      </c>
      <c r="F41" s="273">
        <f t="shared" si="0"/>
        <v>16.68</v>
      </c>
      <c r="G41" s="274">
        <f t="shared" si="1"/>
        <v>20.02</v>
      </c>
      <c r="H41" s="275">
        <f>TRUNC(TRUNC(((C41+('Traitements par indices'!G41*12))/1820),2)*1.25,2)</f>
        <v>9.7100000000000009</v>
      </c>
      <c r="I41" s="275">
        <f>TRUNC(TRUNC(((C41+('Traitements par indices'!G41*12))/1820),2)*1.27,2)</f>
        <v>9.86</v>
      </c>
      <c r="J41" s="275">
        <f t="shared" si="2"/>
        <v>16.18</v>
      </c>
      <c r="K41" s="276">
        <f t="shared" si="3"/>
        <v>19.420000000000002</v>
      </c>
      <c r="L41" s="275">
        <f t="shared" si="4"/>
        <v>9.57</v>
      </c>
      <c r="M41" s="275">
        <f t="shared" si="5"/>
        <v>9.7200000000000006</v>
      </c>
      <c r="N41" s="275">
        <f t="shared" si="6"/>
        <v>15.95</v>
      </c>
      <c r="O41" s="276">
        <f t="shared" si="7"/>
        <v>19.14</v>
      </c>
    </row>
    <row r="42" spans="1:15" s="277" customFormat="1" ht="16" customHeight="1" x14ac:dyDescent="0.25">
      <c r="A42" s="278">
        <v>236</v>
      </c>
      <c r="B42" s="279">
        <v>139</v>
      </c>
      <c r="C42" s="280">
        <v>13941.32</v>
      </c>
      <c r="D42" s="281">
        <f>TRUNC(TRUNC(((C42+('Traitements par indices'!F42*12))/1820),2)*1.25,2)</f>
        <v>10.01</v>
      </c>
      <c r="E42" s="282">
        <f>TRUNC(TRUNC(((C42+('Traitements par indices'!F42*12))/1820),2)*1.27,2)</f>
        <v>10.17</v>
      </c>
      <c r="F42" s="282">
        <f t="shared" si="0"/>
        <v>16.68</v>
      </c>
      <c r="G42" s="283">
        <f t="shared" si="1"/>
        <v>20.02</v>
      </c>
      <c r="H42" s="284">
        <f>TRUNC(TRUNC(((C42+('Traitements par indices'!G42*12))/1820),2)*1.25,2)</f>
        <v>9.7100000000000009</v>
      </c>
      <c r="I42" s="284">
        <f>TRUNC(TRUNC(((C42+('Traitements par indices'!G42*12))/1820),2)*1.27,2)</f>
        <v>9.86</v>
      </c>
      <c r="J42" s="284">
        <f t="shared" si="2"/>
        <v>16.18</v>
      </c>
      <c r="K42" s="285">
        <f t="shared" si="3"/>
        <v>19.420000000000002</v>
      </c>
      <c r="L42" s="284">
        <f t="shared" si="4"/>
        <v>9.57</v>
      </c>
      <c r="M42" s="284">
        <f t="shared" si="5"/>
        <v>9.7200000000000006</v>
      </c>
      <c r="N42" s="284">
        <f t="shared" si="6"/>
        <v>15.95</v>
      </c>
      <c r="O42" s="285">
        <f t="shared" si="7"/>
        <v>19.14</v>
      </c>
    </row>
    <row r="43" spans="1:15" ht="16" customHeight="1" x14ac:dyDescent="0.25">
      <c r="A43" s="269">
        <v>237</v>
      </c>
      <c r="B43" s="286">
        <v>140</v>
      </c>
      <c r="C43" s="271">
        <v>14000.4</v>
      </c>
      <c r="D43" s="272">
        <f>TRUNC(TRUNC(((C43+('Traitements par indices'!F43*12))/1820),2)*1.25,2)</f>
        <v>10.050000000000001</v>
      </c>
      <c r="E43" s="273">
        <f>TRUNC(TRUNC(((C43+('Traitements par indices'!F43*12))/1820),2)*1.27,2)</f>
        <v>10.210000000000001</v>
      </c>
      <c r="F43" s="273">
        <f t="shared" si="0"/>
        <v>16.75</v>
      </c>
      <c r="G43" s="274">
        <f t="shared" si="1"/>
        <v>20.100000000000001</v>
      </c>
      <c r="H43" s="275">
        <f>TRUNC(TRUNC(((C43+('Traitements par indices'!G43*12))/1820),2)*1.25,2)</f>
        <v>9.76</v>
      </c>
      <c r="I43" s="275">
        <f>TRUNC(TRUNC(((C43+('Traitements par indices'!G43*12))/1820),2)*1.27,2)</f>
        <v>9.91</v>
      </c>
      <c r="J43" s="275">
        <f t="shared" si="2"/>
        <v>16.260000000000002</v>
      </c>
      <c r="K43" s="276">
        <f t="shared" si="3"/>
        <v>19.52</v>
      </c>
      <c r="L43" s="275">
        <f t="shared" si="4"/>
        <v>9.61</v>
      </c>
      <c r="M43" s="275">
        <f t="shared" si="5"/>
        <v>9.76</v>
      </c>
      <c r="N43" s="275">
        <f t="shared" si="6"/>
        <v>16.010000000000002</v>
      </c>
      <c r="O43" s="276">
        <f t="shared" si="7"/>
        <v>19.22</v>
      </c>
    </row>
    <row r="44" spans="1:15" s="277" customFormat="1" ht="16" customHeight="1" x14ac:dyDescent="0.25">
      <c r="A44" s="278">
        <v>237</v>
      </c>
      <c r="B44" s="279">
        <v>141</v>
      </c>
      <c r="C44" s="280">
        <v>14000.4</v>
      </c>
      <c r="D44" s="281">
        <f>TRUNC(TRUNC(((C44+('Traitements par indices'!F44*12))/1820),2)*1.25,2)</f>
        <v>10.050000000000001</v>
      </c>
      <c r="E44" s="282">
        <f>TRUNC(TRUNC(((C44+('Traitements par indices'!F44*12))/1820),2)*1.27,2)</f>
        <v>10.210000000000001</v>
      </c>
      <c r="F44" s="282">
        <f t="shared" si="0"/>
        <v>16.75</v>
      </c>
      <c r="G44" s="283">
        <f t="shared" si="1"/>
        <v>20.100000000000001</v>
      </c>
      <c r="H44" s="284">
        <f>TRUNC(TRUNC(((C44+('Traitements par indices'!G44*12))/1820),2)*1.25,2)</f>
        <v>9.76</v>
      </c>
      <c r="I44" s="284">
        <f>TRUNC(TRUNC(((C44+('Traitements par indices'!G44*12))/1820),2)*1.27,2)</f>
        <v>9.91</v>
      </c>
      <c r="J44" s="284">
        <f t="shared" si="2"/>
        <v>16.260000000000002</v>
      </c>
      <c r="K44" s="285">
        <f t="shared" si="3"/>
        <v>19.52</v>
      </c>
      <c r="L44" s="284">
        <f t="shared" si="4"/>
        <v>9.61</v>
      </c>
      <c r="M44" s="284">
        <f t="shared" si="5"/>
        <v>9.76</v>
      </c>
      <c r="N44" s="284">
        <f t="shared" si="6"/>
        <v>16.010000000000002</v>
      </c>
      <c r="O44" s="285">
        <f t="shared" si="7"/>
        <v>19.22</v>
      </c>
    </row>
    <row r="45" spans="1:15" ht="16" customHeight="1" x14ac:dyDescent="0.25">
      <c r="A45" s="269">
        <v>238</v>
      </c>
      <c r="B45" s="286">
        <v>142</v>
      </c>
      <c r="C45" s="271">
        <v>14059.47</v>
      </c>
      <c r="D45" s="272">
        <f>TRUNC(TRUNC(((C45+('Traitements par indices'!F45*12))/1820),2)*1.25,2)</f>
        <v>10.1</v>
      </c>
      <c r="E45" s="273">
        <f>TRUNC(TRUNC(((C45+('Traitements par indices'!F45*12))/1820),2)*1.27,2)</f>
        <v>10.26</v>
      </c>
      <c r="F45" s="273">
        <f t="shared" si="0"/>
        <v>16.829999999999998</v>
      </c>
      <c r="G45" s="274">
        <f t="shared" si="1"/>
        <v>20.2</v>
      </c>
      <c r="H45" s="275">
        <f>TRUNC(TRUNC(((C45+('Traitements par indices'!G45*12))/1820),2)*1.25,2)</f>
        <v>9.8000000000000007</v>
      </c>
      <c r="I45" s="275">
        <f>TRUNC(TRUNC(((C45+('Traitements par indices'!G45*12))/1820),2)*1.27,2)</f>
        <v>9.9499999999999993</v>
      </c>
      <c r="J45" s="275">
        <f t="shared" si="2"/>
        <v>16.329999999999998</v>
      </c>
      <c r="K45" s="276">
        <f t="shared" si="3"/>
        <v>19.600000000000001</v>
      </c>
      <c r="L45" s="275">
        <f t="shared" si="4"/>
        <v>9.65</v>
      </c>
      <c r="M45" s="275">
        <f t="shared" si="5"/>
        <v>9.8000000000000007</v>
      </c>
      <c r="N45" s="275">
        <f t="shared" si="6"/>
        <v>16.079999999999998</v>
      </c>
      <c r="O45" s="276">
        <f t="shared" si="7"/>
        <v>19.3</v>
      </c>
    </row>
    <row r="46" spans="1:15" s="277" customFormat="1" ht="16" customHeight="1" x14ac:dyDescent="0.25">
      <c r="A46" s="278">
        <v>238</v>
      </c>
      <c r="B46" s="279">
        <v>143</v>
      </c>
      <c r="C46" s="280">
        <v>14059.47</v>
      </c>
      <c r="D46" s="281">
        <f>TRUNC(TRUNC(((C46+('Traitements par indices'!F46*12))/1820),2)*1.25,2)</f>
        <v>10.1</v>
      </c>
      <c r="E46" s="282">
        <f>TRUNC(TRUNC(((C46+('Traitements par indices'!F46*12))/1820),2)*1.27,2)</f>
        <v>10.26</v>
      </c>
      <c r="F46" s="282">
        <f t="shared" si="0"/>
        <v>16.829999999999998</v>
      </c>
      <c r="G46" s="283">
        <f t="shared" si="1"/>
        <v>20.2</v>
      </c>
      <c r="H46" s="284">
        <f>TRUNC(TRUNC(((C46+('Traitements par indices'!G46*12))/1820),2)*1.25,2)</f>
        <v>9.8000000000000007</v>
      </c>
      <c r="I46" s="284">
        <f>TRUNC(TRUNC(((C46+('Traitements par indices'!G46*12))/1820),2)*1.27,2)</f>
        <v>9.9499999999999993</v>
      </c>
      <c r="J46" s="284">
        <f t="shared" si="2"/>
        <v>16.329999999999998</v>
      </c>
      <c r="K46" s="285">
        <f t="shared" si="3"/>
        <v>19.600000000000001</v>
      </c>
      <c r="L46" s="284">
        <f t="shared" si="4"/>
        <v>9.65</v>
      </c>
      <c r="M46" s="284">
        <f t="shared" si="5"/>
        <v>9.8000000000000007</v>
      </c>
      <c r="N46" s="284">
        <f t="shared" si="6"/>
        <v>16.079999999999998</v>
      </c>
      <c r="O46" s="285">
        <f t="shared" si="7"/>
        <v>19.3</v>
      </c>
    </row>
    <row r="47" spans="1:15" ht="16" customHeight="1" x14ac:dyDescent="0.25">
      <c r="A47" s="269">
        <v>239</v>
      </c>
      <c r="B47" s="286">
        <v>144</v>
      </c>
      <c r="C47" s="271">
        <v>14118.54</v>
      </c>
      <c r="D47" s="272">
        <f>TRUNC(TRUNC(((C47+('Traitements par indices'!F47*12))/1820),2)*1.25,2)</f>
        <v>10.130000000000001</v>
      </c>
      <c r="E47" s="273">
        <f>TRUNC(TRUNC(((C47+('Traitements par indices'!F47*12))/1820),2)*1.27,2)</f>
        <v>10.29</v>
      </c>
      <c r="F47" s="273">
        <f t="shared" si="0"/>
        <v>16.88</v>
      </c>
      <c r="G47" s="274">
        <f t="shared" si="1"/>
        <v>20.260000000000002</v>
      </c>
      <c r="H47" s="275">
        <f>TRUNC(TRUNC(((C47+('Traitements par indices'!G47*12))/1820),2)*1.25,2)</f>
        <v>9.83</v>
      </c>
      <c r="I47" s="275">
        <f>TRUNC(TRUNC(((C47+('Traitements par indices'!G47*12))/1820),2)*1.27,2)</f>
        <v>9.99</v>
      </c>
      <c r="J47" s="275">
        <f t="shared" si="2"/>
        <v>16.38</v>
      </c>
      <c r="K47" s="276">
        <f t="shared" si="3"/>
        <v>19.66</v>
      </c>
      <c r="L47" s="275">
        <f t="shared" si="4"/>
        <v>9.68</v>
      </c>
      <c r="M47" s="275">
        <f t="shared" si="5"/>
        <v>9.84</v>
      </c>
      <c r="N47" s="275">
        <f t="shared" si="6"/>
        <v>16.13</v>
      </c>
      <c r="O47" s="276">
        <f t="shared" si="7"/>
        <v>19.36</v>
      </c>
    </row>
    <row r="48" spans="1:15" s="277" customFormat="1" ht="16" customHeight="1" x14ac:dyDescent="0.25">
      <c r="A48" s="278">
        <v>239</v>
      </c>
      <c r="B48" s="279">
        <v>145</v>
      </c>
      <c r="C48" s="280">
        <v>14118.54</v>
      </c>
      <c r="D48" s="281">
        <f>TRUNC(TRUNC(((C48+('Traitements par indices'!F48*12))/1820),2)*1.25,2)</f>
        <v>10.130000000000001</v>
      </c>
      <c r="E48" s="282">
        <f>TRUNC(TRUNC(((C48+('Traitements par indices'!F48*12))/1820),2)*1.27,2)</f>
        <v>10.29</v>
      </c>
      <c r="F48" s="282">
        <f t="shared" si="0"/>
        <v>16.88</v>
      </c>
      <c r="G48" s="283">
        <f t="shared" si="1"/>
        <v>20.260000000000002</v>
      </c>
      <c r="H48" s="284">
        <f>TRUNC(TRUNC(((C48+('Traitements par indices'!G48*12))/1820),2)*1.25,2)</f>
        <v>9.83</v>
      </c>
      <c r="I48" s="284">
        <f>TRUNC(TRUNC(((C48+('Traitements par indices'!G48*12))/1820),2)*1.27,2)</f>
        <v>9.99</v>
      </c>
      <c r="J48" s="284">
        <f t="shared" si="2"/>
        <v>16.38</v>
      </c>
      <c r="K48" s="285">
        <f t="shared" si="3"/>
        <v>19.66</v>
      </c>
      <c r="L48" s="284">
        <f t="shared" si="4"/>
        <v>9.68</v>
      </c>
      <c r="M48" s="284">
        <f t="shared" si="5"/>
        <v>9.84</v>
      </c>
      <c r="N48" s="284">
        <f t="shared" si="6"/>
        <v>16.13</v>
      </c>
      <c r="O48" s="285">
        <f t="shared" si="7"/>
        <v>19.36</v>
      </c>
    </row>
    <row r="49" spans="1:15" ht="16" customHeight="1" x14ac:dyDescent="0.25">
      <c r="A49" s="269">
        <v>240</v>
      </c>
      <c r="B49" s="286">
        <v>146</v>
      </c>
      <c r="C49" s="271">
        <v>14177.62</v>
      </c>
      <c r="D49" s="272">
        <f>TRUNC(TRUNC(((C49+('Traitements par indices'!F49*12))/1820),2)*1.25,2)</f>
        <v>10.17</v>
      </c>
      <c r="E49" s="273">
        <f>TRUNC(TRUNC(((C49+('Traitements par indices'!F49*12))/1820),2)*1.27,2)</f>
        <v>10.33</v>
      </c>
      <c r="F49" s="273">
        <f t="shared" si="0"/>
        <v>16.95</v>
      </c>
      <c r="G49" s="274">
        <f t="shared" si="1"/>
        <v>20.34</v>
      </c>
      <c r="H49" s="275">
        <f>TRUNC(TRUNC(((C49+('Traitements par indices'!G49*12))/1820),2)*1.25,2)</f>
        <v>9.8699999999999992</v>
      </c>
      <c r="I49" s="275">
        <f>TRUNC(TRUNC(((C49+('Traitements par indices'!G49*12))/1820),2)*1.27,2)</f>
        <v>10.029999999999999</v>
      </c>
      <c r="J49" s="275">
        <f t="shared" si="2"/>
        <v>16.45</v>
      </c>
      <c r="K49" s="276">
        <f t="shared" si="3"/>
        <v>19.739999999999998</v>
      </c>
      <c r="L49" s="275">
        <f t="shared" si="4"/>
        <v>9.7200000000000006</v>
      </c>
      <c r="M49" s="275">
        <f t="shared" si="5"/>
        <v>9.8800000000000008</v>
      </c>
      <c r="N49" s="275">
        <f t="shared" si="6"/>
        <v>16.2</v>
      </c>
      <c r="O49" s="276">
        <f t="shared" si="7"/>
        <v>19.440000000000001</v>
      </c>
    </row>
    <row r="50" spans="1:15" s="277" customFormat="1" ht="16" customHeight="1" x14ac:dyDescent="0.25">
      <c r="A50" s="278">
        <v>241</v>
      </c>
      <c r="B50" s="279">
        <v>147</v>
      </c>
      <c r="C50" s="280">
        <v>14236.69</v>
      </c>
      <c r="D50" s="281">
        <f>TRUNC(TRUNC(((C50+('Traitements par indices'!F50*12))/1820),2)*1.25,2)</f>
        <v>10.210000000000001</v>
      </c>
      <c r="E50" s="282">
        <f>TRUNC(TRUNC(((C50+('Traitements par indices'!F50*12))/1820),2)*1.27,2)</f>
        <v>10.37</v>
      </c>
      <c r="F50" s="282">
        <f t="shared" si="0"/>
        <v>17.010000000000002</v>
      </c>
      <c r="G50" s="283">
        <f t="shared" si="1"/>
        <v>20.420000000000002</v>
      </c>
      <c r="H50" s="284">
        <f>TRUNC(TRUNC(((C50+('Traitements par indices'!G50*12))/1820),2)*1.25,2)</f>
        <v>9.92</v>
      </c>
      <c r="I50" s="284">
        <f>TRUNC(TRUNC(((C50+('Traitements par indices'!G50*12))/1820),2)*1.27,2)</f>
        <v>10.08</v>
      </c>
      <c r="J50" s="284">
        <f t="shared" si="2"/>
        <v>16.53</v>
      </c>
      <c r="K50" s="285">
        <f t="shared" si="3"/>
        <v>19.84</v>
      </c>
      <c r="L50" s="284">
        <f t="shared" si="4"/>
        <v>9.77</v>
      </c>
      <c r="M50" s="284">
        <f t="shared" si="5"/>
        <v>9.93</v>
      </c>
      <c r="N50" s="284">
        <f t="shared" si="6"/>
        <v>16.28</v>
      </c>
      <c r="O50" s="285">
        <f t="shared" si="7"/>
        <v>19.54</v>
      </c>
    </row>
    <row r="51" spans="1:15" ht="16" customHeight="1" x14ac:dyDescent="0.25">
      <c r="A51" s="269">
        <v>241</v>
      </c>
      <c r="B51" s="286">
        <v>148</v>
      </c>
      <c r="C51" s="271">
        <v>14236.69</v>
      </c>
      <c r="D51" s="272">
        <f>TRUNC(TRUNC(((C51+('Traitements par indices'!F51*12))/1820),2)*1.25,2)</f>
        <v>10.210000000000001</v>
      </c>
      <c r="E51" s="273">
        <f>TRUNC(TRUNC(((C51+('Traitements par indices'!F51*12))/1820),2)*1.27,2)</f>
        <v>10.37</v>
      </c>
      <c r="F51" s="273">
        <f t="shared" si="0"/>
        <v>17.010000000000002</v>
      </c>
      <c r="G51" s="274">
        <f t="shared" si="1"/>
        <v>20.420000000000002</v>
      </c>
      <c r="H51" s="275">
        <f>TRUNC(TRUNC(((C51+('Traitements par indices'!G51*12))/1820),2)*1.25,2)</f>
        <v>9.92</v>
      </c>
      <c r="I51" s="275">
        <f>TRUNC(TRUNC(((C51+('Traitements par indices'!G51*12))/1820),2)*1.27,2)</f>
        <v>10.08</v>
      </c>
      <c r="J51" s="275">
        <f t="shared" si="2"/>
        <v>16.53</v>
      </c>
      <c r="K51" s="276">
        <f t="shared" si="3"/>
        <v>19.84</v>
      </c>
      <c r="L51" s="275">
        <f t="shared" si="4"/>
        <v>9.77</v>
      </c>
      <c r="M51" s="275">
        <f t="shared" si="5"/>
        <v>9.93</v>
      </c>
      <c r="N51" s="275">
        <f t="shared" si="6"/>
        <v>16.28</v>
      </c>
      <c r="O51" s="276">
        <f t="shared" si="7"/>
        <v>19.54</v>
      </c>
    </row>
    <row r="52" spans="1:15" s="277" customFormat="1" ht="16" customHeight="1" x14ac:dyDescent="0.25">
      <c r="A52" s="278">
        <v>242</v>
      </c>
      <c r="B52" s="279">
        <v>149</v>
      </c>
      <c r="C52" s="280">
        <v>14295.76</v>
      </c>
      <c r="D52" s="281">
        <f>TRUNC(TRUNC(((C52+('Traitements par indices'!F52*12))/1820),2)*1.25,2)</f>
        <v>10.26</v>
      </c>
      <c r="E52" s="282">
        <f>TRUNC(TRUNC(((C52+('Traitements par indices'!F52*12))/1820),2)*1.27,2)</f>
        <v>10.42</v>
      </c>
      <c r="F52" s="282">
        <f t="shared" si="0"/>
        <v>17.100000000000001</v>
      </c>
      <c r="G52" s="283">
        <f t="shared" si="1"/>
        <v>20.52</v>
      </c>
      <c r="H52" s="284">
        <f>TRUNC(TRUNC(((C52+('Traitements par indices'!G52*12))/1820),2)*1.25,2)</f>
        <v>9.9600000000000009</v>
      </c>
      <c r="I52" s="284">
        <f>TRUNC(TRUNC(((C52+('Traitements par indices'!G52*12))/1820),2)*1.27,2)</f>
        <v>10.119999999999999</v>
      </c>
      <c r="J52" s="284">
        <f t="shared" si="2"/>
        <v>16.600000000000001</v>
      </c>
      <c r="K52" s="285">
        <f t="shared" si="3"/>
        <v>19.920000000000002</v>
      </c>
      <c r="L52" s="284">
        <f t="shared" si="4"/>
        <v>9.81</v>
      </c>
      <c r="M52" s="284">
        <f t="shared" si="5"/>
        <v>9.9600000000000009</v>
      </c>
      <c r="N52" s="284">
        <f t="shared" si="6"/>
        <v>16.350000000000001</v>
      </c>
      <c r="O52" s="285">
        <f t="shared" si="7"/>
        <v>19.62</v>
      </c>
    </row>
    <row r="53" spans="1:15" ht="16" customHeight="1" x14ac:dyDescent="0.25">
      <c r="A53" s="269">
        <v>242</v>
      </c>
      <c r="B53" s="286">
        <v>150</v>
      </c>
      <c r="C53" s="271">
        <v>14295.76</v>
      </c>
      <c r="D53" s="272">
        <f>TRUNC(TRUNC(((C53+('Traitements par indices'!F53*12))/1820),2)*1.25,2)</f>
        <v>10.26</v>
      </c>
      <c r="E53" s="273">
        <f>TRUNC(TRUNC(((C53+('Traitements par indices'!F53*12))/1820),2)*1.27,2)</f>
        <v>10.42</v>
      </c>
      <c r="F53" s="273">
        <f t="shared" si="0"/>
        <v>17.100000000000001</v>
      </c>
      <c r="G53" s="274">
        <f t="shared" si="1"/>
        <v>20.52</v>
      </c>
      <c r="H53" s="275">
        <f>TRUNC(TRUNC(((C53+('Traitements par indices'!G53*12))/1820),2)*1.25,2)</f>
        <v>9.9600000000000009</v>
      </c>
      <c r="I53" s="275">
        <f>TRUNC(TRUNC(((C53+('Traitements par indices'!G53*12))/1820),2)*1.27,2)</f>
        <v>10.119999999999999</v>
      </c>
      <c r="J53" s="275">
        <f t="shared" si="2"/>
        <v>16.600000000000001</v>
      </c>
      <c r="K53" s="276">
        <f t="shared" si="3"/>
        <v>19.920000000000002</v>
      </c>
      <c r="L53" s="275">
        <f t="shared" si="4"/>
        <v>9.81</v>
      </c>
      <c r="M53" s="275">
        <f t="shared" si="5"/>
        <v>9.9600000000000009</v>
      </c>
      <c r="N53" s="275">
        <f t="shared" si="6"/>
        <v>16.350000000000001</v>
      </c>
      <c r="O53" s="276">
        <f t="shared" si="7"/>
        <v>19.62</v>
      </c>
    </row>
    <row r="54" spans="1:15" s="277" customFormat="1" ht="16" customHeight="1" x14ac:dyDescent="0.25">
      <c r="A54" s="278">
        <v>243</v>
      </c>
      <c r="B54" s="279">
        <v>151</v>
      </c>
      <c r="C54" s="280">
        <v>14354.84</v>
      </c>
      <c r="D54" s="281">
        <f>TRUNC(TRUNC(((C54+('Traitements par indices'!F54*12))/1820),2)*1.25,2)</f>
        <v>10.3</v>
      </c>
      <c r="E54" s="282">
        <f>TRUNC(TRUNC(((C54+('Traitements par indices'!F54*12))/1820),2)*1.27,2)</f>
        <v>10.46</v>
      </c>
      <c r="F54" s="282">
        <f t="shared" si="0"/>
        <v>17.16</v>
      </c>
      <c r="G54" s="283">
        <f t="shared" si="1"/>
        <v>20.6</v>
      </c>
      <c r="H54" s="284">
        <f>TRUNC(TRUNC(((C54+('Traitements par indices'!G54*12))/1820),2)*1.25,2)</f>
        <v>10</v>
      </c>
      <c r="I54" s="284">
        <f>TRUNC(TRUNC(((C54+('Traitements par indices'!G54*12))/1820),2)*1.27,2)</f>
        <v>10.16</v>
      </c>
      <c r="J54" s="284">
        <f t="shared" si="2"/>
        <v>16.66</v>
      </c>
      <c r="K54" s="285">
        <f t="shared" si="3"/>
        <v>20</v>
      </c>
      <c r="L54" s="284">
        <f t="shared" si="4"/>
        <v>9.85</v>
      </c>
      <c r="M54" s="284">
        <f t="shared" si="5"/>
        <v>10</v>
      </c>
      <c r="N54" s="284">
        <f t="shared" si="6"/>
        <v>16.41</v>
      </c>
      <c r="O54" s="285">
        <f t="shared" si="7"/>
        <v>19.7</v>
      </c>
    </row>
    <row r="55" spans="1:15" ht="16" customHeight="1" x14ac:dyDescent="0.25">
      <c r="A55" s="269">
        <v>243</v>
      </c>
      <c r="B55" s="286">
        <v>152</v>
      </c>
      <c r="C55" s="271">
        <v>14354.84</v>
      </c>
      <c r="D55" s="272">
        <f>TRUNC(TRUNC(((C55+('Traitements par indices'!F55*12))/1820),2)*1.25,2)</f>
        <v>10.3</v>
      </c>
      <c r="E55" s="273">
        <f>TRUNC(TRUNC(((C55+('Traitements par indices'!F55*12))/1820),2)*1.27,2)</f>
        <v>10.46</v>
      </c>
      <c r="F55" s="273">
        <f t="shared" si="0"/>
        <v>17.16</v>
      </c>
      <c r="G55" s="274">
        <f t="shared" si="1"/>
        <v>20.6</v>
      </c>
      <c r="H55" s="275">
        <f>TRUNC(TRUNC(((C55+('Traitements par indices'!G55*12))/1820),2)*1.25,2)</f>
        <v>10</v>
      </c>
      <c r="I55" s="275">
        <f>TRUNC(TRUNC(((C55+('Traitements par indices'!G55*12))/1820),2)*1.27,2)</f>
        <v>10.16</v>
      </c>
      <c r="J55" s="275">
        <f t="shared" si="2"/>
        <v>16.66</v>
      </c>
      <c r="K55" s="276">
        <f t="shared" si="3"/>
        <v>20</v>
      </c>
      <c r="L55" s="275">
        <f t="shared" si="4"/>
        <v>9.85</v>
      </c>
      <c r="M55" s="275">
        <f t="shared" si="5"/>
        <v>10</v>
      </c>
      <c r="N55" s="275">
        <f t="shared" si="6"/>
        <v>16.41</v>
      </c>
      <c r="O55" s="276">
        <f t="shared" si="7"/>
        <v>19.7</v>
      </c>
    </row>
    <row r="56" spans="1:15" s="277" customFormat="1" ht="16" customHeight="1" x14ac:dyDescent="0.25">
      <c r="A56" s="278">
        <v>243</v>
      </c>
      <c r="B56" s="279">
        <v>153</v>
      </c>
      <c r="C56" s="280">
        <v>14354.84</v>
      </c>
      <c r="D56" s="281">
        <f>TRUNC(TRUNC(((C56+('Traitements par indices'!F56*12))/1820),2)*1.25,2)</f>
        <v>10.3</v>
      </c>
      <c r="E56" s="282">
        <f>TRUNC(TRUNC(((C56+('Traitements par indices'!F56*12))/1820),2)*1.27,2)</f>
        <v>10.46</v>
      </c>
      <c r="F56" s="282">
        <f t="shared" si="0"/>
        <v>17.16</v>
      </c>
      <c r="G56" s="283">
        <f t="shared" si="1"/>
        <v>20.6</v>
      </c>
      <c r="H56" s="284">
        <f>TRUNC(TRUNC(((C56+('Traitements par indices'!G56*12))/1820),2)*1.25,2)</f>
        <v>10</v>
      </c>
      <c r="I56" s="284">
        <f>TRUNC(TRUNC(((C56+('Traitements par indices'!G56*12))/1820),2)*1.27,2)</f>
        <v>10.16</v>
      </c>
      <c r="J56" s="284">
        <f t="shared" si="2"/>
        <v>16.66</v>
      </c>
      <c r="K56" s="285">
        <f t="shared" si="3"/>
        <v>20</v>
      </c>
      <c r="L56" s="284">
        <f t="shared" si="4"/>
        <v>9.85</v>
      </c>
      <c r="M56" s="284">
        <f t="shared" si="5"/>
        <v>10</v>
      </c>
      <c r="N56" s="284">
        <f t="shared" si="6"/>
        <v>16.41</v>
      </c>
      <c r="O56" s="285">
        <f t="shared" si="7"/>
        <v>19.7</v>
      </c>
    </row>
    <row r="57" spans="1:15" ht="16" customHeight="1" x14ac:dyDescent="0.25">
      <c r="A57" s="269">
        <v>244</v>
      </c>
      <c r="B57" s="286">
        <v>154</v>
      </c>
      <c r="C57" s="271">
        <v>14413.91</v>
      </c>
      <c r="D57" s="272">
        <f>TRUNC(TRUNC(((C57+('Traitements par indices'!F57*12))/1820),2)*1.25,2)</f>
        <v>10.33</v>
      </c>
      <c r="E57" s="273">
        <f>TRUNC(TRUNC(((C57+('Traitements par indices'!F57*12))/1820),2)*1.27,2)</f>
        <v>10.5</v>
      </c>
      <c r="F57" s="273">
        <f t="shared" si="0"/>
        <v>17.21</v>
      </c>
      <c r="G57" s="274">
        <f t="shared" si="1"/>
        <v>20.66</v>
      </c>
      <c r="H57" s="275">
        <f>TRUNC(TRUNC(((C57+('Traitements par indices'!G57*12))/1820),2)*1.25,2)</f>
        <v>10.029999999999999</v>
      </c>
      <c r="I57" s="275">
        <f>TRUNC(TRUNC(((C57+('Traitements par indices'!G57*12))/1820),2)*1.27,2)</f>
        <v>10.19</v>
      </c>
      <c r="J57" s="275">
        <f t="shared" si="2"/>
        <v>16.71</v>
      </c>
      <c r="K57" s="276">
        <f t="shared" si="3"/>
        <v>20.059999999999999</v>
      </c>
      <c r="L57" s="275">
        <f t="shared" si="4"/>
        <v>9.8800000000000008</v>
      </c>
      <c r="M57" s="275">
        <f t="shared" si="5"/>
        <v>10.039999999999999</v>
      </c>
      <c r="N57" s="275">
        <f t="shared" si="6"/>
        <v>16.46</v>
      </c>
      <c r="O57" s="276">
        <f t="shared" si="7"/>
        <v>19.760000000000002</v>
      </c>
    </row>
    <row r="58" spans="1:15" s="277" customFormat="1" ht="16" customHeight="1" x14ac:dyDescent="0.25">
      <c r="A58" s="278">
        <v>244</v>
      </c>
      <c r="B58" s="279">
        <v>155</v>
      </c>
      <c r="C58" s="280">
        <v>14413.91</v>
      </c>
      <c r="D58" s="281">
        <f>TRUNC(TRUNC(((C58+('Traitements par indices'!F58*12))/1820),2)*1.25,2)</f>
        <v>10.33</v>
      </c>
      <c r="E58" s="282">
        <f>TRUNC(TRUNC(((C58+('Traitements par indices'!F58*12))/1820),2)*1.27,2)</f>
        <v>10.5</v>
      </c>
      <c r="F58" s="282">
        <f t="shared" si="0"/>
        <v>17.21</v>
      </c>
      <c r="G58" s="283">
        <f t="shared" si="1"/>
        <v>20.66</v>
      </c>
      <c r="H58" s="284">
        <f>TRUNC(TRUNC(((C58+('Traitements par indices'!G58*12))/1820),2)*1.25,2)</f>
        <v>10.029999999999999</v>
      </c>
      <c r="I58" s="284">
        <f>TRUNC(TRUNC(((C58+('Traitements par indices'!G58*12))/1820),2)*1.27,2)</f>
        <v>10.19</v>
      </c>
      <c r="J58" s="284">
        <f t="shared" si="2"/>
        <v>16.71</v>
      </c>
      <c r="K58" s="285">
        <f t="shared" si="3"/>
        <v>20.059999999999999</v>
      </c>
      <c r="L58" s="284">
        <f t="shared" si="4"/>
        <v>9.8800000000000008</v>
      </c>
      <c r="M58" s="284">
        <f t="shared" si="5"/>
        <v>10.039999999999999</v>
      </c>
      <c r="N58" s="284">
        <f t="shared" si="6"/>
        <v>16.46</v>
      </c>
      <c r="O58" s="285">
        <f t="shared" si="7"/>
        <v>19.760000000000002</v>
      </c>
    </row>
    <row r="59" spans="1:15" ht="16" customHeight="1" x14ac:dyDescent="0.25">
      <c r="A59" s="269">
        <v>244</v>
      </c>
      <c r="B59" s="286">
        <v>156</v>
      </c>
      <c r="C59" s="271">
        <v>14413.91</v>
      </c>
      <c r="D59" s="272">
        <f>TRUNC(TRUNC(((C59+('Traitements par indices'!F59*12))/1820),2)*1.25,2)</f>
        <v>10.33</v>
      </c>
      <c r="E59" s="273">
        <f>TRUNC(TRUNC(((C59+('Traitements par indices'!F59*12))/1820),2)*1.27,2)</f>
        <v>10.5</v>
      </c>
      <c r="F59" s="273">
        <f t="shared" si="0"/>
        <v>17.21</v>
      </c>
      <c r="G59" s="274">
        <f t="shared" si="1"/>
        <v>20.66</v>
      </c>
      <c r="H59" s="275">
        <f>TRUNC(TRUNC(((C59+('Traitements par indices'!G59*12))/1820),2)*1.25,2)</f>
        <v>10.029999999999999</v>
      </c>
      <c r="I59" s="275">
        <f>TRUNC(TRUNC(((C59+('Traitements par indices'!G59*12))/1820),2)*1.27,2)</f>
        <v>10.19</v>
      </c>
      <c r="J59" s="275">
        <f t="shared" si="2"/>
        <v>16.71</v>
      </c>
      <c r="K59" s="276">
        <f t="shared" si="3"/>
        <v>20.059999999999999</v>
      </c>
      <c r="L59" s="275">
        <f t="shared" si="4"/>
        <v>9.8800000000000008</v>
      </c>
      <c r="M59" s="275">
        <f t="shared" si="5"/>
        <v>10.039999999999999</v>
      </c>
      <c r="N59" s="275">
        <f t="shared" si="6"/>
        <v>16.46</v>
      </c>
      <c r="O59" s="276">
        <f t="shared" si="7"/>
        <v>19.760000000000002</v>
      </c>
    </row>
    <row r="60" spans="1:15" s="277" customFormat="1" ht="16" customHeight="1" x14ac:dyDescent="0.25">
      <c r="A60" s="278">
        <v>245</v>
      </c>
      <c r="B60" s="279">
        <v>157</v>
      </c>
      <c r="C60" s="280">
        <v>14472.98</v>
      </c>
      <c r="D60" s="281">
        <f>TRUNC(TRUNC(((C60+('Traitements par indices'!F60*12))/1820),2)*1.25,2)</f>
        <v>10.37</v>
      </c>
      <c r="E60" s="282">
        <f>TRUNC(TRUNC(((C60+('Traitements par indices'!F60*12))/1820),2)*1.27,2)</f>
        <v>10.54</v>
      </c>
      <c r="F60" s="282">
        <f t="shared" si="0"/>
        <v>17.28</v>
      </c>
      <c r="G60" s="283">
        <f t="shared" si="1"/>
        <v>20.74</v>
      </c>
      <c r="H60" s="284">
        <f>TRUNC(TRUNC(((C60+('Traitements par indices'!G60*12))/1820),2)*1.25,2)</f>
        <v>10.08</v>
      </c>
      <c r="I60" s="284">
        <f>TRUNC(TRUNC(((C60+('Traitements par indices'!G60*12))/1820),2)*1.27,2)</f>
        <v>10.24</v>
      </c>
      <c r="J60" s="284">
        <f t="shared" si="2"/>
        <v>16.8</v>
      </c>
      <c r="K60" s="285">
        <f t="shared" si="3"/>
        <v>20.16</v>
      </c>
      <c r="L60" s="284">
        <f t="shared" si="4"/>
        <v>9.93</v>
      </c>
      <c r="M60" s="284">
        <f t="shared" si="5"/>
        <v>10.09</v>
      </c>
      <c r="N60" s="284">
        <f t="shared" si="6"/>
        <v>16.55</v>
      </c>
      <c r="O60" s="285">
        <f t="shared" si="7"/>
        <v>19.86</v>
      </c>
    </row>
    <row r="61" spans="1:15" ht="16" customHeight="1" x14ac:dyDescent="0.25">
      <c r="A61" s="269">
        <v>245</v>
      </c>
      <c r="B61" s="286">
        <v>158</v>
      </c>
      <c r="C61" s="271">
        <v>14472.98</v>
      </c>
      <c r="D61" s="272">
        <f>TRUNC(TRUNC(((C61+('Traitements par indices'!F61*12))/1820),2)*1.25,2)</f>
        <v>10.37</v>
      </c>
      <c r="E61" s="273">
        <f>TRUNC(TRUNC(((C61+('Traitements par indices'!F61*12))/1820),2)*1.27,2)</f>
        <v>10.54</v>
      </c>
      <c r="F61" s="273">
        <f t="shared" si="0"/>
        <v>17.28</v>
      </c>
      <c r="G61" s="274">
        <f t="shared" si="1"/>
        <v>20.74</v>
      </c>
      <c r="H61" s="275">
        <f>TRUNC(TRUNC(((C61+('Traitements par indices'!G61*12))/1820),2)*1.25,2)</f>
        <v>10.08</v>
      </c>
      <c r="I61" s="275">
        <f>TRUNC(TRUNC(((C61+('Traitements par indices'!G61*12))/1820),2)*1.27,2)</f>
        <v>10.24</v>
      </c>
      <c r="J61" s="275">
        <f t="shared" si="2"/>
        <v>16.8</v>
      </c>
      <c r="K61" s="276">
        <f t="shared" si="3"/>
        <v>20.16</v>
      </c>
      <c r="L61" s="275">
        <f t="shared" si="4"/>
        <v>9.93</v>
      </c>
      <c r="M61" s="275">
        <f t="shared" si="5"/>
        <v>10.09</v>
      </c>
      <c r="N61" s="275">
        <f t="shared" si="6"/>
        <v>16.55</v>
      </c>
      <c r="O61" s="276">
        <f t="shared" si="7"/>
        <v>19.86</v>
      </c>
    </row>
    <row r="62" spans="1:15" s="277" customFormat="1" ht="16" customHeight="1" x14ac:dyDescent="0.25">
      <c r="A62" s="278">
        <v>246</v>
      </c>
      <c r="B62" s="279">
        <v>159</v>
      </c>
      <c r="C62" s="280">
        <v>14532.06</v>
      </c>
      <c r="D62" s="281">
        <f>TRUNC(TRUNC(((C62+('Traitements par indices'!F62*12))/1820),2)*1.25,2)</f>
        <v>10.42</v>
      </c>
      <c r="E62" s="282">
        <f>TRUNC(TRUNC(((C62+('Traitements par indices'!F62*12))/1820),2)*1.27,2)</f>
        <v>10.59</v>
      </c>
      <c r="F62" s="282">
        <f t="shared" si="0"/>
        <v>17.36</v>
      </c>
      <c r="G62" s="283">
        <f t="shared" si="1"/>
        <v>20.84</v>
      </c>
      <c r="H62" s="284">
        <f>TRUNC(TRUNC(((C62+('Traitements par indices'!G62*12))/1820),2)*1.25,2)</f>
        <v>10.119999999999999</v>
      </c>
      <c r="I62" s="284">
        <f>TRUNC(TRUNC(((C62+('Traitements par indices'!G62*12))/1820),2)*1.27,2)</f>
        <v>10.28</v>
      </c>
      <c r="J62" s="284">
        <f t="shared" si="2"/>
        <v>16.86</v>
      </c>
      <c r="K62" s="285">
        <f t="shared" si="3"/>
        <v>20.239999999999998</v>
      </c>
      <c r="L62" s="284">
        <f t="shared" si="4"/>
        <v>9.9700000000000006</v>
      </c>
      <c r="M62" s="284">
        <f t="shared" si="5"/>
        <v>10.130000000000001</v>
      </c>
      <c r="N62" s="284">
        <f t="shared" si="6"/>
        <v>16.61</v>
      </c>
      <c r="O62" s="285">
        <f t="shared" si="7"/>
        <v>19.940000000000001</v>
      </c>
    </row>
    <row r="63" spans="1:15" ht="16" customHeight="1" x14ac:dyDescent="0.25">
      <c r="A63" s="269">
        <v>246</v>
      </c>
      <c r="B63" s="286">
        <v>160</v>
      </c>
      <c r="C63" s="271">
        <v>14532.06</v>
      </c>
      <c r="D63" s="272">
        <f>TRUNC(TRUNC(((C63+('Traitements par indices'!F63*12))/1820),2)*1.25,2)</f>
        <v>10.42</v>
      </c>
      <c r="E63" s="273">
        <f>TRUNC(TRUNC(((C63+('Traitements par indices'!F63*12))/1820),2)*1.27,2)</f>
        <v>10.59</v>
      </c>
      <c r="F63" s="273">
        <f t="shared" si="0"/>
        <v>17.36</v>
      </c>
      <c r="G63" s="274">
        <f t="shared" si="1"/>
        <v>20.84</v>
      </c>
      <c r="H63" s="275">
        <f>TRUNC(TRUNC(((C63+('Traitements par indices'!G63*12))/1820),2)*1.25,2)</f>
        <v>10.119999999999999</v>
      </c>
      <c r="I63" s="275">
        <f>TRUNC(TRUNC(((C63+('Traitements par indices'!G63*12))/1820),2)*1.27,2)</f>
        <v>10.28</v>
      </c>
      <c r="J63" s="275">
        <f t="shared" si="2"/>
        <v>16.86</v>
      </c>
      <c r="K63" s="276">
        <f t="shared" si="3"/>
        <v>20.239999999999998</v>
      </c>
      <c r="L63" s="275">
        <f t="shared" si="4"/>
        <v>9.9700000000000006</v>
      </c>
      <c r="M63" s="275">
        <f t="shared" si="5"/>
        <v>10.130000000000001</v>
      </c>
      <c r="N63" s="275">
        <f t="shared" si="6"/>
        <v>16.61</v>
      </c>
      <c r="O63" s="276">
        <f t="shared" si="7"/>
        <v>19.940000000000001</v>
      </c>
    </row>
    <row r="64" spans="1:15" s="277" customFormat="1" ht="16" customHeight="1" x14ac:dyDescent="0.25">
      <c r="A64" s="278">
        <v>246</v>
      </c>
      <c r="B64" s="279">
        <v>161</v>
      </c>
      <c r="C64" s="280">
        <v>14532.06</v>
      </c>
      <c r="D64" s="281">
        <f>TRUNC(TRUNC(((C64+('Traitements par indices'!F64*12))/1820),2)*1.25,2)</f>
        <v>10.42</v>
      </c>
      <c r="E64" s="282">
        <f>TRUNC(TRUNC(((C64+('Traitements par indices'!F64*12))/1820),2)*1.27,2)</f>
        <v>10.59</v>
      </c>
      <c r="F64" s="282">
        <f t="shared" si="0"/>
        <v>17.36</v>
      </c>
      <c r="G64" s="283">
        <f t="shared" si="1"/>
        <v>20.84</v>
      </c>
      <c r="H64" s="284">
        <f>TRUNC(TRUNC(((C64+('Traitements par indices'!G64*12))/1820),2)*1.25,2)</f>
        <v>10.119999999999999</v>
      </c>
      <c r="I64" s="284">
        <f>TRUNC(TRUNC(((C64+('Traitements par indices'!G64*12))/1820),2)*1.27,2)</f>
        <v>10.28</v>
      </c>
      <c r="J64" s="284">
        <f t="shared" si="2"/>
        <v>16.86</v>
      </c>
      <c r="K64" s="285">
        <f t="shared" si="3"/>
        <v>20.239999999999998</v>
      </c>
      <c r="L64" s="284">
        <f t="shared" si="4"/>
        <v>9.9700000000000006</v>
      </c>
      <c r="M64" s="284">
        <f t="shared" si="5"/>
        <v>10.130000000000001</v>
      </c>
      <c r="N64" s="284">
        <f t="shared" si="6"/>
        <v>16.61</v>
      </c>
      <c r="O64" s="285">
        <f t="shared" si="7"/>
        <v>19.940000000000001</v>
      </c>
    </row>
    <row r="65" spans="1:15" ht="16" customHeight="1" x14ac:dyDescent="0.25">
      <c r="A65" s="269">
        <v>247</v>
      </c>
      <c r="B65" s="286">
        <v>162</v>
      </c>
      <c r="C65" s="271">
        <v>14591.13</v>
      </c>
      <c r="D65" s="272">
        <f>TRUNC(TRUNC(((C65+('Traitements par indices'!F65*12))/1820),2)*1.25,2)</f>
        <v>10.46</v>
      </c>
      <c r="E65" s="273">
        <f>TRUNC(TRUNC(((C65+('Traitements par indices'!F65*12))/1820),2)*1.27,2)</f>
        <v>10.62</v>
      </c>
      <c r="F65" s="273">
        <f t="shared" si="0"/>
        <v>17.43</v>
      </c>
      <c r="G65" s="274">
        <f t="shared" si="1"/>
        <v>20.92</v>
      </c>
      <c r="H65" s="275">
        <f>TRUNC(TRUNC(((C65+('Traitements par indices'!G65*12))/1820),2)*1.25,2)</f>
        <v>10.16</v>
      </c>
      <c r="I65" s="275">
        <f>TRUNC(TRUNC(((C65+('Traitements par indices'!G65*12))/1820),2)*1.27,2)</f>
        <v>10.32</v>
      </c>
      <c r="J65" s="275">
        <f t="shared" si="2"/>
        <v>16.93</v>
      </c>
      <c r="K65" s="276">
        <f t="shared" si="3"/>
        <v>20.32</v>
      </c>
      <c r="L65" s="275">
        <f t="shared" si="4"/>
        <v>10.01</v>
      </c>
      <c r="M65" s="275">
        <f t="shared" si="5"/>
        <v>10.17</v>
      </c>
      <c r="N65" s="275">
        <f t="shared" si="6"/>
        <v>16.68</v>
      </c>
      <c r="O65" s="276">
        <f t="shared" si="7"/>
        <v>20.02</v>
      </c>
    </row>
    <row r="66" spans="1:15" s="277" customFormat="1" ht="16" customHeight="1" x14ac:dyDescent="0.25">
      <c r="A66" s="278">
        <v>247</v>
      </c>
      <c r="B66" s="279">
        <v>163</v>
      </c>
      <c r="C66" s="280">
        <v>14591.13</v>
      </c>
      <c r="D66" s="281">
        <f>TRUNC(TRUNC(((C66+('Traitements par indices'!F66*12))/1820),2)*1.25,2)</f>
        <v>10.46</v>
      </c>
      <c r="E66" s="282">
        <f>TRUNC(TRUNC(((C66+('Traitements par indices'!F66*12))/1820),2)*1.27,2)</f>
        <v>10.62</v>
      </c>
      <c r="F66" s="282">
        <f t="shared" si="0"/>
        <v>17.43</v>
      </c>
      <c r="G66" s="283">
        <f t="shared" si="1"/>
        <v>20.92</v>
      </c>
      <c r="H66" s="284">
        <f>TRUNC(TRUNC(((C66+('Traitements par indices'!G66*12))/1820),2)*1.25,2)</f>
        <v>10.16</v>
      </c>
      <c r="I66" s="284">
        <f>TRUNC(TRUNC(((C66+('Traitements par indices'!G66*12))/1820),2)*1.27,2)</f>
        <v>10.32</v>
      </c>
      <c r="J66" s="284">
        <f t="shared" si="2"/>
        <v>16.93</v>
      </c>
      <c r="K66" s="285">
        <f t="shared" si="3"/>
        <v>20.32</v>
      </c>
      <c r="L66" s="284">
        <f t="shared" si="4"/>
        <v>10.01</v>
      </c>
      <c r="M66" s="284">
        <f t="shared" si="5"/>
        <v>10.17</v>
      </c>
      <c r="N66" s="284">
        <f t="shared" si="6"/>
        <v>16.68</v>
      </c>
      <c r="O66" s="285">
        <f t="shared" si="7"/>
        <v>20.02</v>
      </c>
    </row>
    <row r="67" spans="1:15" ht="16" customHeight="1" x14ac:dyDescent="0.25">
      <c r="A67" s="269">
        <v>248</v>
      </c>
      <c r="B67" s="286">
        <v>164</v>
      </c>
      <c r="C67" s="271">
        <v>14650.2</v>
      </c>
      <c r="D67" s="272">
        <f>TRUNC(TRUNC(((C67+('Traitements par indices'!F67*12))/1820),2)*1.25,2)</f>
        <v>10.5</v>
      </c>
      <c r="E67" s="273">
        <f>TRUNC(TRUNC(((C67+('Traitements par indices'!F67*12))/1820),2)*1.27,2)</f>
        <v>10.66</v>
      </c>
      <c r="F67" s="273">
        <f t="shared" ref="F67:F130" si="8">TRUNC(D67+(D67*2/3),2)</f>
        <v>17.5</v>
      </c>
      <c r="G67" s="274">
        <f t="shared" ref="G67:G130" si="9">TRUNC(D67*2,2)</f>
        <v>21</v>
      </c>
      <c r="H67" s="275">
        <f>TRUNC(TRUNC(((C67+('Traitements par indices'!G67*12))/1820),2)*1.25,2)</f>
        <v>10.199999999999999</v>
      </c>
      <c r="I67" s="275">
        <f>TRUNC(TRUNC(((C67+('Traitements par indices'!G67*12))/1820),2)*1.27,2)</f>
        <v>10.36</v>
      </c>
      <c r="J67" s="275">
        <f t="shared" ref="J67:J130" si="10">TRUNC(H67+(H67*2/3),2)</f>
        <v>17</v>
      </c>
      <c r="K67" s="276">
        <f t="shared" ref="K67:K130" si="11">TRUNC((H67*2),2)</f>
        <v>20.399999999999999</v>
      </c>
      <c r="L67" s="275">
        <f t="shared" ref="L67:L130" si="12">TRUNC(TRUNC((C67/1820),2)*1.25,2)</f>
        <v>10.050000000000001</v>
      </c>
      <c r="M67" s="275">
        <f t="shared" ref="M67:M130" si="13">TRUNC(TRUNC((C67/1820),2)*1.27,2)</f>
        <v>10.210000000000001</v>
      </c>
      <c r="N67" s="275">
        <f t="shared" ref="N67:N130" si="14">TRUNC(L67+(L67*2/3),2)</f>
        <v>16.75</v>
      </c>
      <c r="O67" s="276">
        <f t="shared" ref="O67:O130" si="15">TRUNC((L67*2),2)</f>
        <v>20.100000000000001</v>
      </c>
    </row>
    <row r="68" spans="1:15" s="277" customFormat="1" ht="16" customHeight="1" x14ac:dyDescent="0.25">
      <c r="A68" s="278">
        <v>249</v>
      </c>
      <c r="B68" s="279">
        <v>165</v>
      </c>
      <c r="C68" s="280">
        <v>14709.28</v>
      </c>
      <c r="D68" s="281">
        <f>TRUNC(TRUNC(((C68+('Traitements par indices'!F68*12))/1820),2)*1.25,2)</f>
        <v>10.53</v>
      </c>
      <c r="E68" s="282">
        <f>TRUNC(TRUNC(((C68+('Traitements par indices'!F68*12))/1820),2)*1.27,2)</f>
        <v>10.7</v>
      </c>
      <c r="F68" s="282">
        <f t="shared" si="8"/>
        <v>17.55</v>
      </c>
      <c r="G68" s="283">
        <f t="shared" si="9"/>
        <v>21.06</v>
      </c>
      <c r="H68" s="284">
        <f>TRUNC(TRUNC(((C68+('Traitements par indices'!G68*12))/1820),2)*1.25,2)</f>
        <v>10.25</v>
      </c>
      <c r="I68" s="284">
        <f>TRUNC(TRUNC(((C68+('Traitements par indices'!G68*12))/1820),2)*1.27,2)</f>
        <v>10.41</v>
      </c>
      <c r="J68" s="284">
        <f t="shared" si="10"/>
        <v>17.079999999999998</v>
      </c>
      <c r="K68" s="285">
        <f t="shared" si="11"/>
        <v>20.5</v>
      </c>
      <c r="L68" s="284">
        <f t="shared" si="12"/>
        <v>10.1</v>
      </c>
      <c r="M68" s="284">
        <f t="shared" si="13"/>
        <v>10.26</v>
      </c>
      <c r="N68" s="284">
        <f t="shared" si="14"/>
        <v>16.829999999999998</v>
      </c>
      <c r="O68" s="285">
        <f t="shared" si="15"/>
        <v>20.2</v>
      </c>
    </row>
    <row r="69" spans="1:15" ht="16" customHeight="1" x14ac:dyDescent="0.25">
      <c r="A69" s="269">
        <v>249</v>
      </c>
      <c r="B69" s="286">
        <v>166</v>
      </c>
      <c r="C69" s="271">
        <v>14709.28</v>
      </c>
      <c r="D69" s="272">
        <f>TRUNC(TRUNC(((C69+('Traitements par indices'!F69*12))/1820),2)*1.25,2)</f>
        <v>10.53</v>
      </c>
      <c r="E69" s="273">
        <f>TRUNC(TRUNC(((C69+('Traitements par indices'!F69*12))/1820),2)*1.27,2)</f>
        <v>10.7</v>
      </c>
      <c r="F69" s="273">
        <f t="shared" si="8"/>
        <v>17.55</v>
      </c>
      <c r="G69" s="274">
        <f t="shared" si="9"/>
        <v>21.06</v>
      </c>
      <c r="H69" s="275">
        <f>TRUNC(TRUNC(((C69+('Traitements par indices'!G69*12))/1820),2)*1.25,2)</f>
        <v>10.25</v>
      </c>
      <c r="I69" s="275">
        <f>TRUNC(TRUNC(((C69+('Traitements par indices'!G69*12))/1820),2)*1.27,2)</f>
        <v>10.41</v>
      </c>
      <c r="J69" s="275">
        <f t="shared" si="10"/>
        <v>17.079999999999998</v>
      </c>
      <c r="K69" s="276">
        <f t="shared" si="11"/>
        <v>20.5</v>
      </c>
      <c r="L69" s="275">
        <f t="shared" si="12"/>
        <v>10.1</v>
      </c>
      <c r="M69" s="275">
        <f t="shared" si="13"/>
        <v>10.26</v>
      </c>
      <c r="N69" s="275">
        <f t="shared" si="14"/>
        <v>16.829999999999998</v>
      </c>
      <c r="O69" s="276">
        <f t="shared" si="15"/>
        <v>20.2</v>
      </c>
    </row>
    <row r="70" spans="1:15" s="277" customFormat="1" ht="16" customHeight="1" x14ac:dyDescent="0.25">
      <c r="A70" s="278">
        <v>249</v>
      </c>
      <c r="B70" s="279">
        <v>167</v>
      </c>
      <c r="C70" s="280">
        <v>14709.28</v>
      </c>
      <c r="D70" s="281">
        <f>TRUNC(TRUNC(((C70+('Traitements par indices'!F70*12))/1820),2)*1.25,2)</f>
        <v>10.53</v>
      </c>
      <c r="E70" s="282">
        <f>TRUNC(TRUNC(((C70+('Traitements par indices'!F70*12))/1820),2)*1.27,2)</f>
        <v>10.7</v>
      </c>
      <c r="F70" s="282">
        <f t="shared" si="8"/>
        <v>17.55</v>
      </c>
      <c r="G70" s="283">
        <f t="shared" si="9"/>
        <v>21.06</v>
      </c>
      <c r="H70" s="284">
        <f>TRUNC(TRUNC(((C70+('Traitements par indices'!G70*12))/1820),2)*1.25,2)</f>
        <v>10.25</v>
      </c>
      <c r="I70" s="284">
        <f>TRUNC(TRUNC(((C70+('Traitements par indices'!G70*12))/1820),2)*1.27,2)</f>
        <v>10.41</v>
      </c>
      <c r="J70" s="284">
        <f t="shared" si="10"/>
        <v>17.079999999999998</v>
      </c>
      <c r="K70" s="285">
        <f t="shared" si="11"/>
        <v>20.5</v>
      </c>
      <c r="L70" s="284">
        <f t="shared" si="12"/>
        <v>10.1</v>
      </c>
      <c r="M70" s="284">
        <f t="shared" si="13"/>
        <v>10.26</v>
      </c>
      <c r="N70" s="284">
        <f t="shared" si="14"/>
        <v>16.829999999999998</v>
      </c>
      <c r="O70" s="285">
        <f t="shared" si="15"/>
        <v>20.2</v>
      </c>
    </row>
    <row r="71" spans="1:15" ht="16" customHeight="1" x14ac:dyDescent="0.25">
      <c r="A71" s="269">
        <v>250</v>
      </c>
      <c r="B71" s="286">
        <v>168</v>
      </c>
      <c r="C71" s="271">
        <v>14768.35</v>
      </c>
      <c r="D71" s="272">
        <f>TRUNC(TRUNC(((C71+('Traitements par indices'!F71*12))/1820),2)*1.25,2)</f>
        <v>10.58</v>
      </c>
      <c r="E71" s="273">
        <f>TRUNC(TRUNC(((C71+('Traitements par indices'!F71*12))/1820),2)*1.27,2)</f>
        <v>10.75</v>
      </c>
      <c r="F71" s="273">
        <f t="shared" si="8"/>
        <v>17.63</v>
      </c>
      <c r="G71" s="274">
        <f t="shared" si="9"/>
        <v>21.16</v>
      </c>
      <c r="H71" s="275">
        <f>TRUNC(TRUNC(((C71+('Traitements par indices'!G71*12))/1820),2)*1.25,2)</f>
        <v>10.28</v>
      </c>
      <c r="I71" s="275">
        <f>TRUNC(TRUNC(((C71+('Traitements par indices'!G71*12))/1820),2)*1.27,2)</f>
        <v>10.45</v>
      </c>
      <c r="J71" s="275">
        <f t="shared" si="10"/>
        <v>17.13</v>
      </c>
      <c r="K71" s="276">
        <f t="shared" si="11"/>
        <v>20.56</v>
      </c>
      <c r="L71" s="275">
        <f t="shared" si="12"/>
        <v>10.130000000000001</v>
      </c>
      <c r="M71" s="275">
        <f t="shared" si="13"/>
        <v>10.29</v>
      </c>
      <c r="N71" s="275">
        <f t="shared" si="14"/>
        <v>16.88</v>
      </c>
      <c r="O71" s="276">
        <f t="shared" si="15"/>
        <v>20.260000000000002</v>
      </c>
    </row>
    <row r="72" spans="1:15" s="277" customFormat="1" ht="16" customHeight="1" x14ac:dyDescent="0.25">
      <c r="A72" s="278">
        <v>250</v>
      </c>
      <c r="B72" s="279">
        <v>169</v>
      </c>
      <c r="C72" s="280">
        <v>14768.35</v>
      </c>
      <c r="D72" s="281">
        <f>TRUNC(TRUNC(((C72+('Traitements par indices'!F72*12))/1820),2)*1.25,2)</f>
        <v>10.58</v>
      </c>
      <c r="E72" s="282">
        <f>TRUNC(TRUNC(((C72+('Traitements par indices'!F72*12))/1820),2)*1.27,2)</f>
        <v>10.75</v>
      </c>
      <c r="F72" s="282">
        <f t="shared" si="8"/>
        <v>17.63</v>
      </c>
      <c r="G72" s="283">
        <f t="shared" si="9"/>
        <v>21.16</v>
      </c>
      <c r="H72" s="284">
        <f>TRUNC(TRUNC(((C72+('Traitements par indices'!G72*12))/1820),2)*1.25,2)</f>
        <v>10.28</v>
      </c>
      <c r="I72" s="284">
        <f>TRUNC(TRUNC(((C72+('Traitements par indices'!G72*12))/1820),2)*1.27,2)</f>
        <v>10.45</v>
      </c>
      <c r="J72" s="284">
        <f t="shared" si="10"/>
        <v>17.13</v>
      </c>
      <c r="K72" s="285">
        <f t="shared" si="11"/>
        <v>20.56</v>
      </c>
      <c r="L72" s="284">
        <f t="shared" si="12"/>
        <v>10.130000000000001</v>
      </c>
      <c r="M72" s="284">
        <f t="shared" si="13"/>
        <v>10.29</v>
      </c>
      <c r="N72" s="284">
        <f t="shared" si="14"/>
        <v>16.88</v>
      </c>
      <c r="O72" s="285">
        <f t="shared" si="15"/>
        <v>20.260000000000002</v>
      </c>
    </row>
    <row r="73" spans="1:15" ht="16" customHeight="1" x14ac:dyDescent="0.25">
      <c r="A73" s="269">
        <v>251</v>
      </c>
      <c r="B73" s="286">
        <v>170</v>
      </c>
      <c r="C73" s="271">
        <v>14827.42</v>
      </c>
      <c r="D73" s="272">
        <f>TRUNC(TRUNC(((C73+('Traitements par indices'!F73*12))/1820),2)*1.25,2)</f>
        <v>10.62</v>
      </c>
      <c r="E73" s="273">
        <f>TRUNC(TRUNC(((C73+('Traitements par indices'!F73*12))/1820),2)*1.27,2)</f>
        <v>10.79</v>
      </c>
      <c r="F73" s="273">
        <f t="shared" si="8"/>
        <v>17.7</v>
      </c>
      <c r="G73" s="274">
        <f t="shared" si="9"/>
        <v>21.24</v>
      </c>
      <c r="H73" s="275">
        <f>TRUNC(TRUNC(((C73+('Traitements par indices'!G73*12))/1820),2)*1.25,2)</f>
        <v>10.32</v>
      </c>
      <c r="I73" s="275">
        <f>TRUNC(TRUNC(((C73+('Traitements par indices'!G73*12))/1820),2)*1.27,2)</f>
        <v>10.49</v>
      </c>
      <c r="J73" s="275">
        <f t="shared" si="10"/>
        <v>17.2</v>
      </c>
      <c r="K73" s="276">
        <f t="shared" si="11"/>
        <v>20.64</v>
      </c>
      <c r="L73" s="275">
        <f t="shared" si="12"/>
        <v>10.17</v>
      </c>
      <c r="M73" s="275">
        <f t="shared" si="13"/>
        <v>10.33</v>
      </c>
      <c r="N73" s="275">
        <f t="shared" si="14"/>
        <v>16.95</v>
      </c>
      <c r="O73" s="276">
        <f t="shared" si="15"/>
        <v>20.34</v>
      </c>
    </row>
    <row r="74" spans="1:15" s="277" customFormat="1" ht="16" customHeight="1" x14ac:dyDescent="0.25">
      <c r="A74" s="278">
        <v>251</v>
      </c>
      <c r="B74" s="279">
        <v>171</v>
      </c>
      <c r="C74" s="280">
        <v>14827.42</v>
      </c>
      <c r="D74" s="281">
        <f>TRUNC(TRUNC(((C74+('Traitements par indices'!F74*12))/1820),2)*1.25,2)</f>
        <v>10.62</v>
      </c>
      <c r="E74" s="282">
        <f>TRUNC(TRUNC(((C74+('Traitements par indices'!F74*12))/1820),2)*1.27,2)</f>
        <v>10.79</v>
      </c>
      <c r="F74" s="282">
        <f t="shared" si="8"/>
        <v>17.7</v>
      </c>
      <c r="G74" s="283">
        <f t="shared" si="9"/>
        <v>21.24</v>
      </c>
      <c r="H74" s="284">
        <f>TRUNC(TRUNC(((C74+('Traitements par indices'!G74*12))/1820),2)*1.25,2)</f>
        <v>10.32</v>
      </c>
      <c r="I74" s="284">
        <f>TRUNC(TRUNC(((C74+('Traitements par indices'!G74*12))/1820),2)*1.27,2)</f>
        <v>10.49</v>
      </c>
      <c r="J74" s="284">
        <f t="shared" si="10"/>
        <v>17.2</v>
      </c>
      <c r="K74" s="285">
        <f t="shared" si="11"/>
        <v>20.64</v>
      </c>
      <c r="L74" s="284">
        <f t="shared" si="12"/>
        <v>10.17</v>
      </c>
      <c r="M74" s="284">
        <f t="shared" si="13"/>
        <v>10.33</v>
      </c>
      <c r="N74" s="284">
        <f t="shared" si="14"/>
        <v>16.95</v>
      </c>
      <c r="O74" s="285">
        <f t="shared" si="15"/>
        <v>20.34</v>
      </c>
    </row>
    <row r="75" spans="1:15" ht="16" customHeight="1" x14ac:dyDescent="0.25">
      <c r="A75" s="269">
        <v>251</v>
      </c>
      <c r="B75" s="286">
        <v>172</v>
      </c>
      <c r="C75" s="271">
        <v>14827.42</v>
      </c>
      <c r="D75" s="272">
        <f>TRUNC(TRUNC(((C75+('Traitements par indices'!F75*12))/1820),2)*1.25,2)</f>
        <v>10.62</v>
      </c>
      <c r="E75" s="273">
        <f>TRUNC(TRUNC(((C75+('Traitements par indices'!F75*12))/1820),2)*1.27,2)</f>
        <v>10.79</v>
      </c>
      <c r="F75" s="273">
        <f t="shared" si="8"/>
        <v>17.7</v>
      </c>
      <c r="G75" s="274">
        <f t="shared" si="9"/>
        <v>21.24</v>
      </c>
      <c r="H75" s="275">
        <f>TRUNC(TRUNC(((C75+('Traitements par indices'!G75*12))/1820),2)*1.25,2)</f>
        <v>10.32</v>
      </c>
      <c r="I75" s="275">
        <f>TRUNC(TRUNC(((C75+('Traitements par indices'!G75*12))/1820),2)*1.27,2)</f>
        <v>10.49</v>
      </c>
      <c r="J75" s="275">
        <f t="shared" si="10"/>
        <v>17.2</v>
      </c>
      <c r="K75" s="276">
        <f t="shared" si="11"/>
        <v>20.64</v>
      </c>
      <c r="L75" s="275">
        <f t="shared" si="12"/>
        <v>10.17</v>
      </c>
      <c r="M75" s="275">
        <f t="shared" si="13"/>
        <v>10.33</v>
      </c>
      <c r="N75" s="275">
        <f t="shared" si="14"/>
        <v>16.95</v>
      </c>
      <c r="O75" s="276">
        <f t="shared" si="15"/>
        <v>20.34</v>
      </c>
    </row>
    <row r="76" spans="1:15" s="277" customFormat="1" ht="16" customHeight="1" x14ac:dyDescent="0.25">
      <c r="A76" s="278">
        <v>252</v>
      </c>
      <c r="B76" s="279">
        <v>173</v>
      </c>
      <c r="C76" s="280">
        <v>14886.5</v>
      </c>
      <c r="D76" s="281">
        <f>TRUNC(TRUNC(((C76+('Traitements par indices'!F76*12))/1820),2)*1.25,2)</f>
        <v>10.66</v>
      </c>
      <c r="E76" s="282">
        <f>TRUNC(TRUNC(((C76+('Traitements par indices'!F76*12))/1820),2)*1.27,2)</f>
        <v>10.83</v>
      </c>
      <c r="F76" s="282">
        <f t="shared" si="8"/>
        <v>17.760000000000002</v>
      </c>
      <c r="G76" s="283">
        <f t="shared" si="9"/>
        <v>21.32</v>
      </c>
      <c r="H76" s="284">
        <f>TRUNC(TRUNC(((C76+('Traitements par indices'!G76*12))/1820),2)*1.25,2)</f>
        <v>10.36</v>
      </c>
      <c r="I76" s="284">
        <f>TRUNC(TRUNC(((C76+('Traitements par indices'!G76*12))/1820),2)*1.27,2)</f>
        <v>10.52</v>
      </c>
      <c r="J76" s="284">
        <f t="shared" si="10"/>
        <v>17.260000000000002</v>
      </c>
      <c r="K76" s="285">
        <f t="shared" si="11"/>
        <v>20.72</v>
      </c>
      <c r="L76" s="284">
        <f t="shared" si="12"/>
        <v>10.210000000000001</v>
      </c>
      <c r="M76" s="284">
        <f t="shared" si="13"/>
        <v>10.37</v>
      </c>
      <c r="N76" s="284">
        <f t="shared" si="14"/>
        <v>17.010000000000002</v>
      </c>
      <c r="O76" s="285">
        <f t="shared" si="15"/>
        <v>20.420000000000002</v>
      </c>
    </row>
    <row r="77" spans="1:15" ht="16" customHeight="1" x14ac:dyDescent="0.25">
      <c r="A77" s="269">
        <v>252</v>
      </c>
      <c r="B77" s="286">
        <v>174</v>
      </c>
      <c r="C77" s="271">
        <v>14886.5</v>
      </c>
      <c r="D77" s="272">
        <f>TRUNC(TRUNC(((C77+('Traitements par indices'!F77*12))/1820),2)*1.25,2)</f>
        <v>10.66</v>
      </c>
      <c r="E77" s="273">
        <f>TRUNC(TRUNC(((C77+('Traitements par indices'!F77*12))/1820),2)*1.27,2)</f>
        <v>10.83</v>
      </c>
      <c r="F77" s="273">
        <f t="shared" si="8"/>
        <v>17.760000000000002</v>
      </c>
      <c r="G77" s="274">
        <f t="shared" si="9"/>
        <v>21.32</v>
      </c>
      <c r="H77" s="275">
        <f>TRUNC(TRUNC(((C77+('Traitements par indices'!G77*12))/1820),2)*1.25,2)</f>
        <v>10.36</v>
      </c>
      <c r="I77" s="275">
        <f>TRUNC(TRUNC(((C77+('Traitements par indices'!G77*12))/1820),2)*1.27,2)</f>
        <v>10.52</v>
      </c>
      <c r="J77" s="275">
        <f t="shared" si="10"/>
        <v>17.260000000000002</v>
      </c>
      <c r="K77" s="276">
        <f t="shared" si="11"/>
        <v>20.72</v>
      </c>
      <c r="L77" s="275">
        <f t="shared" si="12"/>
        <v>10.210000000000001</v>
      </c>
      <c r="M77" s="275">
        <f t="shared" si="13"/>
        <v>10.37</v>
      </c>
      <c r="N77" s="275">
        <f t="shared" si="14"/>
        <v>17.010000000000002</v>
      </c>
      <c r="O77" s="276">
        <f t="shared" si="15"/>
        <v>20.420000000000002</v>
      </c>
    </row>
    <row r="78" spans="1:15" s="277" customFormat="1" ht="16" customHeight="1" x14ac:dyDescent="0.25">
      <c r="A78" s="278">
        <v>252</v>
      </c>
      <c r="B78" s="279">
        <v>175</v>
      </c>
      <c r="C78" s="280">
        <v>14886.5</v>
      </c>
      <c r="D78" s="281">
        <f>TRUNC(TRUNC(((C78+('Traitements par indices'!F78*12))/1820),2)*1.25,2)</f>
        <v>10.66</v>
      </c>
      <c r="E78" s="282">
        <f>TRUNC(TRUNC(((C78+('Traitements par indices'!F78*12))/1820),2)*1.27,2)</f>
        <v>10.83</v>
      </c>
      <c r="F78" s="282">
        <f t="shared" si="8"/>
        <v>17.760000000000002</v>
      </c>
      <c r="G78" s="283">
        <f t="shared" si="9"/>
        <v>21.32</v>
      </c>
      <c r="H78" s="284">
        <f>TRUNC(TRUNC(((C78+('Traitements par indices'!G78*12))/1820),2)*1.25,2)</f>
        <v>10.36</v>
      </c>
      <c r="I78" s="284">
        <f>TRUNC(TRUNC(((C78+('Traitements par indices'!G78*12))/1820),2)*1.27,2)</f>
        <v>10.52</v>
      </c>
      <c r="J78" s="284">
        <f t="shared" si="10"/>
        <v>17.260000000000002</v>
      </c>
      <c r="K78" s="285">
        <f t="shared" si="11"/>
        <v>20.72</v>
      </c>
      <c r="L78" s="284">
        <f t="shared" si="12"/>
        <v>10.210000000000001</v>
      </c>
      <c r="M78" s="284">
        <f t="shared" si="13"/>
        <v>10.37</v>
      </c>
      <c r="N78" s="284">
        <f t="shared" si="14"/>
        <v>17.010000000000002</v>
      </c>
      <c r="O78" s="285">
        <f t="shared" si="15"/>
        <v>20.420000000000002</v>
      </c>
    </row>
    <row r="79" spans="1:15" ht="16" customHeight="1" x14ac:dyDescent="0.25">
      <c r="A79" s="269">
        <v>253</v>
      </c>
      <c r="B79" s="286">
        <v>176</v>
      </c>
      <c r="C79" s="271">
        <v>14945.57</v>
      </c>
      <c r="D79" s="272">
        <f>TRUNC(TRUNC(((C79+('Traitements par indices'!F79*12))/1820),2)*1.25,2)</f>
        <v>10.7</v>
      </c>
      <c r="E79" s="273">
        <f>TRUNC(TRUNC(((C79+('Traitements par indices'!F79*12))/1820),2)*1.27,2)</f>
        <v>10.87</v>
      </c>
      <c r="F79" s="273">
        <f t="shared" si="8"/>
        <v>17.829999999999998</v>
      </c>
      <c r="G79" s="274">
        <f t="shared" si="9"/>
        <v>21.4</v>
      </c>
      <c r="H79" s="275">
        <f>TRUNC(TRUNC(((C79+('Traitements par indices'!G79*12))/1820),2)*1.25,2)</f>
        <v>10.41</v>
      </c>
      <c r="I79" s="275">
        <f>TRUNC(TRUNC(((C79+('Traitements par indices'!G79*12))/1820),2)*1.27,2)</f>
        <v>10.57</v>
      </c>
      <c r="J79" s="275">
        <f t="shared" si="10"/>
        <v>17.350000000000001</v>
      </c>
      <c r="K79" s="276">
        <f t="shared" si="11"/>
        <v>20.82</v>
      </c>
      <c r="L79" s="275">
        <f t="shared" si="12"/>
        <v>10.26</v>
      </c>
      <c r="M79" s="275">
        <f t="shared" si="13"/>
        <v>10.42</v>
      </c>
      <c r="N79" s="275">
        <f t="shared" si="14"/>
        <v>17.100000000000001</v>
      </c>
      <c r="O79" s="276">
        <f t="shared" si="15"/>
        <v>20.52</v>
      </c>
    </row>
    <row r="80" spans="1:15" s="277" customFormat="1" ht="16" customHeight="1" x14ac:dyDescent="0.25">
      <c r="A80" s="278">
        <v>253</v>
      </c>
      <c r="B80" s="279">
        <v>177</v>
      </c>
      <c r="C80" s="280">
        <v>14945.57</v>
      </c>
      <c r="D80" s="281">
        <f>TRUNC(TRUNC(((C80+('Traitements par indices'!F80*12))/1820),2)*1.25,2)</f>
        <v>10.7</v>
      </c>
      <c r="E80" s="282">
        <f>TRUNC(TRUNC(((C80+('Traitements par indices'!F80*12))/1820),2)*1.27,2)</f>
        <v>10.87</v>
      </c>
      <c r="F80" s="282">
        <f t="shared" si="8"/>
        <v>17.829999999999998</v>
      </c>
      <c r="G80" s="283">
        <f t="shared" si="9"/>
        <v>21.4</v>
      </c>
      <c r="H80" s="284">
        <f>TRUNC(TRUNC(((C80+('Traitements par indices'!G80*12))/1820),2)*1.25,2)</f>
        <v>10.41</v>
      </c>
      <c r="I80" s="284">
        <f>TRUNC(TRUNC(((C80+('Traitements par indices'!G80*12))/1820),2)*1.27,2)</f>
        <v>10.57</v>
      </c>
      <c r="J80" s="284">
        <f t="shared" si="10"/>
        <v>17.350000000000001</v>
      </c>
      <c r="K80" s="285">
        <f t="shared" si="11"/>
        <v>20.82</v>
      </c>
      <c r="L80" s="284">
        <f t="shared" si="12"/>
        <v>10.26</v>
      </c>
      <c r="M80" s="284">
        <f t="shared" si="13"/>
        <v>10.42</v>
      </c>
      <c r="N80" s="284">
        <f t="shared" si="14"/>
        <v>17.100000000000001</v>
      </c>
      <c r="O80" s="285">
        <f t="shared" si="15"/>
        <v>20.52</v>
      </c>
    </row>
    <row r="81" spans="1:15" ht="16" customHeight="1" x14ac:dyDescent="0.25">
      <c r="A81" s="269">
        <v>253</v>
      </c>
      <c r="B81" s="286">
        <v>178</v>
      </c>
      <c r="C81" s="271">
        <v>14945.57</v>
      </c>
      <c r="D81" s="272">
        <f>TRUNC(TRUNC(((C81+('Traitements par indices'!F81*12))/1820),2)*1.25,2)</f>
        <v>10.7</v>
      </c>
      <c r="E81" s="273">
        <f>TRUNC(TRUNC(((C81+('Traitements par indices'!F81*12))/1820),2)*1.27,2)</f>
        <v>10.87</v>
      </c>
      <c r="F81" s="273">
        <f t="shared" si="8"/>
        <v>17.829999999999998</v>
      </c>
      <c r="G81" s="274">
        <f t="shared" si="9"/>
        <v>21.4</v>
      </c>
      <c r="H81" s="275">
        <f>TRUNC(TRUNC(((C81+('Traitements par indices'!G81*12))/1820),2)*1.25,2)</f>
        <v>10.41</v>
      </c>
      <c r="I81" s="275">
        <f>TRUNC(TRUNC(((C81+('Traitements par indices'!G81*12))/1820),2)*1.27,2)</f>
        <v>10.57</v>
      </c>
      <c r="J81" s="275">
        <f t="shared" si="10"/>
        <v>17.350000000000001</v>
      </c>
      <c r="K81" s="276">
        <f t="shared" si="11"/>
        <v>20.82</v>
      </c>
      <c r="L81" s="275">
        <f t="shared" si="12"/>
        <v>10.26</v>
      </c>
      <c r="M81" s="275">
        <f t="shared" si="13"/>
        <v>10.42</v>
      </c>
      <c r="N81" s="275">
        <f t="shared" si="14"/>
        <v>17.100000000000001</v>
      </c>
      <c r="O81" s="276">
        <f t="shared" si="15"/>
        <v>20.52</v>
      </c>
    </row>
    <row r="82" spans="1:15" s="277" customFormat="1" ht="16" customHeight="1" x14ac:dyDescent="0.25">
      <c r="A82" s="278">
        <v>254</v>
      </c>
      <c r="B82" s="279">
        <v>179</v>
      </c>
      <c r="C82" s="280">
        <v>15004.64</v>
      </c>
      <c r="D82" s="281">
        <f>TRUNC(TRUNC(((C82+('Traitements par indices'!F82*12))/1820),2)*1.25,2)</f>
        <v>10.75</v>
      </c>
      <c r="E82" s="282">
        <f>TRUNC(TRUNC(((C82+('Traitements par indices'!F82*12))/1820),2)*1.27,2)</f>
        <v>10.92</v>
      </c>
      <c r="F82" s="282">
        <f t="shared" si="8"/>
        <v>17.91</v>
      </c>
      <c r="G82" s="283">
        <f t="shared" si="9"/>
        <v>21.5</v>
      </c>
      <c r="H82" s="284">
        <f>TRUNC(TRUNC(((C82+('Traitements par indices'!G82*12))/1820),2)*1.25,2)</f>
        <v>10.45</v>
      </c>
      <c r="I82" s="284">
        <f>TRUNC(TRUNC(((C82+('Traitements par indices'!G82*12))/1820),2)*1.27,2)</f>
        <v>10.61</v>
      </c>
      <c r="J82" s="284">
        <f t="shared" si="10"/>
        <v>17.41</v>
      </c>
      <c r="K82" s="285">
        <f t="shared" si="11"/>
        <v>20.9</v>
      </c>
      <c r="L82" s="284">
        <f t="shared" si="12"/>
        <v>10.3</v>
      </c>
      <c r="M82" s="284">
        <f t="shared" si="13"/>
        <v>10.46</v>
      </c>
      <c r="N82" s="284">
        <f t="shared" si="14"/>
        <v>17.16</v>
      </c>
      <c r="O82" s="285">
        <f t="shared" si="15"/>
        <v>20.6</v>
      </c>
    </row>
    <row r="83" spans="1:15" ht="16" customHeight="1" x14ac:dyDescent="0.25">
      <c r="A83" s="269">
        <v>254</v>
      </c>
      <c r="B83" s="286">
        <v>180</v>
      </c>
      <c r="C83" s="271">
        <v>15004.64</v>
      </c>
      <c r="D83" s="272">
        <f>TRUNC(TRUNC(((C83+('Traitements par indices'!F83*12))/1820),2)*1.25,2)</f>
        <v>10.75</v>
      </c>
      <c r="E83" s="273">
        <f>TRUNC(TRUNC(((C83+('Traitements par indices'!F83*12))/1820),2)*1.27,2)</f>
        <v>10.92</v>
      </c>
      <c r="F83" s="273">
        <f t="shared" si="8"/>
        <v>17.91</v>
      </c>
      <c r="G83" s="274">
        <f t="shared" si="9"/>
        <v>21.5</v>
      </c>
      <c r="H83" s="275">
        <f>TRUNC(TRUNC(((C83+('Traitements par indices'!G83*12))/1820),2)*1.25,2)</f>
        <v>10.45</v>
      </c>
      <c r="I83" s="275">
        <f>TRUNC(TRUNC(((C83+('Traitements par indices'!G83*12))/1820),2)*1.27,2)</f>
        <v>10.61</v>
      </c>
      <c r="J83" s="275">
        <f t="shared" si="10"/>
        <v>17.41</v>
      </c>
      <c r="K83" s="276">
        <f t="shared" si="11"/>
        <v>20.9</v>
      </c>
      <c r="L83" s="275">
        <f t="shared" si="12"/>
        <v>10.3</v>
      </c>
      <c r="M83" s="275">
        <f t="shared" si="13"/>
        <v>10.46</v>
      </c>
      <c r="N83" s="275">
        <f t="shared" si="14"/>
        <v>17.16</v>
      </c>
      <c r="O83" s="276">
        <f t="shared" si="15"/>
        <v>20.6</v>
      </c>
    </row>
    <row r="84" spans="1:15" s="277" customFormat="1" ht="16" customHeight="1" x14ac:dyDescent="0.25">
      <c r="A84" s="278">
        <v>255</v>
      </c>
      <c r="B84" s="279">
        <v>181</v>
      </c>
      <c r="C84" s="280">
        <v>15063.72</v>
      </c>
      <c r="D84" s="281">
        <f>TRUNC(TRUNC(((C84+('Traitements par indices'!F84*12))/1820),2)*1.25,2)</f>
        <v>10.78</v>
      </c>
      <c r="E84" s="282">
        <f>TRUNC(TRUNC(((C84+('Traitements par indices'!F84*12))/1820),2)*1.27,2)</f>
        <v>10.96</v>
      </c>
      <c r="F84" s="282">
        <f t="shared" si="8"/>
        <v>17.96</v>
      </c>
      <c r="G84" s="283">
        <f t="shared" si="9"/>
        <v>21.56</v>
      </c>
      <c r="H84" s="284">
        <f>TRUNC(TRUNC(((C84+('Traitements par indices'!G84*12))/1820),2)*1.25,2)</f>
        <v>10.48</v>
      </c>
      <c r="I84" s="284">
        <f>TRUNC(TRUNC(((C84+('Traitements par indices'!G84*12))/1820),2)*1.27,2)</f>
        <v>10.65</v>
      </c>
      <c r="J84" s="284">
        <f t="shared" si="10"/>
        <v>17.46</v>
      </c>
      <c r="K84" s="285">
        <f t="shared" si="11"/>
        <v>20.96</v>
      </c>
      <c r="L84" s="284">
        <f t="shared" si="12"/>
        <v>10.33</v>
      </c>
      <c r="M84" s="284">
        <f t="shared" si="13"/>
        <v>10.5</v>
      </c>
      <c r="N84" s="284">
        <f t="shared" si="14"/>
        <v>17.21</v>
      </c>
      <c r="O84" s="285">
        <f t="shared" si="15"/>
        <v>20.66</v>
      </c>
    </row>
    <row r="85" spans="1:15" ht="16" customHeight="1" x14ac:dyDescent="0.25">
      <c r="A85" s="269">
        <v>256</v>
      </c>
      <c r="B85" s="286">
        <v>182</v>
      </c>
      <c r="C85" s="271">
        <v>15122.79</v>
      </c>
      <c r="D85" s="272">
        <f>TRUNC(TRUNC(((C85+('Traitements par indices'!F85*12))/1820),2)*1.25,2)</f>
        <v>10.82</v>
      </c>
      <c r="E85" s="273">
        <f>TRUNC(TRUNC(((C85+('Traitements par indices'!F85*12))/1820),2)*1.27,2)</f>
        <v>10.99</v>
      </c>
      <c r="F85" s="273">
        <f t="shared" si="8"/>
        <v>18.03</v>
      </c>
      <c r="G85" s="274">
        <f t="shared" si="9"/>
        <v>21.64</v>
      </c>
      <c r="H85" s="275">
        <f>TRUNC(TRUNC(((C85+('Traitements par indices'!G85*12))/1820),2)*1.25,2)</f>
        <v>10.52</v>
      </c>
      <c r="I85" s="275">
        <f>TRUNC(TRUNC(((C85+('Traitements par indices'!G85*12))/1820),2)*1.27,2)</f>
        <v>10.69</v>
      </c>
      <c r="J85" s="275">
        <f t="shared" si="10"/>
        <v>17.53</v>
      </c>
      <c r="K85" s="276">
        <f t="shared" si="11"/>
        <v>21.04</v>
      </c>
      <c r="L85" s="275">
        <f t="shared" si="12"/>
        <v>10.37</v>
      </c>
      <c r="M85" s="275">
        <f t="shared" si="13"/>
        <v>10.54</v>
      </c>
      <c r="N85" s="275">
        <f t="shared" si="14"/>
        <v>17.28</v>
      </c>
      <c r="O85" s="276">
        <f t="shared" si="15"/>
        <v>20.74</v>
      </c>
    </row>
    <row r="86" spans="1:15" s="277" customFormat="1" ht="16" customHeight="1" x14ac:dyDescent="0.25">
      <c r="A86" s="278">
        <v>256</v>
      </c>
      <c r="B86" s="279">
        <v>183</v>
      </c>
      <c r="C86" s="280">
        <v>15122.79</v>
      </c>
      <c r="D86" s="281">
        <f>TRUNC(TRUNC(((C86+('Traitements par indices'!F86*12))/1820),2)*1.25,2)</f>
        <v>10.82</v>
      </c>
      <c r="E86" s="282">
        <f>TRUNC(TRUNC(((C86+('Traitements par indices'!F86*12))/1820),2)*1.27,2)</f>
        <v>10.99</v>
      </c>
      <c r="F86" s="282">
        <f t="shared" si="8"/>
        <v>18.03</v>
      </c>
      <c r="G86" s="283">
        <f t="shared" si="9"/>
        <v>21.64</v>
      </c>
      <c r="H86" s="284">
        <f>TRUNC(TRUNC(((C86+('Traitements par indices'!G86*12))/1820),2)*1.25,2)</f>
        <v>10.52</v>
      </c>
      <c r="I86" s="284">
        <f>TRUNC(TRUNC(((C86+('Traitements par indices'!G86*12))/1820),2)*1.27,2)</f>
        <v>10.69</v>
      </c>
      <c r="J86" s="284">
        <f t="shared" si="10"/>
        <v>17.53</v>
      </c>
      <c r="K86" s="285">
        <f t="shared" si="11"/>
        <v>21.04</v>
      </c>
      <c r="L86" s="284">
        <f t="shared" si="12"/>
        <v>10.37</v>
      </c>
      <c r="M86" s="284">
        <f t="shared" si="13"/>
        <v>10.54</v>
      </c>
      <c r="N86" s="284">
        <f t="shared" si="14"/>
        <v>17.28</v>
      </c>
      <c r="O86" s="285">
        <f t="shared" si="15"/>
        <v>20.74</v>
      </c>
    </row>
    <row r="87" spans="1:15" ht="16" customHeight="1" x14ac:dyDescent="0.25">
      <c r="A87" s="269">
        <v>257</v>
      </c>
      <c r="B87" s="286">
        <v>184</v>
      </c>
      <c r="C87" s="271">
        <v>15181.86</v>
      </c>
      <c r="D87" s="272">
        <f>TRUNC(TRUNC(((C87+('Traitements par indices'!F87*12))/1820),2)*1.25,2)</f>
        <v>10.86</v>
      </c>
      <c r="E87" s="273">
        <f>TRUNC(TRUNC(((C87+('Traitements par indices'!F87*12))/1820),2)*1.27,2)</f>
        <v>11.03</v>
      </c>
      <c r="F87" s="273">
        <f t="shared" si="8"/>
        <v>18.100000000000001</v>
      </c>
      <c r="G87" s="274">
        <f t="shared" si="9"/>
        <v>21.72</v>
      </c>
      <c r="H87" s="275">
        <f>TRUNC(TRUNC(((C87+('Traitements par indices'!G87*12))/1820),2)*1.25,2)</f>
        <v>10.57</v>
      </c>
      <c r="I87" s="275">
        <f>TRUNC(TRUNC(((C87+('Traitements par indices'!G87*12))/1820),2)*1.27,2)</f>
        <v>10.74</v>
      </c>
      <c r="J87" s="275">
        <f t="shared" si="10"/>
        <v>17.61</v>
      </c>
      <c r="K87" s="276">
        <f t="shared" si="11"/>
        <v>21.14</v>
      </c>
      <c r="L87" s="275">
        <f t="shared" si="12"/>
        <v>10.42</v>
      </c>
      <c r="M87" s="275">
        <f t="shared" si="13"/>
        <v>10.59</v>
      </c>
      <c r="N87" s="275">
        <f t="shared" si="14"/>
        <v>17.36</v>
      </c>
      <c r="O87" s="276">
        <f t="shared" si="15"/>
        <v>20.84</v>
      </c>
    </row>
    <row r="88" spans="1:15" s="277" customFormat="1" ht="16" customHeight="1" x14ac:dyDescent="0.25">
      <c r="A88" s="278">
        <v>257</v>
      </c>
      <c r="B88" s="279">
        <v>185</v>
      </c>
      <c r="C88" s="280">
        <v>15181.86</v>
      </c>
      <c r="D88" s="281">
        <f>TRUNC(TRUNC(((C88+('Traitements par indices'!F88*12))/1820),2)*1.25,2)</f>
        <v>10.86</v>
      </c>
      <c r="E88" s="282">
        <f>TRUNC(TRUNC(((C88+('Traitements par indices'!F88*12))/1820),2)*1.27,2)</f>
        <v>11.03</v>
      </c>
      <c r="F88" s="282">
        <f t="shared" si="8"/>
        <v>18.100000000000001</v>
      </c>
      <c r="G88" s="283">
        <f t="shared" si="9"/>
        <v>21.72</v>
      </c>
      <c r="H88" s="284">
        <f>TRUNC(TRUNC(((C88+('Traitements par indices'!G88*12))/1820),2)*1.25,2)</f>
        <v>10.57</v>
      </c>
      <c r="I88" s="284">
        <f>TRUNC(TRUNC(((C88+('Traitements par indices'!G88*12))/1820),2)*1.27,2)</f>
        <v>10.74</v>
      </c>
      <c r="J88" s="284">
        <f t="shared" si="10"/>
        <v>17.61</v>
      </c>
      <c r="K88" s="285">
        <f t="shared" si="11"/>
        <v>21.14</v>
      </c>
      <c r="L88" s="284">
        <f t="shared" si="12"/>
        <v>10.42</v>
      </c>
      <c r="M88" s="284">
        <f t="shared" si="13"/>
        <v>10.59</v>
      </c>
      <c r="N88" s="284">
        <f t="shared" si="14"/>
        <v>17.36</v>
      </c>
      <c r="O88" s="285">
        <f t="shared" si="15"/>
        <v>20.84</v>
      </c>
    </row>
    <row r="89" spans="1:15" ht="16" customHeight="1" x14ac:dyDescent="0.25">
      <c r="A89" s="269">
        <v>257</v>
      </c>
      <c r="B89" s="286">
        <v>186</v>
      </c>
      <c r="C89" s="271">
        <v>15181.86</v>
      </c>
      <c r="D89" s="272">
        <f>TRUNC(TRUNC(((C89+('Traitements par indices'!F89*12))/1820),2)*1.25,2)</f>
        <v>10.86</v>
      </c>
      <c r="E89" s="273">
        <f>TRUNC(TRUNC(((C89+('Traitements par indices'!F89*12))/1820),2)*1.27,2)</f>
        <v>11.03</v>
      </c>
      <c r="F89" s="273">
        <f t="shared" si="8"/>
        <v>18.100000000000001</v>
      </c>
      <c r="G89" s="274">
        <f t="shared" si="9"/>
        <v>21.72</v>
      </c>
      <c r="H89" s="275">
        <f>TRUNC(TRUNC(((C89+('Traitements par indices'!G89*12))/1820),2)*1.25,2)</f>
        <v>10.57</v>
      </c>
      <c r="I89" s="275">
        <f>TRUNC(TRUNC(((C89+('Traitements par indices'!G89*12))/1820),2)*1.27,2)</f>
        <v>10.74</v>
      </c>
      <c r="J89" s="275">
        <f t="shared" si="10"/>
        <v>17.61</v>
      </c>
      <c r="K89" s="276">
        <f t="shared" si="11"/>
        <v>21.14</v>
      </c>
      <c r="L89" s="275">
        <f t="shared" si="12"/>
        <v>10.42</v>
      </c>
      <c r="M89" s="275">
        <f t="shared" si="13"/>
        <v>10.59</v>
      </c>
      <c r="N89" s="275">
        <f t="shared" si="14"/>
        <v>17.36</v>
      </c>
      <c r="O89" s="276">
        <f t="shared" si="15"/>
        <v>20.84</v>
      </c>
    </row>
    <row r="90" spans="1:15" s="277" customFormat="1" ht="16" customHeight="1" x14ac:dyDescent="0.25">
      <c r="A90" s="278">
        <v>258</v>
      </c>
      <c r="B90" s="279">
        <v>187</v>
      </c>
      <c r="C90" s="280">
        <v>15240.94</v>
      </c>
      <c r="D90" s="281">
        <f>TRUNC(TRUNC(((C90+('Traitements par indices'!F90*12))/1820),2)*1.25,2)</f>
        <v>10.91</v>
      </c>
      <c r="E90" s="282">
        <f>TRUNC(TRUNC(((C90+('Traitements par indices'!F90*12))/1820),2)*1.27,2)</f>
        <v>11.08</v>
      </c>
      <c r="F90" s="282">
        <f t="shared" si="8"/>
        <v>18.18</v>
      </c>
      <c r="G90" s="283">
        <f t="shared" si="9"/>
        <v>21.82</v>
      </c>
      <c r="H90" s="284">
        <f>TRUNC(TRUNC(((C90+('Traitements par indices'!G90*12))/1820),2)*1.25,2)</f>
        <v>10.61</v>
      </c>
      <c r="I90" s="284">
        <f>TRUNC(TRUNC(((C90+('Traitements par indices'!G90*12))/1820),2)*1.27,2)</f>
        <v>10.78</v>
      </c>
      <c r="J90" s="284">
        <f t="shared" si="10"/>
        <v>17.68</v>
      </c>
      <c r="K90" s="285">
        <f t="shared" si="11"/>
        <v>21.22</v>
      </c>
      <c r="L90" s="284">
        <f t="shared" si="12"/>
        <v>10.46</v>
      </c>
      <c r="M90" s="284">
        <f t="shared" si="13"/>
        <v>10.62</v>
      </c>
      <c r="N90" s="284">
        <f t="shared" si="14"/>
        <v>17.43</v>
      </c>
      <c r="O90" s="285">
        <f t="shared" si="15"/>
        <v>20.92</v>
      </c>
    </row>
    <row r="91" spans="1:15" ht="16" customHeight="1" x14ac:dyDescent="0.25">
      <c r="A91" s="269">
        <v>258</v>
      </c>
      <c r="B91" s="286">
        <v>188</v>
      </c>
      <c r="C91" s="271">
        <v>15240.94</v>
      </c>
      <c r="D91" s="272">
        <f>TRUNC(TRUNC(((C91+('Traitements par indices'!F91*12))/1820),2)*1.25,2)</f>
        <v>10.91</v>
      </c>
      <c r="E91" s="273">
        <f>TRUNC(TRUNC(((C91+('Traitements par indices'!F91*12))/1820),2)*1.27,2)</f>
        <v>11.08</v>
      </c>
      <c r="F91" s="273">
        <f t="shared" si="8"/>
        <v>18.18</v>
      </c>
      <c r="G91" s="274">
        <f t="shared" si="9"/>
        <v>21.82</v>
      </c>
      <c r="H91" s="275">
        <f>TRUNC(TRUNC(((C91+('Traitements par indices'!G91*12))/1820),2)*1.25,2)</f>
        <v>10.61</v>
      </c>
      <c r="I91" s="275">
        <f>TRUNC(TRUNC(((C91+('Traitements par indices'!G91*12))/1820),2)*1.27,2)</f>
        <v>10.78</v>
      </c>
      <c r="J91" s="275">
        <f t="shared" si="10"/>
        <v>17.68</v>
      </c>
      <c r="K91" s="276">
        <f t="shared" si="11"/>
        <v>21.22</v>
      </c>
      <c r="L91" s="275">
        <f t="shared" si="12"/>
        <v>10.46</v>
      </c>
      <c r="M91" s="275">
        <f t="shared" si="13"/>
        <v>10.62</v>
      </c>
      <c r="N91" s="275">
        <f t="shared" si="14"/>
        <v>17.43</v>
      </c>
      <c r="O91" s="276">
        <f t="shared" si="15"/>
        <v>20.92</v>
      </c>
    </row>
    <row r="92" spans="1:15" s="277" customFormat="1" ht="16" customHeight="1" x14ac:dyDescent="0.25">
      <c r="A92" s="278">
        <v>259</v>
      </c>
      <c r="B92" s="279">
        <v>189</v>
      </c>
      <c r="C92" s="280">
        <v>15300.01</v>
      </c>
      <c r="D92" s="281">
        <f>TRUNC(TRUNC(((C92+('Traitements par indices'!F92*12))/1820),2)*1.25,2)</f>
        <v>10.95</v>
      </c>
      <c r="E92" s="282">
        <f>TRUNC(TRUNC(((C92+('Traitements par indices'!F92*12))/1820),2)*1.27,2)</f>
        <v>11.12</v>
      </c>
      <c r="F92" s="282">
        <f t="shared" si="8"/>
        <v>18.25</v>
      </c>
      <c r="G92" s="283">
        <f t="shared" si="9"/>
        <v>21.9</v>
      </c>
      <c r="H92" s="284">
        <f>TRUNC(TRUNC(((C92+('Traitements par indices'!G92*12))/1820),2)*1.25,2)</f>
        <v>10.65</v>
      </c>
      <c r="I92" s="284">
        <f>TRUNC(TRUNC(((C92+('Traitements par indices'!G92*12))/1820),2)*1.27,2)</f>
        <v>10.82</v>
      </c>
      <c r="J92" s="284">
        <f t="shared" si="10"/>
        <v>17.75</v>
      </c>
      <c r="K92" s="285">
        <f t="shared" si="11"/>
        <v>21.3</v>
      </c>
      <c r="L92" s="284">
        <f t="shared" si="12"/>
        <v>10.5</v>
      </c>
      <c r="M92" s="284">
        <f t="shared" si="13"/>
        <v>10.66</v>
      </c>
      <c r="N92" s="284">
        <f t="shared" si="14"/>
        <v>17.5</v>
      </c>
      <c r="O92" s="285">
        <f t="shared" si="15"/>
        <v>21</v>
      </c>
    </row>
    <row r="93" spans="1:15" ht="16" customHeight="1" x14ac:dyDescent="0.25">
      <c r="A93" s="269">
        <v>260</v>
      </c>
      <c r="B93" s="286">
        <v>190</v>
      </c>
      <c r="C93" s="271">
        <v>15359.08</v>
      </c>
      <c r="D93" s="272">
        <f>TRUNC(TRUNC(((C93+('Traitements par indices'!F93*12))/1820),2)*1.25,2)</f>
        <v>10.98</v>
      </c>
      <c r="E93" s="273">
        <f>TRUNC(TRUNC(((C93+('Traitements par indices'!F93*12))/1820),2)*1.27,2)</f>
        <v>11.16</v>
      </c>
      <c r="F93" s="273">
        <f t="shared" si="8"/>
        <v>18.3</v>
      </c>
      <c r="G93" s="274">
        <f t="shared" si="9"/>
        <v>21.96</v>
      </c>
      <c r="H93" s="275">
        <f>TRUNC(TRUNC(((C93+('Traitements par indices'!G93*12))/1820),2)*1.25,2)</f>
        <v>10.68</v>
      </c>
      <c r="I93" s="275">
        <f>TRUNC(TRUNC(((C93+('Traitements par indices'!G93*12))/1820),2)*1.27,2)</f>
        <v>10.85</v>
      </c>
      <c r="J93" s="275">
        <f t="shared" si="10"/>
        <v>17.8</v>
      </c>
      <c r="K93" s="276">
        <f t="shared" si="11"/>
        <v>21.36</v>
      </c>
      <c r="L93" s="275">
        <f t="shared" si="12"/>
        <v>10.53</v>
      </c>
      <c r="M93" s="275">
        <f t="shared" si="13"/>
        <v>10.7</v>
      </c>
      <c r="N93" s="275">
        <f t="shared" si="14"/>
        <v>17.55</v>
      </c>
      <c r="O93" s="276">
        <f t="shared" si="15"/>
        <v>21.06</v>
      </c>
    </row>
    <row r="94" spans="1:15" s="277" customFormat="1" ht="16" customHeight="1" x14ac:dyDescent="0.25">
      <c r="A94" s="278">
        <v>261</v>
      </c>
      <c r="B94" s="279">
        <v>191</v>
      </c>
      <c r="C94" s="280">
        <v>15418.16</v>
      </c>
      <c r="D94" s="281">
        <f>TRUNC(TRUNC(((C94+('Traitements par indices'!F94*12))/1820),2)*1.25,2)</f>
        <v>11.02</v>
      </c>
      <c r="E94" s="282">
        <f>TRUNC(TRUNC(((C94+('Traitements par indices'!F94*12))/1820),2)*1.27,2)</f>
        <v>11.2</v>
      </c>
      <c r="F94" s="282">
        <f t="shared" si="8"/>
        <v>18.36</v>
      </c>
      <c r="G94" s="283">
        <f t="shared" si="9"/>
        <v>22.04</v>
      </c>
      <c r="H94" s="284">
        <f>TRUNC(TRUNC(((C94+('Traitements par indices'!G94*12))/1820),2)*1.25,2)</f>
        <v>10.73</v>
      </c>
      <c r="I94" s="284">
        <f>TRUNC(TRUNC(((C94+('Traitements par indices'!G94*12))/1820),2)*1.27,2)</f>
        <v>10.9</v>
      </c>
      <c r="J94" s="284">
        <f t="shared" si="10"/>
        <v>17.88</v>
      </c>
      <c r="K94" s="285">
        <f t="shared" si="11"/>
        <v>21.46</v>
      </c>
      <c r="L94" s="284">
        <f t="shared" si="12"/>
        <v>10.58</v>
      </c>
      <c r="M94" s="284">
        <f t="shared" si="13"/>
        <v>10.75</v>
      </c>
      <c r="N94" s="284">
        <f t="shared" si="14"/>
        <v>17.63</v>
      </c>
      <c r="O94" s="285">
        <f t="shared" si="15"/>
        <v>21.16</v>
      </c>
    </row>
    <row r="95" spans="1:15" ht="16" customHeight="1" x14ac:dyDescent="0.25">
      <c r="A95" s="269">
        <v>262</v>
      </c>
      <c r="B95" s="286">
        <v>192</v>
      </c>
      <c r="C95" s="271">
        <v>15477.23</v>
      </c>
      <c r="D95" s="272">
        <f>TRUNC(TRUNC(((C95+('Traitements par indices'!F95*12))/1820),2)*1.25,2)</f>
        <v>11.07</v>
      </c>
      <c r="E95" s="273">
        <f>TRUNC(TRUNC(((C95+('Traitements par indices'!F95*12))/1820),2)*1.27,2)</f>
        <v>11.25</v>
      </c>
      <c r="F95" s="273">
        <f t="shared" si="8"/>
        <v>18.45</v>
      </c>
      <c r="G95" s="274">
        <f t="shared" si="9"/>
        <v>22.14</v>
      </c>
      <c r="H95" s="275">
        <f>TRUNC(TRUNC(((C95+('Traitements par indices'!G95*12))/1820),2)*1.25,2)</f>
        <v>10.77</v>
      </c>
      <c r="I95" s="275">
        <f>TRUNC(TRUNC(((C95+('Traitements par indices'!G95*12))/1820),2)*1.27,2)</f>
        <v>10.94</v>
      </c>
      <c r="J95" s="275">
        <f t="shared" si="10"/>
        <v>17.95</v>
      </c>
      <c r="K95" s="276">
        <f t="shared" si="11"/>
        <v>21.54</v>
      </c>
      <c r="L95" s="275">
        <f t="shared" si="12"/>
        <v>10.62</v>
      </c>
      <c r="M95" s="275">
        <f t="shared" si="13"/>
        <v>10.79</v>
      </c>
      <c r="N95" s="275">
        <f t="shared" si="14"/>
        <v>17.7</v>
      </c>
      <c r="O95" s="276">
        <f t="shared" si="15"/>
        <v>21.24</v>
      </c>
    </row>
    <row r="96" spans="1:15" s="277" customFormat="1" ht="16" customHeight="1" x14ac:dyDescent="0.25">
      <c r="A96" s="278">
        <v>263</v>
      </c>
      <c r="B96" s="279">
        <v>193</v>
      </c>
      <c r="C96" s="280">
        <v>15536.3</v>
      </c>
      <c r="D96" s="281">
        <f>TRUNC(TRUNC(((C96+('Traitements par indices'!F96*12))/1820),2)*1.25,2)</f>
        <v>11.11</v>
      </c>
      <c r="E96" s="282">
        <f>TRUNC(TRUNC(((C96+('Traitements par indices'!F96*12))/1820),2)*1.27,2)</f>
        <v>11.29</v>
      </c>
      <c r="F96" s="282">
        <f t="shared" si="8"/>
        <v>18.510000000000002</v>
      </c>
      <c r="G96" s="283">
        <f t="shared" si="9"/>
        <v>22.22</v>
      </c>
      <c r="H96" s="284">
        <f>TRUNC(TRUNC(((C96+('Traitements par indices'!G96*12))/1820),2)*1.25,2)</f>
        <v>10.81</v>
      </c>
      <c r="I96" s="284">
        <f>TRUNC(TRUNC(((C96+('Traitements par indices'!G96*12))/1820),2)*1.27,2)</f>
        <v>10.98</v>
      </c>
      <c r="J96" s="284">
        <f t="shared" si="10"/>
        <v>18.010000000000002</v>
      </c>
      <c r="K96" s="285">
        <f t="shared" si="11"/>
        <v>21.62</v>
      </c>
      <c r="L96" s="284">
        <f t="shared" si="12"/>
        <v>10.66</v>
      </c>
      <c r="M96" s="284">
        <f t="shared" si="13"/>
        <v>10.83</v>
      </c>
      <c r="N96" s="284">
        <f t="shared" si="14"/>
        <v>17.760000000000002</v>
      </c>
      <c r="O96" s="285">
        <f t="shared" si="15"/>
        <v>21.32</v>
      </c>
    </row>
    <row r="97" spans="1:15" ht="16" customHeight="1" x14ac:dyDescent="0.25">
      <c r="A97" s="269">
        <v>264</v>
      </c>
      <c r="B97" s="286">
        <v>194</v>
      </c>
      <c r="C97" s="271">
        <v>15595.38</v>
      </c>
      <c r="D97" s="272">
        <f>TRUNC(TRUNC(((C97+('Traitements par indices'!F97*12))/1820),2)*1.25,2)</f>
        <v>11.15</v>
      </c>
      <c r="E97" s="273">
        <f>TRUNC(TRUNC(((C97+('Traitements par indices'!F97*12))/1820),2)*1.27,2)</f>
        <v>11.32</v>
      </c>
      <c r="F97" s="273">
        <f t="shared" si="8"/>
        <v>18.579999999999998</v>
      </c>
      <c r="G97" s="274">
        <f t="shared" si="9"/>
        <v>22.3</v>
      </c>
      <c r="H97" s="275">
        <f>TRUNC(TRUNC(((C97+('Traitements par indices'!G97*12))/1820),2)*1.25,2)</f>
        <v>10.85</v>
      </c>
      <c r="I97" s="275">
        <f>TRUNC(TRUNC(((C97+('Traitements par indices'!G97*12))/1820),2)*1.27,2)</f>
        <v>11.02</v>
      </c>
      <c r="J97" s="275">
        <f t="shared" si="10"/>
        <v>18.079999999999998</v>
      </c>
      <c r="K97" s="276">
        <f t="shared" si="11"/>
        <v>21.7</v>
      </c>
      <c r="L97" s="275">
        <f t="shared" si="12"/>
        <v>10.7</v>
      </c>
      <c r="M97" s="275">
        <f t="shared" si="13"/>
        <v>10.87</v>
      </c>
      <c r="N97" s="275">
        <f t="shared" si="14"/>
        <v>17.829999999999998</v>
      </c>
      <c r="O97" s="276">
        <f t="shared" si="15"/>
        <v>21.4</v>
      </c>
    </row>
    <row r="98" spans="1:15" s="277" customFormat="1" ht="16" customHeight="1" x14ac:dyDescent="0.25">
      <c r="A98" s="278">
        <v>265</v>
      </c>
      <c r="B98" s="279">
        <v>195</v>
      </c>
      <c r="C98" s="280">
        <v>15654.45</v>
      </c>
      <c r="D98" s="281">
        <f>TRUNC(TRUNC(((C98+('Traitements par indices'!F98*12))/1820),2)*1.25,2)</f>
        <v>11.18</v>
      </c>
      <c r="E98" s="282">
        <f>TRUNC(TRUNC(((C98+('Traitements par indices'!F98*12))/1820),2)*1.27,2)</f>
        <v>11.36</v>
      </c>
      <c r="F98" s="282">
        <f t="shared" si="8"/>
        <v>18.63</v>
      </c>
      <c r="G98" s="283">
        <f t="shared" si="9"/>
        <v>22.36</v>
      </c>
      <c r="H98" s="284">
        <f>TRUNC(TRUNC(((C98+('Traitements par indices'!G98*12))/1820),2)*1.25,2)</f>
        <v>10.9</v>
      </c>
      <c r="I98" s="284">
        <f>TRUNC(TRUNC(((C98+('Traitements par indices'!G98*12))/1820),2)*1.27,2)</f>
        <v>11.07</v>
      </c>
      <c r="J98" s="284">
        <f t="shared" si="10"/>
        <v>18.16</v>
      </c>
      <c r="K98" s="285">
        <f t="shared" si="11"/>
        <v>21.8</v>
      </c>
      <c r="L98" s="284">
        <f t="shared" si="12"/>
        <v>10.75</v>
      </c>
      <c r="M98" s="284">
        <f t="shared" si="13"/>
        <v>10.92</v>
      </c>
      <c r="N98" s="284">
        <f t="shared" si="14"/>
        <v>17.91</v>
      </c>
      <c r="O98" s="285">
        <f t="shared" si="15"/>
        <v>21.5</v>
      </c>
    </row>
    <row r="99" spans="1:15" ht="16" customHeight="1" x14ac:dyDescent="0.25">
      <c r="A99" s="269">
        <v>266</v>
      </c>
      <c r="B99" s="286">
        <v>196</v>
      </c>
      <c r="C99" s="271">
        <v>15713.52</v>
      </c>
      <c r="D99" s="272">
        <f>TRUNC(TRUNC(((C99+('Traitements par indices'!F99*12))/1820),2)*1.25,2)</f>
        <v>11.23</v>
      </c>
      <c r="E99" s="273">
        <f>TRUNC(TRUNC(((C99+('Traitements par indices'!F99*12))/1820),2)*1.27,2)</f>
        <v>11.41</v>
      </c>
      <c r="F99" s="273">
        <f t="shared" si="8"/>
        <v>18.71</v>
      </c>
      <c r="G99" s="274">
        <f t="shared" si="9"/>
        <v>22.46</v>
      </c>
      <c r="H99" s="275">
        <f>TRUNC(TRUNC(((C99+('Traitements par indices'!G99*12))/1820),2)*1.25,2)</f>
        <v>10.93</v>
      </c>
      <c r="I99" s="275">
        <f>TRUNC(TRUNC(((C99+('Traitements par indices'!G99*12))/1820),2)*1.27,2)</f>
        <v>11.11</v>
      </c>
      <c r="J99" s="275">
        <f t="shared" si="10"/>
        <v>18.21</v>
      </c>
      <c r="K99" s="276">
        <f t="shared" si="11"/>
        <v>21.86</v>
      </c>
      <c r="L99" s="275">
        <f t="shared" si="12"/>
        <v>10.78</v>
      </c>
      <c r="M99" s="275">
        <f t="shared" si="13"/>
        <v>10.96</v>
      </c>
      <c r="N99" s="275">
        <f t="shared" si="14"/>
        <v>17.96</v>
      </c>
      <c r="O99" s="276">
        <f t="shared" si="15"/>
        <v>21.56</v>
      </c>
    </row>
    <row r="100" spans="1:15" s="277" customFormat="1" ht="16" customHeight="1" x14ac:dyDescent="0.25">
      <c r="A100" s="278">
        <v>267</v>
      </c>
      <c r="B100" s="279">
        <v>197</v>
      </c>
      <c r="C100" s="280">
        <v>15772.6</v>
      </c>
      <c r="D100" s="281">
        <f>TRUNC(TRUNC(((C100+('Traitements par indices'!F100*12))/1820),2)*1.25,2)</f>
        <v>11.27</v>
      </c>
      <c r="E100" s="282">
        <f>TRUNC(TRUNC(((C100+('Traitements par indices'!F100*12))/1820),2)*1.27,2)</f>
        <v>11.45</v>
      </c>
      <c r="F100" s="282">
        <f t="shared" si="8"/>
        <v>18.78</v>
      </c>
      <c r="G100" s="283">
        <f t="shared" si="9"/>
        <v>22.54</v>
      </c>
      <c r="H100" s="284">
        <f>TRUNC(TRUNC(((C100+('Traitements par indices'!G100*12))/1820),2)*1.25,2)</f>
        <v>10.97</v>
      </c>
      <c r="I100" s="284">
        <f>TRUNC(TRUNC(((C100+('Traitements par indices'!G100*12))/1820),2)*1.27,2)</f>
        <v>11.15</v>
      </c>
      <c r="J100" s="284">
        <f t="shared" si="10"/>
        <v>18.28</v>
      </c>
      <c r="K100" s="285">
        <f t="shared" si="11"/>
        <v>21.94</v>
      </c>
      <c r="L100" s="284">
        <f t="shared" si="12"/>
        <v>10.82</v>
      </c>
      <c r="M100" s="284">
        <f t="shared" si="13"/>
        <v>10.99</v>
      </c>
      <c r="N100" s="284">
        <f t="shared" si="14"/>
        <v>18.03</v>
      </c>
      <c r="O100" s="285">
        <f t="shared" si="15"/>
        <v>21.64</v>
      </c>
    </row>
    <row r="101" spans="1:15" ht="16" customHeight="1" x14ac:dyDescent="0.25">
      <c r="A101" s="269">
        <v>268</v>
      </c>
      <c r="B101" s="286">
        <v>198</v>
      </c>
      <c r="C101" s="271">
        <v>15831.67</v>
      </c>
      <c r="D101" s="272">
        <f>TRUNC(TRUNC(((C101+('Traitements par indices'!F101*12))/1820),2)*1.25,2)</f>
        <v>11.31</v>
      </c>
      <c r="E101" s="273">
        <f>TRUNC(TRUNC(((C101+('Traitements par indices'!F101*12))/1820),2)*1.27,2)</f>
        <v>11.49</v>
      </c>
      <c r="F101" s="273">
        <f t="shared" si="8"/>
        <v>18.850000000000001</v>
      </c>
      <c r="G101" s="274">
        <f t="shared" si="9"/>
        <v>22.62</v>
      </c>
      <c r="H101" s="275">
        <f>TRUNC(TRUNC(((C101+('Traitements par indices'!G101*12))/1820),2)*1.25,2)</f>
        <v>11.01</v>
      </c>
      <c r="I101" s="275">
        <f>TRUNC(TRUNC(((C101+('Traitements par indices'!G101*12))/1820),2)*1.27,2)</f>
        <v>11.18</v>
      </c>
      <c r="J101" s="275">
        <f t="shared" si="10"/>
        <v>18.350000000000001</v>
      </c>
      <c r="K101" s="276">
        <f t="shared" si="11"/>
        <v>22.02</v>
      </c>
      <c r="L101" s="275">
        <f t="shared" si="12"/>
        <v>10.86</v>
      </c>
      <c r="M101" s="275">
        <f t="shared" si="13"/>
        <v>11.03</v>
      </c>
      <c r="N101" s="275">
        <f t="shared" si="14"/>
        <v>18.100000000000001</v>
      </c>
      <c r="O101" s="276">
        <f t="shared" si="15"/>
        <v>21.72</v>
      </c>
    </row>
    <row r="102" spans="1:15" s="277" customFormat="1" ht="16" customHeight="1" x14ac:dyDescent="0.25">
      <c r="A102" s="278">
        <v>269</v>
      </c>
      <c r="B102" s="279">
        <v>199</v>
      </c>
      <c r="C102" s="280">
        <v>15890.74</v>
      </c>
      <c r="D102" s="281">
        <f>TRUNC(TRUNC(((C102+('Traitements par indices'!F102*12))/1820),2)*1.25,2)</f>
        <v>11.35</v>
      </c>
      <c r="E102" s="282">
        <f>TRUNC(TRUNC(((C102+('Traitements par indices'!F102*12))/1820),2)*1.27,2)</f>
        <v>11.53</v>
      </c>
      <c r="F102" s="282">
        <f t="shared" si="8"/>
        <v>18.91</v>
      </c>
      <c r="G102" s="283">
        <f t="shared" si="9"/>
        <v>22.7</v>
      </c>
      <c r="H102" s="284">
        <f>TRUNC(TRUNC(((C102+('Traitements par indices'!G102*12))/1820),2)*1.25,2)</f>
        <v>11.05</v>
      </c>
      <c r="I102" s="284">
        <f>TRUNC(TRUNC(((C102+('Traitements par indices'!G102*12))/1820),2)*1.27,2)</f>
        <v>11.22</v>
      </c>
      <c r="J102" s="284">
        <f t="shared" si="10"/>
        <v>18.41</v>
      </c>
      <c r="K102" s="285">
        <f t="shared" si="11"/>
        <v>22.1</v>
      </c>
      <c r="L102" s="284">
        <f t="shared" si="12"/>
        <v>10.91</v>
      </c>
      <c r="M102" s="284">
        <f t="shared" si="13"/>
        <v>11.08</v>
      </c>
      <c r="N102" s="284">
        <f t="shared" si="14"/>
        <v>18.18</v>
      </c>
      <c r="O102" s="285">
        <f t="shared" si="15"/>
        <v>21.82</v>
      </c>
    </row>
    <row r="103" spans="1:15" ht="16" customHeight="1" x14ac:dyDescent="0.25">
      <c r="A103" s="269">
        <v>270</v>
      </c>
      <c r="B103" s="286">
        <v>200</v>
      </c>
      <c r="C103" s="271">
        <v>15949.82</v>
      </c>
      <c r="D103" s="272">
        <f>TRUNC(TRUNC(((C103+('Traitements par indices'!F103*12))/1820),2)*1.25,2)</f>
        <v>11.4</v>
      </c>
      <c r="E103" s="273">
        <f>TRUNC(TRUNC(((C103+('Traitements par indices'!F103*12))/1820),2)*1.27,2)</f>
        <v>11.58</v>
      </c>
      <c r="F103" s="273">
        <f t="shared" si="8"/>
        <v>19</v>
      </c>
      <c r="G103" s="274">
        <f t="shared" si="9"/>
        <v>22.8</v>
      </c>
      <c r="H103" s="275">
        <f>TRUNC(TRUNC(((C103+('Traitements par indices'!G103*12))/1820),2)*1.25,2)</f>
        <v>11.1</v>
      </c>
      <c r="I103" s="275">
        <f>TRUNC(TRUNC(((C103+('Traitements par indices'!G103*12))/1820),2)*1.27,2)</f>
        <v>11.27</v>
      </c>
      <c r="J103" s="275">
        <f t="shared" si="10"/>
        <v>18.5</v>
      </c>
      <c r="K103" s="276">
        <f t="shared" si="11"/>
        <v>22.2</v>
      </c>
      <c r="L103" s="275">
        <f t="shared" si="12"/>
        <v>10.95</v>
      </c>
      <c r="M103" s="275">
        <f t="shared" si="13"/>
        <v>11.12</v>
      </c>
      <c r="N103" s="275">
        <f t="shared" si="14"/>
        <v>18.25</v>
      </c>
      <c r="O103" s="276">
        <f t="shared" si="15"/>
        <v>21.9</v>
      </c>
    </row>
    <row r="104" spans="1:15" s="277" customFormat="1" ht="16" customHeight="1" x14ac:dyDescent="0.25">
      <c r="A104" s="278">
        <v>271</v>
      </c>
      <c r="B104" s="279">
        <v>201</v>
      </c>
      <c r="C104" s="280">
        <v>16008.89</v>
      </c>
      <c r="D104" s="281">
        <f>TRUNC(TRUNC(((C104+('Traitements par indices'!F104*12))/1820),2)*1.25,2)</f>
        <v>11.43</v>
      </c>
      <c r="E104" s="282">
        <f>TRUNC(TRUNC(((C104+('Traitements par indices'!F104*12))/1820),2)*1.27,2)</f>
        <v>11.62</v>
      </c>
      <c r="F104" s="282">
        <f t="shared" si="8"/>
        <v>19.05</v>
      </c>
      <c r="G104" s="283">
        <f t="shared" si="9"/>
        <v>22.86</v>
      </c>
      <c r="H104" s="284">
        <f>TRUNC(TRUNC(((C104+('Traitements par indices'!G104*12))/1820),2)*1.25,2)</f>
        <v>11.13</v>
      </c>
      <c r="I104" s="284">
        <f>TRUNC(TRUNC(((C104+('Traitements par indices'!G104*12))/1820),2)*1.27,2)</f>
        <v>11.31</v>
      </c>
      <c r="J104" s="284">
        <f t="shared" si="10"/>
        <v>18.55</v>
      </c>
      <c r="K104" s="285">
        <f t="shared" si="11"/>
        <v>22.26</v>
      </c>
      <c r="L104" s="284">
        <f t="shared" si="12"/>
        <v>10.98</v>
      </c>
      <c r="M104" s="284">
        <f t="shared" si="13"/>
        <v>11.16</v>
      </c>
      <c r="N104" s="284">
        <f t="shared" si="14"/>
        <v>18.3</v>
      </c>
      <c r="O104" s="285">
        <f t="shared" si="15"/>
        <v>21.96</v>
      </c>
    </row>
    <row r="105" spans="1:15" ht="16" customHeight="1" x14ac:dyDescent="0.25">
      <c r="A105" s="269">
        <v>272</v>
      </c>
      <c r="B105" s="286">
        <v>202</v>
      </c>
      <c r="C105" s="271">
        <v>16067.96</v>
      </c>
      <c r="D105" s="272">
        <f>TRUNC(TRUNC(((C105+('Traitements par indices'!F105*12))/1820),2)*1.25,2)</f>
        <v>11.47</v>
      </c>
      <c r="E105" s="273">
        <f>TRUNC(TRUNC(((C105+('Traitements par indices'!F105*12))/1820),2)*1.27,2)</f>
        <v>11.65</v>
      </c>
      <c r="F105" s="273">
        <f t="shared" si="8"/>
        <v>19.11</v>
      </c>
      <c r="G105" s="274">
        <f t="shared" si="9"/>
        <v>22.94</v>
      </c>
      <c r="H105" s="275">
        <f>TRUNC(TRUNC(((C105+('Traitements par indices'!G105*12))/1820),2)*1.25,2)</f>
        <v>11.17</v>
      </c>
      <c r="I105" s="275">
        <f>TRUNC(TRUNC(((C105+('Traitements par indices'!G105*12))/1820),2)*1.27,2)</f>
        <v>11.35</v>
      </c>
      <c r="J105" s="275">
        <f t="shared" si="10"/>
        <v>18.61</v>
      </c>
      <c r="K105" s="276">
        <f t="shared" si="11"/>
        <v>22.34</v>
      </c>
      <c r="L105" s="275">
        <f t="shared" si="12"/>
        <v>11.02</v>
      </c>
      <c r="M105" s="275">
        <f t="shared" si="13"/>
        <v>11.2</v>
      </c>
      <c r="N105" s="275">
        <f t="shared" si="14"/>
        <v>18.36</v>
      </c>
      <c r="O105" s="276">
        <f t="shared" si="15"/>
        <v>22.04</v>
      </c>
    </row>
    <row r="106" spans="1:15" s="277" customFormat="1" ht="16" customHeight="1" x14ac:dyDescent="0.25">
      <c r="A106" s="278">
        <v>273</v>
      </c>
      <c r="B106" s="279">
        <v>203</v>
      </c>
      <c r="C106" s="280">
        <v>16127.04</v>
      </c>
      <c r="D106" s="281">
        <f>TRUNC(TRUNC(((C106+('Traitements par indices'!F106*12))/1820),2)*1.25,2)</f>
        <v>11.51</v>
      </c>
      <c r="E106" s="282">
        <f>TRUNC(TRUNC(((C106+('Traitements par indices'!F106*12))/1820),2)*1.27,2)</f>
        <v>11.69</v>
      </c>
      <c r="F106" s="282">
        <f t="shared" si="8"/>
        <v>19.18</v>
      </c>
      <c r="G106" s="283">
        <f t="shared" si="9"/>
        <v>23.02</v>
      </c>
      <c r="H106" s="284">
        <f>TRUNC(TRUNC(((C106+('Traitements par indices'!G106*12))/1820),2)*1.25,2)</f>
        <v>11.21</v>
      </c>
      <c r="I106" s="284">
        <f>TRUNC(TRUNC(((C106+('Traitements par indices'!G106*12))/1820),2)*1.27,2)</f>
        <v>11.39</v>
      </c>
      <c r="J106" s="284">
        <f t="shared" si="10"/>
        <v>18.68</v>
      </c>
      <c r="K106" s="285">
        <f t="shared" si="11"/>
        <v>22.42</v>
      </c>
      <c r="L106" s="284">
        <f t="shared" si="12"/>
        <v>11.07</v>
      </c>
      <c r="M106" s="284">
        <f t="shared" si="13"/>
        <v>11.25</v>
      </c>
      <c r="N106" s="284">
        <f t="shared" si="14"/>
        <v>18.45</v>
      </c>
      <c r="O106" s="285">
        <f t="shared" si="15"/>
        <v>22.14</v>
      </c>
    </row>
    <row r="107" spans="1:15" ht="16" customHeight="1" x14ac:dyDescent="0.25">
      <c r="A107" s="269">
        <v>274</v>
      </c>
      <c r="B107" s="286">
        <v>204</v>
      </c>
      <c r="C107" s="271">
        <v>16186.11</v>
      </c>
      <c r="D107" s="272">
        <f>TRUNC(TRUNC(((C107+('Traitements par indices'!F107*12))/1820),2)*1.25,2)</f>
        <v>11.55</v>
      </c>
      <c r="E107" s="273">
        <f>TRUNC(TRUNC(((C107+('Traitements par indices'!F107*12))/1820),2)*1.27,2)</f>
        <v>11.73</v>
      </c>
      <c r="F107" s="273">
        <f t="shared" si="8"/>
        <v>19.25</v>
      </c>
      <c r="G107" s="274">
        <f t="shared" si="9"/>
        <v>23.1</v>
      </c>
      <c r="H107" s="275">
        <f>TRUNC(TRUNC(((C107+('Traitements par indices'!G107*12))/1820),2)*1.25,2)</f>
        <v>11.26</v>
      </c>
      <c r="I107" s="275">
        <f>TRUNC(TRUNC(((C107+('Traitements par indices'!G107*12))/1820),2)*1.27,2)</f>
        <v>11.44</v>
      </c>
      <c r="J107" s="275">
        <f t="shared" si="10"/>
        <v>18.760000000000002</v>
      </c>
      <c r="K107" s="276">
        <f t="shared" si="11"/>
        <v>22.52</v>
      </c>
      <c r="L107" s="275">
        <f t="shared" si="12"/>
        <v>11.11</v>
      </c>
      <c r="M107" s="275">
        <f t="shared" si="13"/>
        <v>11.29</v>
      </c>
      <c r="N107" s="275">
        <f t="shared" si="14"/>
        <v>18.510000000000002</v>
      </c>
      <c r="O107" s="276">
        <f t="shared" si="15"/>
        <v>22.22</v>
      </c>
    </row>
    <row r="108" spans="1:15" s="277" customFormat="1" ht="16" customHeight="1" x14ac:dyDescent="0.25">
      <c r="A108" s="278">
        <v>275</v>
      </c>
      <c r="B108" s="279">
        <v>205</v>
      </c>
      <c r="C108" s="280">
        <v>16245.19</v>
      </c>
      <c r="D108" s="281">
        <f>TRUNC(TRUNC(((C108+('Traitements par indices'!F108*12))/1820),2)*1.25,2)</f>
        <v>11.6</v>
      </c>
      <c r="E108" s="282">
        <f>TRUNC(TRUNC(((C108+('Traitements par indices'!F108*12))/1820),2)*1.27,2)</f>
        <v>11.78</v>
      </c>
      <c r="F108" s="282">
        <f t="shared" si="8"/>
        <v>19.329999999999998</v>
      </c>
      <c r="G108" s="283">
        <f t="shared" si="9"/>
        <v>23.2</v>
      </c>
      <c r="H108" s="284">
        <f>TRUNC(TRUNC(((C108+('Traitements par indices'!G108*12))/1820),2)*1.25,2)</f>
        <v>11.3</v>
      </c>
      <c r="I108" s="284">
        <f>TRUNC(TRUNC(((C108+('Traitements par indices'!G108*12))/1820),2)*1.27,2)</f>
        <v>11.48</v>
      </c>
      <c r="J108" s="284">
        <f t="shared" si="10"/>
        <v>18.829999999999998</v>
      </c>
      <c r="K108" s="285">
        <f t="shared" si="11"/>
        <v>22.6</v>
      </c>
      <c r="L108" s="284">
        <f t="shared" si="12"/>
        <v>11.15</v>
      </c>
      <c r="M108" s="284">
        <f t="shared" si="13"/>
        <v>11.32</v>
      </c>
      <c r="N108" s="284">
        <f t="shared" si="14"/>
        <v>18.579999999999998</v>
      </c>
      <c r="O108" s="285">
        <f t="shared" si="15"/>
        <v>22.3</v>
      </c>
    </row>
    <row r="109" spans="1:15" ht="16" customHeight="1" x14ac:dyDescent="0.25">
      <c r="A109" s="269">
        <v>276</v>
      </c>
      <c r="B109" s="286">
        <v>206</v>
      </c>
      <c r="C109" s="271">
        <v>16304.26</v>
      </c>
      <c r="D109" s="272">
        <f>TRUNC(TRUNC(((C109+('Traitements par indices'!F109*12))/1820),2)*1.25,2)</f>
        <v>11.63</v>
      </c>
      <c r="E109" s="273">
        <f>TRUNC(TRUNC(((C109+('Traitements par indices'!F109*12))/1820),2)*1.27,2)</f>
        <v>11.82</v>
      </c>
      <c r="F109" s="273">
        <f t="shared" si="8"/>
        <v>19.38</v>
      </c>
      <c r="G109" s="274">
        <f t="shared" si="9"/>
        <v>23.26</v>
      </c>
      <c r="H109" s="275">
        <f>TRUNC(TRUNC(((C109+('Traitements par indices'!G109*12))/1820),2)*1.25,2)</f>
        <v>11.33</v>
      </c>
      <c r="I109" s="275">
        <f>TRUNC(TRUNC(((C109+('Traitements par indices'!G109*12))/1820),2)*1.27,2)</f>
        <v>11.51</v>
      </c>
      <c r="J109" s="275">
        <f t="shared" si="10"/>
        <v>18.88</v>
      </c>
      <c r="K109" s="276">
        <f t="shared" si="11"/>
        <v>22.66</v>
      </c>
      <c r="L109" s="275">
        <f t="shared" si="12"/>
        <v>11.18</v>
      </c>
      <c r="M109" s="275">
        <f t="shared" si="13"/>
        <v>11.36</v>
      </c>
      <c r="N109" s="275">
        <f t="shared" si="14"/>
        <v>18.63</v>
      </c>
      <c r="O109" s="276">
        <f t="shared" si="15"/>
        <v>22.36</v>
      </c>
    </row>
    <row r="110" spans="1:15" s="277" customFormat="1" ht="16" customHeight="1" x14ac:dyDescent="0.25">
      <c r="A110" s="278">
        <v>277</v>
      </c>
      <c r="B110" s="279">
        <v>207</v>
      </c>
      <c r="C110" s="280">
        <v>16363.33</v>
      </c>
      <c r="D110" s="281">
        <f>TRUNC(TRUNC(((C110+('Traitements par indices'!F110*12))/1820),2)*1.25,2)</f>
        <v>11.67</v>
      </c>
      <c r="E110" s="282">
        <f>TRUNC(TRUNC(((C110+('Traitements par indices'!F110*12))/1820),2)*1.27,2)</f>
        <v>11.86</v>
      </c>
      <c r="F110" s="282">
        <f t="shared" si="8"/>
        <v>19.45</v>
      </c>
      <c r="G110" s="283">
        <f t="shared" si="9"/>
        <v>23.34</v>
      </c>
      <c r="H110" s="284">
        <f>TRUNC(TRUNC(((C110+('Traitements par indices'!G110*12))/1820),2)*1.25,2)</f>
        <v>11.37</v>
      </c>
      <c r="I110" s="284">
        <f>TRUNC(TRUNC(((C110+('Traitements par indices'!G110*12))/1820),2)*1.27,2)</f>
        <v>11.55</v>
      </c>
      <c r="J110" s="284">
        <f t="shared" si="10"/>
        <v>18.95</v>
      </c>
      <c r="K110" s="285">
        <f t="shared" si="11"/>
        <v>22.74</v>
      </c>
      <c r="L110" s="284">
        <f t="shared" si="12"/>
        <v>11.23</v>
      </c>
      <c r="M110" s="284">
        <f t="shared" si="13"/>
        <v>11.41</v>
      </c>
      <c r="N110" s="284">
        <f t="shared" si="14"/>
        <v>18.71</v>
      </c>
      <c r="O110" s="285">
        <f t="shared" si="15"/>
        <v>22.46</v>
      </c>
    </row>
    <row r="111" spans="1:15" ht="16" customHeight="1" x14ac:dyDescent="0.25">
      <c r="A111" s="269">
        <v>278</v>
      </c>
      <c r="B111" s="286">
        <v>208</v>
      </c>
      <c r="C111" s="271">
        <v>16422.41</v>
      </c>
      <c r="D111" s="272">
        <f>TRUNC(TRUNC(((C111+('Traitements par indices'!F111*12))/1820),2)*1.25,2)</f>
        <v>11.71</v>
      </c>
      <c r="E111" s="273">
        <f>TRUNC(TRUNC(((C111+('Traitements par indices'!F111*12))/1820),2)*1.27,2)</f>
        <v>11.89</v>
      </c>
      <c r="F111" s="273">
        <f t="shared" si="8"/>
        <v>19.510000000000002</v>
      </c>
      <c r="G111" s="274">
        <f t="shared" si="9"/>
        <v>23.42</v>
      </c>
      <c r="H111" s="275">
        <f>TRUNC(TRUNC(((C111+('Traitements par indices'!G111*12))/1820),2)*1.25,2)</f>
        <v>11.42</v>
      </c>
      <c r="I111" s="275">
        <f>TRUNC(TRUNC(((C111+('Traitements par indices'!G111*12))/1820),2)*1.27,2)</f>
        <v>11.6</v>
      </c>
      <c r="J111" s="275">
        <f t="shared" si="10"/>
        <v>19.03</v>
      </c>
      <c r="K111" s="276">
        <f t="shared" si="11"/>
        <v>22.84</v>
      </c>
      <c r="L111" s="275">
        <f t="shared" si="12"/>
        <v>11.27</v>
      </c>
      <c r="M111" s="275">
        <f t="shared" si="13"/>
        <v>11.45</v>
      </c>
      <c r="N111" s="275">
        <f t="shared" si="14"/>
        <v>18.78</v>
      </c>
      <c r="O111" s="276">
        <f t="shared" si="15"/>
        <v>22.54</v>
      </c>
    </row>
    <row r="112" spans="1:15" s="277" customFormat="1" ht="16" customHeight="1" x14ac:dyDescent="0.25">
      <c r="A112" s="278">
        <v>279</v>
      </c>
      <c r="B112" s="279">
        <v>209</v>
      </c>
      <c r="C112" s="280">
        <v>16481.48</v>
      </c>
      <c r="D112" s="281">
        <f>TRUNC(TRUNC(((C112+('Traitements par indices'!F112*12))/1820),2)*1.25,2)</f>
        <v>11.76</v>
      </c>
      <c r="E112" s="282">
        <f>TRUNC(TRUNC(((C112+('Traitements par indices'!F112*12))/1820),2)*1.27,2)</f>
        <v>11.95</v>
      </c>
      <c r="F112" s="282">
        <f t="shared" si="8"/>
        <v>19.600000000000001</v>
      </c>
      <c r="G112" s="283">
        <f t="shared" si="9"/>
        <v>23.52</v>
      </c>
      <c r="H112" s="284">
        <f>TRUNC(TRUNC(((C112+('Traitements par indices'!G112*12))/1820),2)*1.25,2)</f>
        <v>11.46</v>
      </c>
      <c r="I112" s="284">
        <f>TRUNC(TRUNC(((C112+('Traitements par indices'!G112*12))/1820),2)*1.27,2)</f>
        <v>11.64</v>
      </c>
      <c r="J112" s="284">
        <f t="shared" si="10"/>
        <v>19.100000000000001</v>
      </c>
      <c r="K112" s="285">
        <f t="shared" si="11"/>
        <v>22.92</v>
      </c>
      <c r="L112" s="284">
        <f t="shared" si="12"/>
        <v>11.31</v>
      </c>
      <c r="M112" s="284">
        <f t="shared" si="13"/>
        <v>11.49</v>
      </c>
      <c r="N112" s="284">
        <f t="shared" si="14"/>
        <v>18.850000000000001</v>
      </c>
      <c r="O112" s="285">
        <f t="shared" si="15"/>
        <v>22.62</v>
      </c>
    </row>
    <row r="113" spans="1:15" ht="16" customHeight="1" x14ac:dyDescent="0.25">
      <c r="A113" s="269">
        <v>280</v>
      </c>
      <c r="B113" s="286">
        <v>210</v>
      </c>
      <c r="C113" s="271">
        <v>16540.55</v>
      </c>
      <c r="D113" s="272">
        <f>TRUNC(TRUNC(((C113+('Traitements par indices'!F113*12))/1820),2)*1.25,2)</f>
        <v>11.8</v>
      </c>
      <c r="E113" s="273">
        <f>TRUNC(TRUNC(((C113+('Traitements par indices'!F113*12))/1820),2)*1.27,2)</f>
        <v>11.98</v>
      </c>
      <c r="F113" s="273">
        <f t="shared" si="8"/>
        <v>19.66</v>
      </c>
      <c r="G113" s="274">
        <f t="shared" si="9"/>
        <v>23.6</v>
      </c>
      <c r="H113" s="275">
        <f>TRUNC(TRUNC(((C113+('Traitements par indices'!G113*12))/1820),2)*1.25,2)</f>
        <v>11.5</v>
      </c>
      <c r="I113" s="275">
        <f>TRUNC(TRUNC(((C113+('Traitements par indices'!G113*12))/1820),2)*1.27,2)</f>
        <v>11.68</v>
      </c>
      <c r="J113" s="275">
        <f t="shared" si="10"/>
        <v>19.16</v>
      </c>
      <c r="K113" s="276">
        <f t="shared" si="11"/>
        <v>23</v>
      </c>
      <c r="L113" s="275">
        <f t="shared" si="12"/>
        <v>11.35</v>
      </c>
      <c r="M113" s="275">
        <f t="shared" si="13"/>
        <v>11.53</v>
      </c>
      <c r="N113" s="275">
        <f t="shared" si="14"/>
        <v>18.91</v>
      </c>
      <c r="O113" s="276">
        <f t="shared" si="15"/>
        <v>22.7</v>
      </c>
    </row>
    <row r="114" spans="1:15" s="277" customFormat="1" ht="16" customHeight="1" x14ac:dyDescent="0.25">
      <c r="A114" s="278">
        <v>281</v>
      </c>
      <c r="B114" s="279">
        <v>211</v>
      </c>
      <c r="C114" s="280">
        <v>16599.63</v>
      </c>
      <c r="D114" s="281">
        <f>TRUNC(TRUNC(((C114+('Traitements par indices'!F114*12))/1820),2)*1.25,2)</f>
        <v>11.83</v>
      </c>
      <c r="E114" s="282">
        <f>TRUNC(TRUNC(((C114+('Traitements par indices'!F114*12))/1820),2)*1.27,2)</f>
        <v>12.02</v>
      </c>
      <c r="F114" s="282">
        <f t="shared" si="8"/>
        <v>19.71</v>
      </c>
      <c r="G114" s="283">
        <f t="shared" si="9"/>
        <v>23.66</v>
      </c>
      <c r="H114" s="284">
        <f>TRUNC(TRUNC(((C114+('Traitements par indices'!G114*12))/1820),2)*1.25,2)</f>
        <v>11.53</v>
      </c>
      <c r="I114" s="284">
        <f>TRUNC(TRUNC(((C114+('Traitements par indices'!G114*12))/1820),2)*1.27,2)</f>
        <v>11.72</v>
      </c>
      <c r="J114" s="284">
        <f t="shared" si="10"/>
        <v>19.21</v>
      </c>
      <c r="K114" s="285">
        <f t="shared" si="11"/>
        <v>23.06</v>
      </c>
      <c r="L114" s="284">
        <f t="shared" si="12"/>
        <v>11.4</v>
      </c>
      <c r="M114" s="284">
        <f t="shared" si="13"/>
        <v>11.58</v>
      </c>
      <c r="N114" s="284">
        <f t="shared" si="14"/>
        <v>19</v>
      </c>
      <c r="O114" s="285">
        <f t="shared" si="15"/>
        <v>22.8</v>
      </c>
    </row>
    <row r="115" spans="1:15" ht="16" customHeight="1" x14ac:dyDescent="0.25">
      <c r="A115" s="269">
        <v>282</v>
      </c>
      <c r="B115" s="286">
        <v>212</v>
      </c>
      <c r="C115" s="271">
        <v>16658.7</v>
      </c>
      <c r="D115" s="272">
        <f>TRUNC(TRUNC(((C115+('Traitements par indices'!F115*12))/1820),2)*1.25,2)</f>
        <v>11.87</v>
      </c>
      <c r="E115" s="273">
        <f>TRUNC(TRUNC(((C115+('Traitements par indices'!F115*12))/1820),2)*1.27,2)</f>
        <v>12.06</v>
      </c>
      <c r="F115" s="273">
        <f t="shared" si="8"/>
        <v>19.78</v>
      </c>
      <c r="G115" s="274">
        <f t="shared" si="9"/>
        <v>23.74</v>
      </c>
      <c r="H115" s="275">
        <f>TRUNC(TRUNC(((C115+('Traitements par indices'!G115*12))/1820),2)*1.25,2)</f>
        <v>11.58</v>
      </c>
      <c r="I115" s="275">
        <f>TRUNC(TRUNC(((C115+('Traitements par indices'!G115*12))/1820),2)*1.27,2)</f>
        <v>11.77</v>
      </c>
      <c r="J115" s="275">
        <f t="shared" si="10"/>
        <v>19.3</v>
      </c>
      <c r="K115" s="276">
        <f t="shared" si="11"/>
        <v>23.16</v>
      </c>
      <c r="L115" s="275">
        <f t="shared" si="12"/>
        <v>11.43</v>
      </c>
      <c r="M115" s="275">
        <f t="shared" si="13"/>
        <v>11.62</v>
      </c>
      <c r="N115" s="275">
        <f t="shared" si="14"/>
        <v>19.05</v>
      </c>
      <c r="O115" s="276">
        <f t="shared" si="15"/>
        <v>22.86</v>
      </c>
    </row>
    <row r="116" spans="1:15" s="277" customFormat="1" ht="16" customHeight="1" x14ac:dyDescent="0.25">
      <c r="A116" s="278">
        <v>283</v>
      </c>
      <c r="B116" s="279">
        <v>213</v>
      </c>
      <c r="C116" s="280">
        <v>16717.77</v>
      </c>
      <c r="D116" s="281">
        <f>TRUNC(TRUNC(((C116+('Traitements par indices'!F116*12))/1820),2)*1.25,2)</f>
        <v>11.92</v>
      </c>
      <c r="E116" s="282">
        <f>TRUNC(TRUNC(((C116+('Traitements par indices'!F116*12))/1820),2)*1.27,2)</f>
        <v>12.11</v>
      </c>
      <c r="F116" s="282">
        <f t="shared" si="8"/>
        <v>19.86</v>
      </c>
      <c r="G116" s="283">
        <f t="shared" si="9"/>
        <v>23.84</v>
      </c>
      <c r="H116" s="284">
        <f>TRUNC(TRUNC(((C116+('Traitements par indices'!G116*12))/1820),2)*1.25,2)</f>
        <v>11.62</v>
      </c>
      <c r="I116" s="284">
        <f>TRUNC(TRUNC(((C116+('Traitements par indices'!G116*12))/1820),2)*1.27,2)</f>
        <v>11.81</v>
      </c>
      <c r="J116" s="284">
        <f t="shared" si="10"/>
        <v>19.36</v>
      </c>
      <c r="K116" s="285">
        <f t="shared" si="11"/>
        <v>23.24</v>
      </c>
      <c r="L116" s="284">
        <f t="shared" si="12"/>
        <v>11.47</v>
      </c>
      <c r="M116" s="284">
        <f t="shared" si="13"/>
        <v>11.65</v>
      </c>
      <c r="N116" s="284">
        <f t="shared" si="14"/>
        <v>19.11</v>
      </c>
      <c r="O116" s="285">
        <f t="shared" si="15"/>
        <v>22.94</v>
      </c>
    </row>
    <row r="117" spans="1:15" ht="16" customHeight="1" x14ac:dyDescent="0.25">
      <c r="A117" s="269">
        <v>284</v>
      </c>
      <c r="B117" s="286">
        <v>214</v>
      </c>
      <c r="C117" s="271">
        <v>16776.849999999999</v>
      </c>
      <c r="D117" s="272">
        <f>TRUNC(TRUNC(((C117+('Traitements par indices'!F117*12))/1820),2)*1.25,2)</f>
        <v>11.96</v>
      </c>
      <c r="E117" s="273">
        <f>TRUNC(TRUNC(((C117+('Traitements par indices'!F117*12))/1820),2)*1.27,2)</f>
        <v>12.15</v>
      </c>
      <c r="F117" s="273">
        <f t="shared" si="8"/>
        <v>19.93</v>
      </c>
      <c r="G117" s="274">
        <f t="shared" si="9"/>
        <v>23.92</v>
      </c>
      <c r="H117" s="275">
        <f>TRUNC(TRUNC(((C117+('Traitements par indices'!G117*12))/1820),2)*1.25,2)</f>
        <v>11.66</v>
      </c>
      <c r="I117" s="275">
        <f>TRUNC(TRUNC(((C117+('Traitements par indices'!G117*12))/1820),2)*1.27,2)</f>
        <v>11.84</v>
      </c>
      <c r="J117" s="275">
        <f t="shared" si="10"/>
        <v>19.43</v>
      </c>
      <c r="K117" s="276">
        <f t="shared" si="11"/>
        <v>23.32</v>
      </c>
      <c r="L117" s="275">
        <f t="shared" si="12"/>
        <v>11.51</v>
      </c>
      <c r="M117" s="275">
        <f t="shared" si="13"/>
        <v>11.69</v>
      </c>
      <c r="N117" s="275">
        <f t="shared" si="14"/>
        <v>19.18</v>
      </c>
      <c r="O117" s="276">
        <f t="shared" si="15"/>
        <v>23.02</v>
      </c>
    </row>
    <row r="118" spans="1:15" s="277" customFormat="1" ht="16" customHeight="1" x14ac:dyDescent="0.25">
      <c r="A118" s="278">
        <v>285</v>
      </c>
      <c r="B118" s="279">
        <v>215</v>
      </c>
      <c r="C118" s="280">
        <v>16835.919999999998</v>
      </c>
      <c r="D118" s="281">
        <f>TRUNC(TRUNC(((C118+('Traitements par indices'!F118*12))/1820),2)*1.25,2)</f>
        <v>12</v>
      </c>
      <c r="E118" s="282">
        <f>TRUNC(TRUNC(((C118+('Traitements par indices'!F118*12))/1820),2)*1.27,2)</f>
        <v>12.19</v>
      </c>
      <c r="F118" s="282">
        <f t="shared" si="8"/>
        <v>20</v>
      </c>
      <c r="G118" s="283">
        <f t="shared" si="9"/>
        <v>24</v>
      </c>
      <c r="H118" s="284">
        <f>TRUNC(TRUNC(((C118+('Traitements par indices'!G118*12))/1820),2)*1.25,2)</f>
        <v>11.7</v>
      </c>
      <c r="I118" s="284">
        <f>TRUNC(TRUNC(((C118+('Traitements par indices'!G118*12))/1820),2)*1.27,2)</f>
        <v>11.88</v>
      </c>
      <c r="J118" s="284">
        <f t="shared" si="10"/>
        <v>19.5</v>
      </c>
      <c r="K118" s="285">
        <f t="shared" si="11"/>
        <v>23.4</v>
      </c>
      <c r="L118" s="284">
        <f t="shared" si="12"/>
        <v>11.56</v>
      </c>
      <c r="M118" s="284">
        <f t="shared" si="13"/>
        <v>11.74</v>
      </c>
      <c r="N118" s="284">
        <f t="shared" si="14"/>
        <v>19.260000000000002</v>
      </c>
      <c r="O118" s="285">
        <f t="shared" si="15"/>
        <v>23.12</v>
      </c>
    </row>
    <row r="119" spans="1:15" ht="16" customHeight="1" x14ac:dyDescent="0.25">
      <c r="A119" s="269">
        <v>286</v>
      </c>
      <c r="B119" s="286">
        <v>216</v>
      </c>
      <c r="C119" s="271">
        <v>16894.990000000002</v>
      </c>
      <c r="D119" s="272">
        <f>TRUNC(TRUNC(((C119+('Traitements par indices'!F119*12))/1820),2)*1.25,2)</f>
        <v>12.03</v>
      </c>
      <c r="E119" s="273">
        <f>TRUNC(TRUNC(((C119+('Traitements par indices'!F119*12))/1820),2)*1.27,2)</f>
        <v>12.23</v>
      </c>
      <c r="F119" s="273">
        <f t="shared" si="8"/>
        <v>20.05</v>
      </c>
      <c r="G119" s="274">
        <f t="shared" si="9"/>
        <v>24.06</v>
      </c>
      <c r="H119" s="275">
        <f>TRUNC(TRUNC(((C119+('Traitements par indices'!G119*12))/1820),2)*1.25,2)</f>
        <v>11.75</v>
      </c>
      <c r="I119" s="275">
        <f>TRUNC(TRUNC(((C119+('Traitements par indices'!G119*12))/1820),2)*1.27,2)</f>
        <v>11.93</v>
      </c>
      <c r="J119" s="275">
        <f t="shared" si="10"/>
        <v>19.579999999999998</v>
      </c>
      <c r="K119" s="276">
        <f t="shared" si="11"/>
        <v>23.5</v>
      </c>
      <c r="L119" s="275">
        <f t="shared" si="12"/>
        <v>11.6</v>
      </c>
      <c r="M119" s="275">
        <f t="shared" si="13"/>
        <v>11.78</v>
      </c>
      <c r="N119" s="275">
        <f t="shared" si="14"/>
        <v>19.329999999999998</v>
      </c>
      <c r="O119" s="276">
        <f t="shared" si="15"/>
        <v>23.2</v>
      </c>
    </row>
    <row r="120" spans="1:15" s="277" customFormat="1" ht="16" customHeight="1" x14ac:dyDescent="0.25">
      <c r="A120" s="278">
        <v>287</v>
      </c>
      <c r="B120" s="279">
        <v>217</v>
      </c>
      <c r="C120" s="280">
        <v>16954.07</v>
      </c>
      <c r="D120" s="281">
        <f>TRUNC(TRUNC(((C120+('Traitements par indices'!F120*12))/1820),2)*1.25,2)</f>
        <v>12.08</v>
      </c>
      <c r="E120" s="282">
        <f>TRUNC(TRUNC(((C120+('Traitements par indices'!F120*12))/1820),2)*1.27,2)</f>
        <v>12.28</v>
      </c>
      <c r="F120" s="282">
        <f t="shared" si="8"/>
        <v>20.13</v>
      </c>
      <c r="G120" s="283">
        <f t="shared" si="9"/>
        <v>24.16</v>
      </c>
      <c r="H120" s="284">
        <f>TRUNC(TRUNC(((C120+('Traitements par indices'!G120*12))/1820),2)*1.25,2)</f>
        <v>11.78</v>
      </c>
      <c r="I120" s="284">
        <f>TRUNC(TRUNC(((C120+('Traitements par indices'!G120*12))/1820),2)*1.27,2)</f>
        <v>11.97</v>
      </c>
      <c r="J120" s="284">
        <f t="shared" si="10"/>
        <v>19.63</v>
      </c>
      <c r="K120" s="285">
        <f t="shared" si="11"/>
        <v>23.56</v>
      </c>
      <c r="L120" s="284">
        <f t="shared" si="12"/>
        <v>11.63</v>
      </c>
      <c r="M120" s="284">
        <f t="shared" si="13"/>
        <v>11.82</v>
      </c>
      <c r="N120" s="284">
        <f t="shared" si="14"/>
        <v>19.38</v>
      </c>
      <c r="O120" s="285">
        <f t="shared" si="15"/>
        <v>23.26</v>
      </c>
    </row>
    <row r="121" spans="1:15" ht="16" customHeight="1" x14ac:dyDescent="0.25">
      <c r="A121" s="269">
        <v>288</v>
      </c>
      <c r="B121" s="286">
        <v>218</v>
      </c>
      <c r="C121" s="271">
        <v>17013.14</v>
      </c>
      <c r="D121" s="272">
        <f>TRUNC(TRUNC(((C121+('Traitements par indices'!F121*12))/1820),2)*1.25,2)</f>
        <v>12.12</v>
      </c>
      <c r="E121" s="273">
        <f>TRUNC(TRUNC(((C121+('Traitements par indices'!F121*12))/1820),2)*1.27,2)</f>
        <v>12.31</v>
      </c>
      <c r="F121" s="273">
        <f t="shared" si="8"/>
        <v>20.2</v>
      </c>
      <c r="G121" s="274">
        <f t="shared" si="9"/>
        <v>24.24</v>
      </c>
      <c r="H121" s="275">
        <f>TRUNC(TRUNC(((C121+('Traitements par indices'!G121*12))/1820),2)*1.25,2)</f>
        <v>11.82</v>
      </c>
      <c r="I121" s="275">
        <f>TRUNC(TRUNC(((C121+('Traitements par indices'!G121*12))/1820),2)*1.27,2)</f>
        <v>12.01</v>
      </c>
      <c r="J121" s="275">
        <f t="shared" si="10"/>
        <v>19.7</v>
      </c>
      <c r="K121" s="276">
        <f t="shared" si="11"/>
        <v>23.64</v>
      </c>
      <c r="L121" s="275">
        <f t="shared" si="12"/>
        <v>11.67</v>
      </c>
      <c r="M121" s="275">
        <f t="shared" si="13"/>
        <v>11.86</v>
      </c>
      <c r="N121" s="275">
        <f t="shared" si="14"/>
        <v>19.45</v>
      </c>
      <c r="O121" s="276">
        <f t="shared" si="15"/>
        <v>23.34</v>
      </c>
    </row>
    <row r="122" spans="1:15" s="277" customFormat="1" ht="16" customHeight="1" x14ac:dyDescent="0.25">
      <c r="A122" s="278">
        <v>289</v>
      </c>
      <c r="B122" s="279">
        <v>219</v>
      </c>
      <c r="C122" s="280">
        <v>17072.21</v>
      </c>
      <c r="D122" s="281">
        <f>TRUNC(TRUNC(((C122+('Traitements par indices'!F122*12))/1820),2)*1.25,2)</f>
        <v>12.16</v>
      </c>
      <c r="E122" s="282">
        <f>TRUNC(TRUNC(((C122+('Traitements par indices'!F122*12))/1820),2)*1.27,2)</f>
        <v>12.35</v>
      </c>
      <c r="F122" s="282">
        <f t="shared" si="8"/>
        <v>20.260000000000002</v>
      </c>
      <c r="G122" s="283">
        <f t="shared" si="9"/>
        <v>24.32</v>
      </c>
      <c r="H122" s="284">
        <f>TRUNC(TRUNC(((C122+('Traitements par indices'!G122*12))/1820),2)*1.25,2)</f>
        <v>11.86</v>
      </c>
      <c r="I122" s="284">
        <f>TRUNC(TRUNC(((C122+('Traitements par indices'!G122*12))/1820),2)*1.27,2)</f>
        <v>12.05</v>
      </c>
      <c r="J122" s="284">
        <f t="shared" si="10"/>
        <v>19.760000000000002</v>
      </c>
      <c r="K122" s="285">
        <f t="shared" si="11"/>
        <v>23.72</v>
      </c>
      <c r="L122" s="284">
        <f t="shared" si="12"/>
        <v>11.72</v>
      </c>
      <c r="M122" s="284">
        <f t="shared" si="13"/>
        <v>11.91</v>
      </c>
      <c r="N122" s="284">
        <f t="shared" si="14"/>
        <v>19.53</v>
      </c>
      <c r="O122" s="285">
        <f t="shared" si="15"/>
        <v>23.44</v>
      </c>
    </row>
    <row r="123" spans="1:15" ht="16" customHeight="1" x14ac:dyDescent="0.25">
      <c r="A123" s="269">
        <v>290</v>
      </c>
      <c r="B123" s="286">
        <v>220</v>
      </c>
      <c r="C123" s="271">
        <v>17131.29</v>
      </c>
      <c r="D123" s="272">
        <f>TRUNC(TRUNC(((C123+('Traitements par indices'!F123*12))/1820),2)*1.25,2)</f>
        <v>12.2</v>
      </c>
      <c r="E123" s="273">
        <f>TRUNC(TRUNC(((C123+('Traitements par indices'!F123*12))/1820),2)*1.27,2)</f>
        <v>12.39</v>
      </c>
      <c r="F123" s="273">
        <f t="shared" si="8"/>
        <v>20.329999999999998</v>
      </c>
      <c r="G123" s="274">
        <f t="shared" si="9"/>
        <v>24.4</v>
      </c>
      <c r="H123" s="275">
        <f>TRUNC(TRUNC(((C123+('Traitements par indices'!G123*12))/1820),2)*1.25,2)</f>
        <v>11.91</v>
      </c>
      <c r="I123" s="275">
        <f>TRUNC(TRUNC(((C123+('Traitements par indices'!G123*12))/1820),2)*1.27,2)</f>
        <v>12.1</v>
      </c>
      <c r="J123" s="275">
        <f t="shared" si="10"/>
        <v>19.850000000000001</v>
      </c>
      <c r="K123" s="276">
        <f t="shared" si="11"/>
        <v>23.82</v>
      </c>
      <c r="L123" s="275">
        <f t="shared" si="12"/>
        <v>11.76</v>
      </c>
      <c r="M123" s="275">
        <f t="shared" si="13"/>
        <v>11.95</v>
      </c>
      <c r="N123" s="275">
        <f t="shared" si="14"/>
        <v>19.600000000000001</v>
      </c>
      <c r="O123" s="276">
        <f t="shared" si="15"/>
        <v>23.52</v>
      </c>
    </row>
    <row r="124" spans="1:15" s="277" customFormat="1" ht="16" customHeight="1" x14ac:dyDescent="0.25">
      <c r="A124" s="278">
        <v>291</v>
      </c>
      <c r="B124" s="279">
        <v>221</v>
      </c>
      <c r="C124" s="280">
        <v>17190.36</v>
      </c>
      <c r="D124" s="281">
        <f>TRUNC(TRUNC(((C124+('Traitements par indices'!F124*12))/1820),2)*1.25,2)</f>
        <v>12.25</v>
      </c>
      <c r="E124" s="282">
        <f>TRUNC(TRUNC(((C124+('Traitements par indices'!F124*12))/1820),2)*1.27,2)</f>
        <v>12.44</v>
      </c>
      <c r="F124" s="282">
        <f t="shared" si="8"/>
        <v>20.41</v>
      </c>
      <c r="G124" s="283">
        <f t="shared" si="9"/>
        <v>24.5</v>
      </c>
      <c r="H124" s="284">
        <f>TRUNC(TRUNC(((C124+('Traitements par indices'!G124*12))/1820),2)*1.25,2)</f>
        <v>11.95</v>
      </c>
      <c r="I124" s="284">
        <f>TRUNC(TRUNC(((C124+('Traitements par indices'!G124*12))/1820),2)*1.27,2)</f>
        <v>12.14</v>
      </c>
      <c r="J124" s="284">
        <f t="shared" si="10"/>
        <v>19.91</v>
      </c>
      <c r="K124" s="285">
        <f t="shared" si="11"/>
        <v>23.9</v>
      </c>
      <c r="L124" s="284">
        <f t="shared" si="12"/>
        <v>11.8</v>
      </c>
      <c r="M124" s="284">
        <f t="shared" si="13"/>
        <v>11.98</v>
      </c>
      <c r="N124" s="284">
        <f t="shared" si="14"/>
        <v>19.66</v>
      </c>
      <c r="O124" s="285">
        <f t="shared" si="15"/>
        <v>23.6</v>
      </c>
    </row>
    <row r="125" spans="1:15" ht="16" customHeight="1" x14ac:dyDescent="0.25">
      <c r="A125" s="269">
        <v>292</v>
      </c>
      <c r="B125" s="286">
        <v>222</v>
      </c>
      <c r="C125" s="271">
        <v>17249.43</v>
      </c>
      <c r="D125" s="272">
        <f>TRUNC(TRUNC(((C125+('Traitements par indices'!F125*12))/1820),2)*1.25,2)</f>
        <v>12.28</v>
      </c>
      <c r="E125" s="273">
        <f>TRUNC(TRUNC(((C125+('Traitements par indices'!F125*12))/1820),2)*1.27,2)</f>
        <v>12.48</v>
      </c>
      <c r="F125" s="273">
        <f t="shared" si="8"/>
        <v>20.46</v>
      </c>
      <c r="G125" s="274">
        <f t="shared" si="9"/>
        <v>24.56</v>
      </c>
      <c r="H125" s="275">
        <f>TRUNC(TRUNC(((C125+('Traitements par indices'!G125*12))/1820),2)*1.25,2)</f>
        <v>11.98</v>
      </c>
      <c r="I125" s="275">
        <f>TRUNC(TRUNC(((C125+('Traitements par indices'!G125*12))/1820),2)*1.27,2)</f>
        <v>12.17</v>
      </c>
      <c r="J125" s="275">
        <f t="shared" si="10"/>
        <v>19.96</v>
      </c>
      <c r="K125" s="276">
        <f t="shared" si="11"/>
        <v>23.96</v>
      </c>
      <c r="L125" s="275">
        <f t="shared" si="12"/>
        <v>11.83</v>
      </c>
      <c r="M125" s="275">
        <f t="shared" si="13"/>
        <v>12.02</v>
      </c>
      <c r="N125" s="275">
        <f t="shared" si="14"/>
        <v>19.71</v>
      </c>
      <c r="O125" s="276">
        <f t="shared" si="15"/>
        <v>23.66</v>
      </c>
    </row>
    <row r="126" spans="1:15" s="277" customFormat="1" ht="16" customHeight="1" x14ac:dyDescent="0.25">
      <c r="A126" s="278">
        <v>293</v>
      </c>
      <c r="B126" s="279">
        <v>223</v>
      </c>
      <c r="C126" s="280">
        <v>17308.509999999998</v>
      </c>
      <c r="D126" s="281">
        <f>TRUNC(TRUNC(((C126+('Traitements par indices'!F126*12))/1820),2)*1.25,2)</f>
        <v>12.32</v>
      </c>
      <c r="E126" s="282">
        <f>TRUNC(TRUNC(((C126+('Traitements par indices'!F126*12))/1820),2)*1.27,2)</f>
        <v>12.52</v>
      </c>
      <c r="F126" s="282">
        <f t="shared" si="8"/>
        <v>20.53</v>
      </c>
      <c r="G126" s="283">
        <f t="shared" si="9"/>
        <v>24.64</v>
      </c>
      <c r="H126" s="284">
        <f>TRUNC(TRUNC(((C126+('Traitements par indices'!G126*12))/1820),2)*1.25,2)</f>
        <v>12.02</v>
      </c>
      <c r="I126" s="284">
        <f>TRUNC(TRUNC(((C126+('Traitements par indices'!G126*12))/1820),2)*1.27,2)</f>
        <v>12.21</v>
      </c>
      <c r="J126" s="284">
        <f t="shared" si="10"/>
        <v>20.03</v>
      </c>
      <c r="K126" s="285">
        <f t="shared" si="11"/>
        <v>24.04</v>
      </c>
      <c r="L126" s="284">
        <f t="shared" si="12"/>
        <v>11.88</v>
      </c>
      <c r="M126" s="284">
        <f t="shared" si="13"/>
        <v>12.07</v>
      </c>
      <c r="N126" s="284">
        <f t="shared" si="14"/>
        <v>19.8</v>
      </c>
      <c r="O126" s="285">
        <f t="shared" si="15"/>
        <v>23.76</v>
      </c>
    </row>
    <row r="127" spans="1:15" ht="16" customHeight="1" x14ac:dyDescent="0.25">
      <c r="A127" s="269">
        <v>294</v>
      </c>
      <c r="B127" s="286">
        <v>224</v>
      </c>
      <c r="C127" s="271">
        <v>17367.580000000002</v>
      </c>
      <c r="D127" s="272">
        <f>TRUNC(TRUNC(((C127+('Traitements par indices'!F127*12))/1820),2)*1.25,2)</f>
        <v>12.36</v>
      </c>
      <c r="E127" s="273">
        <f>TRUNC(TRUNC(((C127+('Traitements par indices'!F127*12))/1820),2)*1.27,2)</f>
        <v>12.56</v>
      </c>
      <c r="F127" s="273">
        <f t="shared" si="8"/>
        <v>20.6</v>
      </c>
      <c r="G127" s="274">
        <f t="shared" si="9"/>
        <v>24.72</v>
      </c>
      <c r="H127" s="275">
        <f>TRUNC(TRUNC(((C127+('Traitements par indices'!G127*12))/1820),2)*1.25,2)</f>
        <v>12.07</v>
      </c>
      <c r="I127" s="275">
        <f>TRUNC(TRUNC(((C127+('Traitements par indices'!G127*12))/1820),2)*1.27,2)</f>
        <v>12.26</v>
      </c>
      <c r="J127" s="275">
        <f t="shared" si="10"/>
        <v>20.11</v>
      </c>
      <c r="K127" s="276">
        <f t="shared" si="11"/>
        <v>24.14</v>
      </c>
      <c r="L127" s="275">
        <f t="shared" si="12"/>
        <v>11.92</v>
      </c>
      <c r="M127" s="275">
        <f t="shared" si="13"/>
        <v>12.11</v>
      </c>
      <c r="N127" s="275">
        <f t="shared" si="14"/>
        <v>19.86</v>
      </c>
      <c r="O127" s="276">
        <f t="shared" si="15"/>
        <v>23.84</v>
      </c>
    </row>
    <row r="128" spans="1:15" s="277" customFormat="1" ht="16" customHeight="1" x14ac:dyDescent="0.25">
      <c r="A128" s="278">
        <v>295</v>
      </c>
      <c r="B128" s="279">
        <v>225</v>
      </c>
      <c r="C128" s="280">
        <v>17426.650000000001</v>
      </c>
      <c r="D128" s="281">
        <f>TRUNC(TRUNC(((C128+('Traitements par indices'!F128*12))/1820),2)*1.25,2)</f>
        <v>12.41</v>
      </c>
      <c r="E128" s="282">
        <f>TRUNC(TRUNC(((C128+('Traitements par indices'!F128*12))/1820),2)*1.27,2)</f>
        <v>12.61</v>
      </c>
      <c r="F128" s="282">
        <f t="shared" si="8"/>
        <v>20.68</v>
      </c>
      <c r="G128" s="283">
        <f t="shared" si="9"/>
        <v>24.82</v>
      </c>
      <c r="H128" s="284">
        <f>TRUNC(TRUNC(((C128+('Traitements par indices'!G128*12))/1820),2)*1.25,2)</f>
        <v>12.11</v>
      </c>
      <c r="I128" s="284">
        <f>TRUNC(TRUNC(((C128+('Traitements par indices'!G128*12))/1820),2)*1.27,2)</f>
        <v>12.3</v>
      </c>
      <c r="J128" s="284">
        <f t="shared" si="10"/>
        <v>20.18</v>
      </c>
      <c r="K128" s="285">
        <f t="shared" si="11"/>
        <v>24.22</v>
      </c>
      <c r="L128" s="284">
        <f t="shared" si="12"/>
        <v>11.96</v>
      </c>
      <c r="M128" s="284">
        <f t="shared" si="13"/>
        <v>12.15</v>
      </c>
      <c r="N128" s="284">
        <f t="shared" si="14"/>
        <v>19.93</v>
      </c>
      <c r="O128" s="285">
        <f t="shared" si="15"/>
        <v>23.92</v>
      </c>
    </row>
    <row r="129" spans="1:15" ht="16" customHeight="1" x14ac:dyDescent="0.25">
      <c r="A129" s="269">
        <v>296</v>
      </c>
      <c r="B129" s="286">
        <v>226</v>
      </c>
      <c r="C129" s="271">
        <v>17485.73</v>
      </c>
      <c r="D129" s="272">
        <f>TRUNC(TRUNC(((C129+('Traitements par indices'!F129*12))/1820),2)*1.25,2)</f>
        <v>12.45</v>
      </c>
      <c r="E129" s="273">
        <f>TRUNC(TRUNC(((C129+('Traitements par indices'!F129*12))/1820),2)*1.27,2)</f>
        <v>12.64</v>
      </c>
      <c r="F129" s="273">
        <f t="shared" si="8"/>
        <v>20.75</v>
      </c>
      <c r="G129" s="274">
        <f t="shared" si="9"/>
        <v>24.9</v>
      </c>
      <c r="H129" s="275">
        <f>TRUNC(TRUNC(((C129+('Traitements par indices'!G129*12))/1820),2)*1.25,2)</f>
        <v>12.15</v>
      </c>
      <c r="I129" s="275">
        <f>TRUNC(TRUNC(((C129+('Traitements par indices'!G129*12))/1820),2)*1.27,2)</f>
        <v>12.34</v>
      </c>
      <c r="J129" s="275">
        <f t="shared" si="10"/>
        <v>20.25</v>
      </c>
      <c r="K129" s="276">
        <f t="shared" si="11"/>
        <v>24.3</v>
      </c>
      <c r="L129" s="275">
        <f t="shared" si="12"/>
        <v>12</v>
      </c>
      <c r="M129" s="275">
        <f t="shared" si="13"/>
        <v>12.19</v>
      </c>
      <c r="N129" s="275">
        <f t="shared" si="14"/>
        <v>20</v>
      </c>
      <c r="O129" s="276">
        <f t="shared" si="15"/>
        <v>24</v>
      </c>
    </row>
    <row r="130" spans="1:15" s="277" customFormat="1" ht="16" customHeight="1" x14ac:dyDescent="0.25">
      <c r="A130" s="278">
        <v>297</v>
      </c>
      <c r="B130" s="279">
        <v>227</v>
      </c>
      <c r="C130" s="280">
        <v>17544.8</v>
      </c>
      <c r="D130" s="281">
        <f>TRUNC(TRUNC(((C130+('Traitements par indices'!F130*12))/1820),2)*1.25,2)</f>
        <v>12.48</v>
      </c>
      <c r="E130" s="282">
        <f>TRUNC(TRUNC(((C130+('Traitements par indices'!F130*12))/1820),2)*1.27,2)</f>
        <v>12.68</v>
      </c>
      <c r="F130" s="282">
        <f t="shared" si="8"/>
        <v>20.8</v>
      </c>
      <c r="G130" s="283">
        <f t="shared" si="9"/>
        <v>24.96</v>
      </c>
      <c r="H130" s="284">
        <f>TRUNC(TRUNC(((C130+('Traitements par indices'!G130*12))/1820),2)*1.25,2)</f>
        <v>12.18</v>
      </c>
      <c r="I130" s="284">
        <f>TRUNC(TRUNC(((C130+('Traitements par indices'!G130*12))/1820),2)*1.27,2)</f>
        <v>12.38</v>
      </c>
      <c r="J130" s="284">
        <f t="shared" si="10"/>
        <v>20.3</v>
      </c>
      <c r="K130" s="285">
        <f t="shared" si="11"/>
        <v>24.36</v>
      </c>
      <c r="L130" s="284">
        <f t="shared" si="12"/>
        <v>12.05</v>
      </c>
      <c r="M130" s="284">
        <f t="shared" si="13"/>
        <v>12.24</v>
      </c>
      <c r="N130" s="284">
        <f t="shared" si="14"/>
        <v>20.079999999999998</v>
      </c>
      <c r="O130" s="285">
        <f t="shared" si="15"/>
        <v>24.1</v>
      </c>
    </row>
    <row r="131" spans="1:15" ht="16" customHeight="1" x14ac:dyDescent="0.25">
      <c r="A131" s="269">
        <v>298</v>
      </c>
      <c r="B131" s="286">
        <v>228</v>
      </c>
      <c r="C131" s="271">
        <v>17603.87</v>
      </c>
      <c r="D131" s="272">
        <f>TRUNC(TRUNC(((C131+('Traitements par indices'!F131*12))/1820),2)*1.25,2)</f>
        <v>12.52</v>
      </c>
      <c r="E131" s="273">
        <f>TRUNC(TRUNC(((C131+('Traitements par indices'!F131*12))/1820),2)*1.27,2)</f>
        <v>12.72</v>
      </c>
      <c r="F131" s="273">
        <f t="shared" ref="F131:F194" si="16">TRUNC(D131+(D131*2/3),2)</f>
        <v>20.86</v>
      </c>
      <c r="G131" s="274">
        <f t="shared" ref="G131:G194" si="17">TRUNC(D131*2,2)</f>
        <v>25.04</v>
      </c>
      <c r="H131" s="275">
        <f>TRUNC(TRUNC(((C131+('Traitements par indices'!G131*12))/1820),2)*1.25,2)</f>
        <v>12.23</v>
      </c>
      <c r="I131" s="275">
        <f>TRUNC(TRUNC(((C131+('Traitements par indices'!G131*12))/1820),2)*1.27,2)</f>
        <v>12.43</v>
      </c>
      <c r="J131" s="275">
        <f t="shared" ref="J131:J194" si="18">TRUNC(H131+(H131*2/3),2)</f>
        <v>20.38</v>
      </c>
      <c r="K131" s="276">
        <f t="shared" ref="K131:K194" si="19">TRUNC((H131*2),2)</f>
        <v>24.46</v>
      </c>
      <c r="L131" s="275">
        <f t="shared" ref="L131:L194" si="20">TRUNC(TRUNC((C131/1820),2)*1.25,2)</f>
        <v>12.08</v>
      </c>
      <c r="M131" s="275">
        <f t="shared" ref="M131:M194" si="21">TRUNC(TRUNC((C131/1820),2)*1.27,2)</f>
        <v>12.28</v>
      </c>
      <c r="N131" s="275">
        <f t="shared" ref="N131:N194" si="22">TRUNC(L131+(L131*2/3),2)</f>
        <v>20.13</v>
      </c>
      <c r="O131" s="276">
        <f t="shared" ref="O131:O194" si="23">TRUNC((L131*2),2)</f>
        <v>24.16</v>
      </c>
    </row>
    <row r="132" spans="1:15" s="277" customFormat="1" ht="16" customHeight="1" x14ac:dyDescent="0.25">
      <c r="A132" s="278">
        <v>299</v>
      </c>
      <c r="B132" s="279">
        <v>229</v>
      </c>
      <c r="C132" s="280">
        <v>17662.95</v>
      </c>
      <c r="D132" s="281">
        <f>TRUNC(TRUNC(((C132+('Traitements par indices'!F132*12))/1820),2)*1.25,2)</f>
        <v>12.57</v>
      </c>
      <c r="E132" s="282">
        <f>TRUNC(TRUNC(((C132+('Traitements par indices'!F132*12))/1820),2)*1.27,2)</f>
        <v>12.77</v>
      </c>
      <c r="F132" s="282">
        <f t="shared" si="16"/>
        <v>20.95</v>
      </c>
      <c r="G132" s="283">
        <f t="shared" si="17"/>
        <v>25.14</v>
      </c>
      <c r="H132" s="284">
        <f>TRUNC(TRUNC(((C132+('Traitements par indices'!G132*12))/1820),2)*1.25,2)</f>
        <v>12.27</v>
      </c>
      <c r="I132" s="284">
        <f>TRUNC(TRUNC(((C132+('Traitements par indices'!G132*12))/1820),2)*1.27,2)</f>
        <v>12.47</v>
      </c>
      <c r="J132" s="284">
        <f t="shared" si="18"/>
        <v>20.45</v>
      </c>
      <c r="K132" s="285">
        <f t="shared" si="19"/>
        <v>24.54</v>
      </c>
      <c r="L132" s="284">
        <f t="shared" si="20"/>
        <v>12.12</v>
      </c>
      <c r="M132" s="284">
        <f t="shared" si="21"/>
        <v>12.31</v>
      </c>
      <c r="N132" s="284">
        <f t="shared" si="22"/>
        <v>20.2</v>
      </c>
      <c r="O132" s="285">
        <f t="shared" si="23"/>
        <v>24.24</v>
      </c>
    </row>
    <row r="133" spans="1:15" ht="16" customHeight="1" x14ac:dyDescent="0.25">
      <c r="A133" s="269">
        <v>300</v>
      </c>
      <c r="B133" s="286">
        <v>230</v>
      </c>
      <c r="C133" s="271">
        <v>17722.02</v>
      </c>
      <c r="D133" s="272">
        <f>TRUNC(TRUNC(((C133+('Traitements par indices'!F133*12))/1820),2)*1.25,2)</f>
        <v>12.61</v>
      </c>
      <c r="E133" s="273">
        <f>TRUNC(TRUNC(((C133+('Traitements par indices'!F133*12))/1820),2)*1.27,2)</f>
        <v>12.81</v>
      </c>
      <c r="F133" s="273">
        <f t="shared" si="16"/>
        <v>21.01</v>
      </c>
      <c r="G133" s="274">
        <f t="shared" si="17"/>
        <v>25.22</v>
      </c>
      <c r="H133" s="275">
        <f>TRUNC(TRUNC(((C133+('Traitements par indices'!G133*12))/1820),2)*1.25,2)</f>
        <v>12.31</v>
      </c>
      <c r="I133" s="275">
        <f>TRUNC(TRUNC(((C133+('Traitements par indices'!G133*12))/1820),2)*1.27,2)</f>
        <v>12.5</v>
      </c>
      <c r="J133" s="275">
        <f t="shared" si="18"/>
        <v>20.51</v>
      </c>
      <c r="K133" s="276">
        <f t="shared" si="19"/>
        <v>24.62</v>
      </c>
      <c r="L133" s="275">
        <f t="shared" si="20"/>
        <v>12.16</v>
      </c>
      <c r="M133" s="275">
        <f t="shared" si="21"/>
        <v>12.35</v>
      </c>
      <c r="N133" s="275">
        <f t="shared" si="22"/>
        <v>20.260000000000002</v>
      </c>
      <c r="O133" s="276">
        <f t="shared" si="23"/>
        <v>24.32</v>
      </c>
    </row>
    <row r="134" spans="1:15" s="277" customFormat="1" ht="16" customHeight="1" x14ac:dyDescent="0.25">
      <c r="A134" s="278">
        <v>301</v>
      </c>
      <c r="B134" s="279">
        <v>231</v>
      </c>
      <c r="C134" s="280">
        <v>17781.09</v>
      </c>
      <c r="D134" s="281">
        <f>TRUNC(TRUNC(((C134+('Traitements par indices'!F134*12))/1820),2)*1.25,2)</f>
        <v>12.65</v>
      </c>
      <c r="E134" s="282">
        <f>TRUNC(TRUNC(((C134+('Traitements par indices'!F134*12))/1820),2)*1.27,2)</f>
        <v>12.85</v>
      </c>
      <c r="F134" s="282">
        <f t="shared" si="16"/>
        <v>21.08</v>
      </c>
      <c r="G134" s="283">
        <f t="shared" si="17"/>
        <v>25.3</v>
      </c>
      <c r="H134" s="284">
        <f>TRUNC(TRUNC(((C134+('Traitements par indices'!G134*12))/1820),2)*1.25,2)</f>
        <v>12.35</v>
      </c>
      <c r="I134" s="284">
        <f>TRUNC(TRUNC(((C134+('Traitements par indices'!G134*12))/1820),2)*1.27,2)</f>
        <v>12.54</v>
      </c>
      <c r="J134" s="284">
        <f t="shared" si="18"/>
        <v>20.58</v>
      </c>
      <c r="K134" s="285">
        <f t="shared" si="19"/>
        <v>24.7</v>
      </c>
      <c r="L134" s="284">
        <f t="shared" si="20"/>
        <v>12.2</v>
      </c>
      <c r="M134" s="284">
        <f t="shared" si="21"/>
        <v>12.39</v>
      </c>
      <c r="N134" s="284">
        <f t="shared" si="22"/>
        <v>20.329999999999998</v>
      </c>
      <c r="O134" s="285">
        <f t="shared" si="23"/>
        <v>24.4</v>
      </c>
    </row>
    <row r="135" spans="1:15" ht="16" customHeight="1" x14ac:dyDescent="0.25">
      <c r="A135" s="269">
        <v>302</v>
      </c>
      <c r="B135" s="286">
        <v>232</v>
      </c>
      <c r="C135" s="271">
        <v>17840.169999999998</v>
      </c>
      <c r="D135" s="272">
        <f>TRUNC(TRUNC(((C135+('Traitements par indices'!F135*12))/1820),2)*1.25,2)</f>
        <v>12.68</v>
      </c>
      <c r="E135" s="273">
        <f>TRUNC(TRUNC(((C135+('Traitements par indices'!F135*12))/1820),2)*1.27,2)</f>
        <v>12.89</v>
      </c>
      <c r="F135" s="273">
        <f t="shared" si="16"/>
        <v>21.13</v>
      </c>
      <c r="G135" s="274">
        <f t="shared" si="17"/>
        <v>25.36</v>
      </c>
      <c r="H135" s="275">
        <f>TRUNC(TRUNC(((C135+('Traitements par indices'!G135*12))/1820),2)*1.25,2)</f>
        <v>12.4</v>
      </c>
      <c r="I135" s="275">
        <f>TRUNC(TRUNC(((C135+('Traitements par indices'!G135*12))/1820),2)*1.27,2)</f>
        <v>12.59</v>
      </c>
      <c r="J135" s="275">
        <f t="shared" si="18"/>
        <v>20.66</v>
      </c>
      <c r="K135" s="276">
        <f t="shared" si="19"/>
        <v>24.8</v>
      </c>
      <c r="L135" s="275">
        <f t="shared" si="20"/>
        <v>12.25</v>
      </c>
      <c r="M135" s="275">
        <f t="shared" si="21"/>
        <v>12.44</v>
      </c>
      <c r="N135" s="275">
        <f t="shared" si="22"/>
        <v>20.41</v>
      </c>
      <c r="O135" s="276">
        <f t="shared" si="23"/>
        <v>24.5</v>
      </c>
    </row>
    <row r="136" spans="1:15" s="277" customFormat="1" ht="16" customHeight="1" x14ac:dyDescent="0.25">
      <c r="A136" s="278">
        <v>303</v>
      </c>
      <c r="B136" s="279">
        <v>233</v>
      </c>
      <c r="C136" s="280">
        <v>17899.240000000002</v>
      </c>
      <c r="D136" s="281">
        <f>TRUNC(TRUNC(((C136+('Traitements par indices'!F136*12))/1820),2)*1.25,2)</f>
        <v>12.73</v>
      </c>
      <c r="E136" s="282">
        <f>TRUNC(TRUNC(((C136+('Traitements par indices'!F136*12))/1820),2)*1.27,2)</f>
        <v>12.94</v>
      </c>
      <c r="F136" s="282">
        <f t="shared" si="16"/>
        <v>21.21</v>
      </c>
      <c r="G136" s="283">
        <f t="shared" si="17"/>
        <v>25.46</v>
      </c>
      <c r="H136" s="284">
        <f>TRUNC(TRUNC(((C136+('Traitements par indices'!G136*12))/1820),2)*1.25,2)</f>
        <v>12.43</v>
      </c>
      <c r="I136" s="284">
        <f>TRUNC(TRUNC(((C136+('Traitements par indices'!G136*12))/1820),2)*1.27,2)</f>
        <v>12.63</v>
      </c>
      <c r="J136" s="284">
        <f t="shared" si="18"/>
        <v>20.71</v>
      </c>
      <c r="K136" s="285">
        <f t="shared" si="19"/>
        <v>24.86</v>
      </c>
      <c r="L136" s="284">
        <f t="shared" si="20"/>
        <v>12.28</v>
      </c>
      <c r="M136" s="284">
        <f t="shared" si="21"/>
        <v>12.48</v>
      </c>
      <c r="N136" s="284">
        <f t="shared" si="22"/>
        <v>20.46</v>
      </c>
      <c r="O136" s="285">
        <f t="shared" si="23"/>
        <v>24.56</v>
      </c>
    </row>
    <row r="137" spans="1:15" ht="16" customHeight="1" x14ac:dyDescent="0.25">
      <c r="A137" s="269">
        <v>304</v>
      </c>
      <c r="B137" s="286">
        <v>234</v>
      </c>
      <c r="C137" s="271">
        <v>17958.310000000001</v>
      </c>
      <c r="D137" s="272">
        <f>TRUNC(TRUNC(((C137+('Traitements par indices'!F137*12))/1820),2)*1.25,2)</f>
        <v>12.77</v>
      </c>
      <c r="E137" s="273">
        <f>TRUNC(TRUNC(((C137+('Traitements par indices'!F137*12))/1820),2)*1.27,2)</f>
        <v>12.97</v>
      </c>
      <c r="F137" s="273">
        <f t="shared" si="16"/>
        <v>21.28</v>
      </c>
      <c r="G137" s="274">
        <f t="shared" si="17"/>
        <v>25.54</v>
      </c>
      <c r="H137" s="275">
        <f>TRUNC(TRUNC(((C137+('Traitements par indices'!G137*12))/1820),2)*1.25,2)</f>
        <v>12.47</v>
      </c>
      <c r="I137" s="275">
        <f>TRUNC(TRUNC(((C137+('Traitements par indices'!G137*12))/1820),2)*1.27,2)</f>
        <v>12.67</v>
      </c>
      <c r="J137" s="275">
        <f t="shared" si="18"/>
        <v>20.78</v>
      </c>
      <c r="K137" s="276">
        <f t="shared" si="19"/>
        <v>24.94</v>
      </c>
      <c r="L137" s="275">
        <f t="shared" si="20"/>
        <v>12.32</v>
      </c>
      <c r="M137" s="275">
        <f t="shared" si="21"/>
        <v>12.52</v>
      </c>
      <c r="N137" s="275">
        <f t="shared" si="22"/>
        <v>20.53</v>
      </c>
      <c r="O137" s="276">
        <f t="shared" si="23"/>
        <v>24.64</v>
      </c>
    </row>
    <row r="138" spans="1:15" s="277" customFormat="1" ht="16" customHeight="1" x14ac:dyDescent="0.25">
      <c r="A138" s="278">
        <v>305</v>
      </c>
      <c r="B138" s="279">
        <v>235</v>
      </c>
      <c r="C138" s="280">
        <v>18017.39</v>
      </c>
      <c r="D138" s="281">
        <f>TRUNC(TRUNC(((C138+('Traitements par indices'!F138*12))/1820),2)*1.25,2)</f>
        <v>12.81</v>
      </c>
      <c r="E138" s="282">
        <f>TRUNC(TRUNC(((C138+('Traitements par indices'!F138*12))/1820),2)*1.27,2)</f>
        <v>13.01</v>
      </c>
      <c r="F138" s="282">
        <f t="shared" si="16"/>
        <v>21.35</v>
      </c>
      <c r="G138" s="283">
        <f t="shared" si="17"/>
        <v>25.62</v>
      </c>
      <c r="H138" s="284">
        <f>TRUNC(TRUNC(((C138+('Traitements par indices'!G138*12))/1820),2)*1.25,2)</f>
        <v>12.51</v>
      </c>
      <c r="I138" s="284">
        <f>TRUNC(TRUNC(((C138+('Traitements par indices'!G138*12))/1820),2)*1.27,2)</f>
        <v>12.71</v>
      </c>
      <c r="J138" s="284">
        <f t="shared" si="18"/>
        <v>20.85</v>
      </c>
      <c r="K138" s="285">
        <f t="shared" si="19"/>
        <v>25.02</v>
      </c>
      <c r="L138" s="284">
        <f t="shared" si="20"/>
        <v>12.36</v>
      </c>
      <c r="M138" s="284">
        <f t="shared" si="21"/>
        <v>12.56</v>
      </c>
      <c r="N138" s="284">
        <f t="shared" si="22"/>
        <v>20.6</v>
      </c>
      <c r="O138" s="285">
        <f t="shared" si="23"/>
        <v>24.72</v>
      </c>
    </row>
    <row r="139" spans="1:15" ht="16" customHeight="1" x14ac:dyDescent="0.25">
      <c r="A139" s="269">
        <v>306</v>
      </c>
      <c r="B139" s="286">
        <v>236</v>
      </c>
      <c r="C139" s="271">
        <v>18076.46</v>
      </c>
      <c r="D139" s="272">
        <f>TRUNC(TRUNC(((C139+('Traitements par indices'!F139*12))/1820),2)*1.25,2)</f>
        <v>12.85</v>
      </c>
      <c r="E139" s="273">
        <f>TRUNC(TRUNC(((C139+('Traitements par indices'!F139*12))/1820),2)*1.27,2)</f>
        <v>13.05</v>
      </c>
      <c r="F139" s="273">
        <f t="shared" si="16"/>
        <v>21.41</v>
      </c>
      <c r="G139" s="274">
        <f t="shared" si="17"/>
        <v>25.7</v>
      </c>
      <c r="H139" s="275">
        <f>TRUNC(TRUNC(((C139+('Traitements par indices'!G139*12))/1820),2)*1.25,2)</f>
        <v>12.56</v>
      </c>
      <c r="I139" s="275">
        <f>TRUNC(TRUNC(((C139+('Traitements par indices'!G139*12))/1820),2)*1.27,2)</f>
        <v>12.76</v>
      </c>
      <c r="J139" s="275">
        <f t="shared" si="18"/>
        <v>20.93</v>
      </c>
      <c r="K139" s="276">
        <f t="shared" si="19"/>
        <v>25.12</v>
      </c>
      <c r="L139" s="275">
        <f t="shared" si="20"/>
        <v>12.41</v>
      </c>
      <c r="M139" s="275">
        <f t="shared" si="21"/>
        <v>12.61</v>
      </c>
      <c r="N139" s="275">
        <f t="shared" si="22"/>
        <v>20.68</v>
      </c>
      <c r="O139" s="276">
        <f t="shared" si="23"/>
        <v>24.82</v>
      </c>
    </row>
    <row r="140" spans="1:15" s="277" customFormat="1" ht="16" customHeight="1" x14ac:dyDescent="0.25">
      <c r="A140" s="278">
        <v>307</v>
      </c>
      <c r="B140" s="279">
        <v>237</v>
      </c>
      <c r="C140" s="280">
        <v>18135.53</v>
      </c>
      <c r="D140" s="281">
        <f>TRUNC(TRUNC(((C140+('Traitements par indices'!F140*12))/1820),2)*1.25,2)</f>
        <v>12.9</v>
      </c>
      <c r="E140" s="282">
        <f>TRUNC(TRUNC(((C140+('Traitements par indices'!F140*12))/1820),2)*1.27,2)</f>
        <v>13.1</v>
      </c>
      <c r="F140" s="282">
        <f t="shared" si="16"/>
        <v>21.5</v>
      </c>
      <c r="G140" s="283">
        <f t="shared" si="17"/>
        <v>25.8</v>
      </c>
      <c r="H140" s="284">
        <f>TRUNC(TRUNC(((C140+('Traitements par indices'!G140*12))/1820),2)*1.25,2)</f>
        <v>12.6</v>
      </c>
      <c r="I140" s="284">
        <f>TRUNC(TRUNC(((C140+('Traitements par indices'!G140*12))/1820),2)*1.27,2)</f>
        <v>12.8</v>
      </c>
      <c r="J140" s="284">
        <f t="shared" si="18"/>
        <v>21</v>
      </c>
      <c r="K140" s="285">
        <f t="shared" si="19"/>
        <v>25.2</v>
      </c>
      <c r="L140" s="284">
        <f t="shared" si="20"/>
        <v>12.45</v>
      </c>
      <c r="M140" s="284">
        <f t="shared" si="21"/>
        <v>12.64</v>
      </c>
      <c r="N140" s="284">
        <f t="shared" si="22"/>
        <v>20.75</v>
      </c>
      <c r="O140" s="285">
        <f t="shared" si="23"/>
        <v>24.9</v>
      </c>
    </row>
    <row r="141" spans="1:15" ht="16" customHeight="1" x14ac:dyDescent="0.25">
      <c r="A141" s="269">
        <v>308</v>
      </c>
      <c r="B141" s="286">
        <v>238</v>
      </c>
      <c r="C141" s="271">
        <v>18194.61</v>
      </c>
      <c r="D141" s="272">
        <f>TRUNC(TRUNC(((C141+('Traitements par indices'!F141*12))/1820),2)*1.25,2)</f>
        <v>12.93</v>
      </c>
      <c r="E141" s="273">
        <f>TRUNC(TRUNC(((C141+('Traitements par indices'!F141*12))/1820),2)*1.27,2)</f>
        <v>13.14</v>
      </c>
      <c r="F141" s="273">
        <f t="shared" si="16"/>
        <v>21.55</v>
      </c>
      <c r="G141" s="274">
        <f t="shared" si="17"/>
        <v>25.86</v>
      </c>
      <c r="H141" s="275">
        <f>TRUNC(TRUNC(((C141+('Traitements par indices'!G141*12))/1820),2)*1.25,2)</f>
        <v>12.63</v>
      </c>
      <c r="I141" s="275">
        <f>TRUNC(TRUNC(((C141+('Traitements par indices'!G141*12))/1820),2)*1.27,2)</f>
        <v>12.83</v>
      </c>
      <c r="J141" s="275">
        <f t="shared" si="18"/>
        <v>21.05</v>
      </c>
      <c r="K141" s="276">
        <f t="shared" si="19"/>
        <v>25.26</v>
      </c>
      <c r="L141" s="275">
        <f t="shared" si="20"/>
        <v>12.48</v>
      </c>
      <c r="M141" s="275">
        <f t="shared" si="21"/>
        <v>12.68</v>
      </c>
      <c r="N141" s="275">
        <f t="shared" si="22"/>
        <v>20.8</v>
      </c>
      <c r="O141" s="276">
        <f t="shared" si="23"/>
        <v>24.96</v>
      </c>
    </row>
    <row r="142" spans="1:15" s="277" customFormat="1" ht="16" customHeight="1" x14ac:dyDescent="0.25">
      <c r="A142" s="278">
        <v>309</v>
      </c>
      <c r="B142" s="279">
        <v>239</v>
      </c>
      <c r="C142" s="280">
        <v>18253.68</v>
      </c>
      <c r="D142" s="281">
        <f>TRUNC(TRUNC(((C142+('Traitements par indices'!F142*12))/1820),2)*1.25,2)</f>
        <v>12.97</v>
      </c>
      <c r="E142" s="282">
        <f>TRUNC(TRUNC(((C142+('Traitements par indices'!F142*12))/1820),2)*1.27,2)</f>
        <v>13.18</v>
      </c>
      <c r="F142" s="282">
        <f t="shared" si="16"/>
        <v>21.61</v>
      </c>
      <c r="G142" s="283">
        <f t="shared" si="17"/>
        <v>25.94</v>
      </c>
      <c r="H142" s="284">
        <f>TRUNC(TRUNC(((C142+('Traitements par indices'!G142*12))/1820),2)*1.25,2)</f>
        <v>12.67</v>
      </c>
      <c r="I142" s="284">
        <f>TRUNC(TRUNC(((C142+('Traitements par indices'!G142*12))/1820),2)*1.27,2)</f>
        <v>12.87</v>
      </c>
      <c r="J142" s="284">
        <f t="shared" si="18"/>
        <v>21.11</v>
      </c>
      <c r="K142" s="285">
        <f t="shared" si="19"/>
        <v>25.34</v>
      </c>
      <c r="L142" s="284">
        <f t="shared" si="20"/>
        <v>12.52</v>
      </c>
      <c r="M142" s="284">
        <f t="shared" si="21"/>
        <v>12.72</v>
      </c>
      <c r="N142" s="284">
        <f t="shared" si="22"/>
        <v>20.86</v>
      </c>
      <c r="O142" s="285">
        <f t="shared" si="23"/>
        <v>25.04</v>
      </c>
    </row>
    <row r="143" spans="1:15" ht="16" customHeight="1" x14ac:dyDescent="0.25">
      <c r="A143" s="269">
        <v>310</v>
      </c>
      <c r="B143" s="286">
        <v>240</v>
      </c>
      <c r="C143" s="271">
        <v>18312.75</v>
      </c>
      <c r="D143" s="272">
        <f>TRUNC(TRUNC(((C143+('Traitements par indices'!F143*12))/1820),2)*1.25,2)</f>
        <v>13.01</v>
      </c>
      <c r="E143" s="273">
        <f>TRUNC(TRUNC(((C143+('Traitements par indices'!F143*12))/1820),2)*1.27,2)</f>
        <v>13.22</v>
      </c>
      <c r="F143" s="273">
        <f t="shared" si="16"/>
        <v>21.68</v>
      </c>
      <c r="G143" s="274">
        <f t="shared" si="17"/>
        <v>26.02</v>
      </c>
      <c r="H143" s="275">
        <f>TRUNC(TRUNC(((C143+('Traitements par indices'!G143*12))/1820),2)*1.25,2)</f>
        <v>12.72</v>
      </c>
      <c r="I143" s="275">
        <f>TRUNC(TRUNC(((C143+('Traitements par indices'!G143*12))/1820),2)*1.27,2)</f>
        <v>12.92</v>
      </c>
      <c r="J143" s="275">
        <f t="shared" si="18"/>
        <v>21.2</v>
      </c>
      <c r="K143" s="276">
        <f t="shared" si="19"/>
        <v>25.44</v>
      </c>
      <c r="L143" s="275">
        <f t="shared" si="20"/>
        <v>12.57</v>
      </c>
      <c r="M143" s="275">
        <f t="shared" si="21"/>
        <v>12.77</v>
      </c>
      <c r="N143" s="275">
        <f t="shared" si="22"/>
        <v>20.95</v>
      </c>
      <c r="O143" s="276">
        <f t="shared" si="23"/>
        <v>25.14</v>
      </c>
    </row>
    <row r="144" spans="1:15" s="277" customFormat="1" ht="16" customHeight="1" x14ac:dyDescent="0.25">
      <c r="A144" s="278">
        <v>311</v>
      </c>
      <c r="B144" s="279">
        <v>241</v>
      </c>
      <c r="C144" s="280">
        <v>18371.830000000002</v>
      </c>
      <c r="D144" s="281">
        <f>TRUNC(TRUNC(((C144+('Traitements par indices'!F144*12))/1820),2)*1.25,2)</f>
        <v>13.06</v>
      </c>
      <c r="E144" s="282">
        <f>TRUNC(TRUNC(((C144+('Traitements par indices'!F144*12))/1820),2)*1.27,2)</f>
        <v>13.27</v>
      </c>
      <c r="F144" s="282">
        <f t="shared" si="16"/>
        <v>21.76</v>
      </c>
      <c r="G144" s="283">
        <f t="shared" si="17"/>
        <v>26.12</v>
      </c>
      <c r="H144" s="284">
        <f>TRUNC(TRUNC(((C144+('Traitements par indices'!G144*12))/1820),2)*1.25,2)</f>
        <v>12.76</v>
      </c>
      <c r="I144" s="284">
        <f>TRUNC(TRUNC(((C144+('Traitements par indices'!G144*12))/1820),2)*1.27,2)</f>
        <v>12.96</v>
      </c>
      <c r="J144" s="284">
        <f t="shared" si="18"/>
        <v>21.26</v>
      </c>
      <c r="K144" s="285">
        <f t="shared" si="19"/>
        <v>25.52</v>
      </c>
      <c r="L144" s="284">
        <f t="shared" si="20"/>
        <v>12.61</v>
      </c>
      <c r="M144" s="284">
        <f t="shared" si="21"/>
        <v>12.81</v>
      </c>
      <c r="N144" s="284">
        <f t="shared" si="22"/>
        <v>21.01</v>
      </c>
      <c r="O144" s="285">
        <f t="shared" si="23"/>
        <v>25.22</v>
      </c>
    </row>
    <row r="145" spans="1:15" ht="16" customHeight="1" x14ac:dyDescent="0.25">
      <c r="A145" s="269">
        <v>312</v>
      </c>
      <c r="B145" s="286">
        <v>242</v>
      </c>
      <c r="C145" s="271">
        <v>18430.900000000001</v>
      </c>
      <c r="D145" s="272">
        <f>TRUNC(TRUNC(((C145+('Traitements par indices'!F145*12))/1820),2)*1.25,2)</f>
        <v>13.1</v>
      </c>
      <c r="E145" s="273">
        <f>TRUNC(TRUNC(((C145+('Traitements par indices'!F145*12))/1820),2)*1.27,2)</f>
        <v>13.3</v>
      </c>
      <c r="F145" s="273">
        <f t="shared" si="16"/>
        <v>21.83</v>
      </c>
      <c r="G145" s="274">
        <f t="shared" si="17"/>
        <v>26.2</v>
      </c>
      <c r="H145" s="275">
        <f>TRUNC(TRUNC(((C145+('Traitements par indices'!G145*12))/1820),2)*1.25,2)</f>
        <v>12.8</v>
      </c>
      <c r="I145" s="275">
        <f>TRUNC(TRUNC(((C145+('Traitements par indices'!G145*12))/1820),2)*1.27,2)</f>
        <v>13</v>
      </c>
      <c r="J145" s="275">
        <f t="shared" si="18"/>
        <v>21.33</v>
      </c>
      <c r="K145" s="276">
        <f t="shared" si="19"/>
        <v>25.6</v>
      </c>
      <c r="L145" s="275">
        <f t="shared" si="20"/>
        <v>12.65</v>
      </c>
      <c r="M145" s="275">
        <f t="shared" si="21"/>
        <v>12.85</v>
      </c>
      <c r="N145" s="275">
        <f t="shared" si="22"/>
        <v>21.08</v>
      </c>
      <c r="O145" s="276">
        <f t="shared" si="23"/>
        <v>25.3</v>
      </c>
    </row>
    <row r="146" spans="1:15" s="277" customFormat="1" ht="16" customHeight="1" x14ac:dyDescent="0.25">
      <c r="A146" s="278">
        <v>313</v>
      </c>
      <c r="B146" s="279">
        <v>243</v>
      </c>
      <c r="C146" s="280">
        <v>18489.97</v>
      </c>
      <c r="D146" s="281">
        <f>TRUNC(TRUNC(((C146+('Traitements par indices'!F146*12))/1820),2)*1.25,2)</f>
        <v>13.13</v>
      </c>
      <c r="E146" s="282">
        <f>TRUNC(TRUNC(((C146+('Traitements par indices'!F146*12))/1820),2)*1.27,2)</f>
        <v>13.34</v>
      </c>
      <c r="F146" s="282">
        <f t="shared" si="16"/>
        <v>21.88</v>
      </c>
      <c r="G146" s="283">
        <f t="shared" si="17"/>
        <v>26.26</v>
      </c>
      <c r="H146" s="284">
        <f>TRUNC(TRUNC(((C146+('Traitements par indices'!G146*12))/1820),2)*1.25,2)</f>
        <v>12.83</v>
      </c>
      <c r="I146" s="284">
        <f>TRUNC(TRUNC(((C146+('Traitements par indices'!G146*12))/1820),2)*1.27,2)</f>
        <v>13.04</v>
      </c>
      <c r="J146" s="284">
        <f t="shared" si="18"/>
        <v>21.38</v>
      </c>
      <c r="K146" s="285">
        <f t="shared" si="19"/>
        <v>25.66</v>
      </c>
      <c r="L146" s="284">
        <f t="shared" si="20"/>
        <v>12.68</v>
      </c>
      <c r="M146" s="284">
        <f t="shared" si="21"/>
        <v>12.89</v>
      </c>
      <c r="N146" s="284">
        <f t="shared" si="22"/>
        <v>21.13</v>
      </c>
      <c r="O146" s="285">
        <f t="shared" si="23"/>
        <v>25.36</v>
      </c>
    </row>
    <row r="147" spans="1:15" ht="16" customHeight="1" x14ac:dyDescent="0.25">
      <c r="A147" s="269">
        <v>314</v>
      </c>
      <c r="B147" s="286">
        <v>244</v>
      </c>
      <c r="C147" s="271">
        <v>18549.05</v>
      </c>
      <c r="D147" s="272">
        <f>TRUNC(TRUNC(((C147+('Traitements par indices'!F147*12))/1820),2)*1.25,2)</f>
        <v>13.17</v>
      </c>
      <c r="E147" s="273">
        <f>TRUNC(TRUNC(((C147+('Traitements par indices'!F147*12))/1820),2)*1.27,2)</f>
        <v>13.38</v>
      </c>
      <c r="F147" s="273">
        <f t="shared" si="16"/>
        <v>21.95</v>
      </c>
      <c r="G147" s="274">
        <f t="shared" si="17"/>
        <v>26.34</v>
      </c>
      <c r="H147" s="275">
        <f>TRUNC(TRUNC(((C147+('Traitements par indices'!G147*12))/1820),2)*1.25,2)</f>
        <v>12.88</v>
      </c>
      <c r="I147" s="275">
        <f>TRUNC(TRUNC(((C147+('Traitements par indices'!G147*12))/1820),2)*1.27,2)</f>
        <v>13.09</v>
      </c>
      <c r="J147" s="275">
        <f t="shared" si="18"/>
        <v>21.46</v>
      </c>
      <c r="K147" s="276">
        <f t="shared" si="19"/>
        <v>25.76</v>
      </c>
      <c r="L147" s="275">
        <f t="shared" si="20"/>
        <v>12.73</v>
      </c>
      <c r="M147" s="275">
        <f t="shared" si="21"/>
        <v>12.94</v>
      </c>
      <c r="N147" s="275">
        <f t="shared" si="22"/>
        <v>21.21</v>
      </c>
      <c r="O147" s="276">
        <f t="shared" si="23"/>
        <v>25.46</v>
      </c>
    </row>
    <row r="148" spans="1:15" s="277" customFormat="1" ht="16" customHeight="1" x14ac:dyDescent="0.25">
      <c r="A148" s="278">
        <v>314</v>
      </c>
      <c r="B148" s="279">
        <v>245</v>
      </c>
      <c r="C148" s="280">
        <v>18549.05</v>
      </c>
      <c r="D148" s="281">
        <f>TRUNC(TRUNC(((C148+('Traitements par indices'!F148*12))/1820),2)*1.25,2)</f>
        <v>13.17</v>
      </c>
      <c r="E148" s="282">
        <f>TRUNC(TRUNC(((C148+('Traitements par indices'!F148*12))/1820),2)*1.27,2)</f>
        <v>13.38</v>
      </c>
      <c r="F148" s="282">
        <f t="shared" si="16"/>
        <v>21.95</v>
      </c>
      <c r="G148" s="283">
        <f t="shared" si="17"/>
        <v>26.34</v>
      </c>
      <c r="H148" s="284">
        <f>TRUNC(TRUNC(((C148+('Traitements par indices'!G148*12))/1820),2)*1.25,2)</f>
        <v>12.88</v>
      </c>
      <c r="I148" s="284">
        <f>TRUNC(TRUNC(((C148+('Traitements par indices'!G148*12))/1820),2)*1.27,2)</f>
        <v>13.09</v>
      </c>
      <c r="J148" s="284">
        <f t="shared" si="18"/>
        <v>21.46</v>
      </c>
      <c r="K148" s="285">
        <f t="shared" si="19"/>
        <v>25.76</v>
      </c>
      <c r="L148" s="284">
        <f t="shared" si="20"/>
        <v>12.73</v>
      </c>
      <c r="M148" s="284">
        <f t="shared" si="21"/>
        <v>12.94</v>
      </c>
      <c r="N148" s="284">
        <f t="shared" si="22"/>
        <v>21.21</v>
      </c>
      <c r="O148" s="285">
        <f t="shared" si="23"/>
        <v>25.46</v>
      </c>
    </row>
    <row r="149" spans="1:15" ht="16" customHeight="1" x14ac:dyDescent="0.25">
      <c r="A149" s="269">
        <v>314</v>
      </c>
      <c r="B149" s="286">
        <v>246</v>
      </c>
      <c r="C149" s="271">
        <v>18549.05</v>
      </c>
      <c r="D149" s="272">
        <f>TRUNC(TRUNC(((C149+('Traitements par indices'!F149*12))/1820),2)*1.25,2)</f>
        <v>13.17</v>
      </c>
      <c r="E149" s="273">
        <f>TRUNC(TRUNC(((C149+('Traitements par indices'!F149*12))/1820),2)*1.27,2)</f>
        <v>13.38</v>
      </c>
      <c r="F149" s="273">
        <f t="shared" si="16"/>
        <v>21.95</v>
      </c>
      <c r="G149" s="274">
        <f t="shared" si="17"/>
        <v>26.34</v>
      </c>
      <c r="H149" s="275">
        <f>TRUNC(TRUNC(((C149+('Traitements par indices'!G149*12))/1820),2)*1.25,2)</f>
        <v>12.88</v>
      </c>
      <c r="I149" s="275">
        <f>TRUNC(TRUNC(((C149+('Traitements par indices'!G149*12))/1820),2)*1.27,2)</f>
        <v>13.09</v>
      </c>
      <c r="J149" s="275">
        <f t="shared" si="18"/>
        <v>21.46</v>
      </c>
      <c r="K149" s="276">
        <f t="shared" si="19"/>
        <v>25.76</v>
      </c>
      <c r="L149" s="275">
        <f t="shared" si="20"/>
        <v>12.73</v>
      </c>
      <c r="M149" s="275">
        <f t="shared" si="21"/>
        <v>12.94</v>
      </c>
      <c r="N149" s="275">
        <f t="shared" si="22"/>
        <v>21.21</v>
      </c>
      <c r="O149" s="276">
        <f t="shared" si="23"/>
        <v>25.46</v>
      </c>
    </row>
    <row r="150" spans="1:15" s="277" customFormat="1" ht="16" customHeight="1" x14ac:dyDescent="0.25">
      <c r="A150" s="278">
        <v>314</v>
      </c>
      <c r="B150" s="279">
        <v>247</v>
      </c>
      <c r="C150" s="280">
        <v>18549.05</v>
      </c>
      <c r="D150" s="281">
        <f>TRUNC(TRUNC(((C150+('Traitements par indices'!F150*12))/1820),2)*1.25,2)</f>
        <v>13.17</v>
      </c>
      <c r="E150" s="282">
        <f>TRUNC(TRUNC(((C150+('Traitements par indices'!F150*12))/1820),2)*1.27,2)</f>
        <v>13.38</v>
      </c>
      <c r="F150" s="282">
        <f t="shared" si="16"/>
        <v>21.95</v>
      </c>
      <c r="G150" s="283">
        <f t="shared" si="17"/>
        <v>26.34</v>
      </c>
      <c r="H150" s="284">
        <f>TRUNC(TRUNC(((C150+('Traitements par indices'!G150*12))/1820),2)*1.25,2)</f>
        <v>12.88</v>
      </c>
      <c r="I150" s="284">
        <f>TRUNC(TRUNC(((C150+('Traitements par indices'!G150*12))/1820),2)*1.27,2)</f>
        <v>13.09</v>
      </c>
      <c r="J150" s="284">
        <f t="shared" si="18"/>
        <v>21.46</v>
      </c>
      <c r="K150" s="285">
        <f t="shared" si="19"/>
        <v>25.76</v>
      </c>
      <c r="L150" s="284">
        <f t="shared" si="20"/>
        <v>12.73</v>
      </c>
      <c r="M150" s="284">
        <f t="shared" si="21"/>
        <v>12.94</v>
      </c>
      <c r="N150" s="284">
        <f t="shared" si="22"/>
        <v>21.21</v>
      </c>
      <c r="O150" s="285">
        <f t="shared" si="23"/>
        <v>25.46</v>
      </c>
    </row>
    <row r="151" spans="1:15" ht="16" customHeight="1" x14ac:dyDescent="0.25">
      <c r="A151" s="269">
        <v>314</v>
      </c>
      <c r="B151" s="286">
        <v>248</v>
      </c>
      <c r="C151" s="271">
        <v>18549.05</v>
      </c>
      <c r="D151" s="272">
        <f>TRUNC(TRUNC(((C151+('Traitements par indices'!F151*12))/1820),2)*1.25,2)</f>
        <v>13.17</v>
      </c>
      <c r="E151" s="273">
        <f>TRUNC(TRUNC(((C151+('Traitements par indices'!F151*12))/1820),2)*1.27,2)</f>
        <v>13.38</v>
      </c>
      <c r="F151" s="273">
        <f t="shared" si="16"/>
        <v>21.95</v>
      </c>
      <c r="G151" s="274">
        <f t="shared" si="17"/>
        <v>26.34</v>
      </c>
      <c r="H151" s="275">
        <f>TRUNC(TRUNC(((C151+('Traitements par indices'!G151*12))/1820),2)*1.25,2)</f>
        <v>12.88</v>
      </c>
      <c r="I151" s="275">
        <f>TRUNC(TRUNC(((C151+('Traitements par indices'!G151*12))/1820),2)*1.27,2)</f>
        <v>13.09</v>
      </c>
      <c r="J151" s="275">
        <f t="shared" si="18"/>
        <v>21.46</v>
      </c>
      <c r="K151" s="276">
        <f t="shared" si="19"/>
        <v>25.76</v>
      </c>
      <c r="L151" s="275">
        <f t="shared" si="20"/>
        <v>12.73</v>
      </c>
      <c r="M151" s="275">
        <f t="shared" si="21"/>
        <v>12.94</v>
      </c>
      <c r="N151" s="275">
        <f t="shared" si="22"/>
        <v>21.21</v>
      </c>
      <c r="O151" s="276">
        <f t="shared" si="23"/>
        <v>25.46</v>
      </c>
    </row>
    <row r="152" spans="1:15" s="277" customFormat="1" ht="16" customHeight="1" x14ac:dyDescent="0.25">
      <c r="A152" s="278">
        <v>314</v>
      </c>
      <c r="B152" s="279">
        <v>249</v>
      </c>
      <c r="C152" s="280">
        <v>18549.05</v>
      </c>
      <c r="D152" s="281">
        <f>TRUNC(TRUNC(((C152+('Traitements par indices'!F152*12))/1820),2)*1.25,2)</f>
        <v>13.17</v>
      </c>
      <c r="E152" s="282">
        <f>TRUNC(TRUNC(((C152+('Traitements par indices'!F152*12))/1820),2)*1.27,2)</f>
        <v>13.38</v>
      </c>
      <c r="F152" s="282">
        <f t="shared" si="16"/>
        <v>21.95</v>
      </c>
      <c r="G152" s="283">
        <f t="shared" si="17"/>
        <v>26.34</v>
      </c>
      <c r="H152" s="284">
        <f>TRUNC(TRUNC(((C152+('Traitements par indices'!G152*12))/1820),2)*1.25,2)</f>
        <v>12.88</v>
      </c>
      <c r="I152" s="284">
        <f>TRUNC(TRUNC(((C152+('Traitements par indices'!G152*12))/1820),2)*1.27,2)</f>
        <v>13.09</v>
      </c>
      <c r="J152" s="284">
        <f t="shared" si="18"/>
        <v>21.46</v>
      </c>
      <c r="K152" s="285">
        <f t="shared" si="19"/>
        <v>25.76</v>
      </c>
      <c r="L152" s="284">
        <f t="shared" si="20"/>
        <v>12.73</v>
      </c>
      <c r="M152" s="284">
        <f t="shared" si="21"/>
        <v>12.94</v>
      </c>
      <c r="N152" s="284">
        <f t="shared" si="22"/>
        <v>21.21</v>
      </c>
      <c r="O152" s="285">
        <f t="shared" si="23"/>
        <v>25.46</v>
      </c>
    </row>
    <row r="153" spans="1:15" ht="16" customHeight="1" x14ac:dyDescent="0.25">
      <c r="A153" s="269">
        <v>314</v>
      </c>
      <c r="B153" s="286">
        <v>250</v>
      </c>
      <c r="C153" s="271">
        <v>18549.05</v>
      </c>
      <c r="D153" s="272">
        <f>TRUNC(TRUNC(((C153+('Traitements par indices'!F153*12))/1820),2)*1.25,2)</f>
        <v>13.17</v>
      </c>
      <c r="E153" s="273">
        <f>TRUNC(TRUNC(((C153+('Traitements par indices'!F153*12))/1820),2)*1.27,2)</f>
        <v>13.38</v>
      </c>
      <c r="F153" s="273">
        <f t="shared" si="16"/>
        <v>21.95</v>
      </c>
      <c r="G153" s="274">
        <f t="shared" si="17"/>
        <v>26.34</v>
      </c>
      <c r="H153" s="275">
        <f>TRUNC(TRUNC(((C153+('Traitements par indices'!G153*12))/1820),2)*1.25,2)</f>
        <v>12.88</v>
      </c>
      <c r="I153" s="275">
        <f>TRUNC(TRUNC(((C153+('Traitements par indices'!G153*12))/1820),2)*1.27,2)</f>
        <v>13.09</v>
      </c>
      <c r="J153" s="275">
        <f t="shared" si="18"/>
        <v>21.46</v>
      </c>
      <c r="K153" s="276">
        <f t="shared" si="19"/>
        <v>25.76</v>
      </c>
      <c r="L153" s="275">
        <f t="shared" si="20"/>
        <v>12.73</v>
      </c>
      <c r="M153" s="275">
        <f t="shared" si="21"/>
        <v>12.94</v>
      </c>
      <c r="N153" s="275">
        <f t="shared" si="22"/>
        <v>21.21</v>
      </c>
      <c r="O153" s="276">
        <f t="shared" si="23"/>
        <v>25.46</v>
      </c>
    </row>
    <row r="154" spans="1:15" s="277" customFormat="1" ht="16" customHeight="1" x14ac:dyDescent="0.25">
      <c r="A154" s="278">
        <v>314</v>
      </c>
      <c r="B154" s="279">
        <v>251</v>
      </c>
      <c r="C154" s="280">
        <v>18549.05</v>
      </c>
      <c r="D154" s="281">
        <f>TRUNC(TRUNC(((C154+('Traitements par indices'!F154*12))/1820),2)*1.25,2)</f>
        <v>13.17</v>
      </c>
      <c r="E154" s="282">
        <f>TRUNC(TRUNC(((C154+('Traitements par indices'!F154*12))/1820),2)*1.27,2)</f>
        <v>13.38</v>
      </c>
      <c r="F154" s="282">
        <f t="shared" si="16"/>
        <v>21.95</v>
      </c>
      <c r="G154" s="283">
        <f t="shared" si="17"/>
        <v>26.34</v>
      </c>
      <c r="H154" s="284">
        <f>TRUNC(TRUNC(((C154+('Traitements par indices'!G154*12))/1820),2)*1.25,2)</f>
        <v>12.88</v>
      </c>
      <c r="I154" s="284">
        <f>TRUNC(TRUNC(((C154+('Traitements par indices'!G154*12))/1820),2)*1.27,2)</f>
        <v>13.09</v>
      </c>
      <c r="J154" s="284">
        <f t="shared" si="18"/>
        <v>21.46</v>
      </c>
      <c r="K154" s="285">
        <f t="shared" si="19"/>
        <v>25.76</v>
      </c>
      <c r="L154" s="284">
        <f t="shared" si="20"/>
        <v>12.73</v>
      </c>
      <c r="M154" s="284">
        <f t="shared" si="21"/>
        <v>12.94</v>
      </c>
      <c r="N154" s="284">
        <f t="shared" si="22"/>
        <v>21.21</v>
      </c>
      <c r="O154" s="285">
        <f t="shared" si="23"/>
        <v>25.46</v>
      </c>
    </row>
    <row r="155" spans="1:15" ht="16" customHeight="1" x14ac:dyDescent="0.25">
      <c r="A155" s="269">
        <v>314</v>
      </c>
      <c r="B155" s="286">
        <v>252</v>
      </c>
      <c r="C155" s="271">
        <v>18549.05</v>
      </c>
      <c r="D155" s="272">
        <f>TRUNC(TRUNC(((C155+('Traitements par indices'!F155*12))/1820),2)*1.25,2)</f>
        <v>13.17</v>
      </c>
      <c r="E155" s="273">
        <f>TRUNC(TRUNC(((C155+('Traitements par indices'!F155*12))/1820),2)*1.27,2)</f>
        <v>13.38</v>
      </c>
      <c r="F155" s="273">
        <f t="shared" si="16"/>
        <v>21.95</v>
      </c>
      <c r="G155" s="274">
        <f t="shared" si="17"/>
        <v>26.34</v>
      </c>
      <c r="H155" s="275">
        <f>TRUNC(TRUNC(((C155+('Traitements par indices'!G155*12))/1820),2)*1.25,2)</f>
        <v>12.88</v>
      </c>
      <c r="I155" s="275">
        <f>TRUNC(TRUNC(((C155+('Traitements par indices'!G155*12))/1820),2)*1.27,2)</f>
        <v>13.09</v>
      </c>
      <c r="J155" s="275">
        <f t="shared" si="18"/>
        <v>21.46</v>
      </c>
      <c r="K155" s="276">
        <f t="shared" si="19"/>
        <v>25.76</v>
      </c>
      <c r="L155" s="275">
        <f t="shared" si="20"/>
        <v>12.73</v>
      </c>
      <c r="M155" s="275">
        <f t="shared" si="21"/>
        <v>12.94</v>
      </c>
      <c r="N155" s="275">
        <f t="shared" si="22"/>
        <v>21.21</v>
      </c>
      <c r="O155" s="276">
        <f t="shared" si="23"/>
        <v>25.46</v>
      </c>
    </row>
    <row r="156" spans="1:15" s="277" customFormat="1" ht="16" customHeight="1" x14ac:dyDescent="0.25">
      <c r="A156" s="278">
        <v>314</v>
      </c>
      <c r="B156" s="279">
        <v>253</v>
      </c>
      <c r="C156" s="280">
        <v>18549.05</v>
      </c>
      <c r="D156" s="281">
        <f>TRUNC(TRUNC(((C156+('Traitements par indices'!F156*12))/1820),2)*1.25,2)</f>
        <v>13.17</v>
      </c>
      <c r="E156" s="282">
        <f>TRUNC(TRUNC(((C156+('Traitements par indices'!F156*12))/1820),2)*1.27,2)</f>
        <v>13.38</v>
      </c>
      <c r="F156" s="282">
        <f t="shared" si="16"/>
        <v>21.95</v>
      </c>
      <c r="G156" s="283">
        <f t="shared" si="17"/>
        <v>26.34</v>
      </c>
      <c r="H156" s="284">
        <f>TRUNC(TRUNC(((C156+('Traitements par indices'!G156*12))/1820),2)*1.25,2)</f>
        <v>12.88</v>
      </c>
      <c r="I156" s="284">
        <f>TRUNC(TRUNC(((C156+('Traitements par indices'!G156*12))/1820),2)*1.27,2)</f>
        <v>13.09</v>
      </c>
      <c r="J156" s="284">
        <f t="shared" si="18"/>
        <v>21.46</v>
      </c>
      <c r="K156" s="285">
        <f t="shared" si="19"/>
        <v>25.76</v>
      </c>
      <c r="L156" s="284">
        <f t="shared" si="20"/>
        <v>12.73</v>
      </c>
      <c r="M156" s="284">
        <f t="shared" si="21"/>
        <v>12.94</v>
      </c>
      <c r="N156" s="284">
        <f t="shared" si="22"/>
        <v>21.21</v>
      </c>
      <c r="O156" s="285">
        <f t="shared" si="23"/>
        <v>25.46</v>
      </c>
    </row>
    <row r="157" spans="1:15" ht="16" customHeight="1" x14ac:dyDescent="0.25">
      <c r="A157" s="269">
        <v>314</v>
      </c>
      <c r="B157" s="286">
        <v>254</v>
      </c>
      <c r="C157" s="271">
        <v>18549.05</v>
      </c>
      <c r="D157" s="272">
        <f>TRUNC(TRUNC(((C157+('Traitements par indices'!F157*12))/1820),2)*1.25,2)</f>
        <v>13.17</v>
      </c>
      <c r="E157" s="273">
        <f>TRUNC(TRUNC(((C157+('Traitements par indices'!F157*12))/1820),2)*1.27,2)</f>
        <v>13.38</v>
      </c>
      <c r="F157" s="273">
        <f t="shared" si="16"/>
        <v>21.95</v>
      </c>
      <c r="G157" s="274">
        <f t="shared" si="17"/>
        <v>26.34</v>
      </c>
      <c r="H157" s="275">
        <f>TRUNC(TRUNC(((C157+('Traitements par indices'!G157*12))/1820),2)*1.25,2)</f>
        <v>12.88</v>
      </c>
      <c r="I157" s="275">
        <f>TRUNC(TRUNC(((C157+('Traitements par indices'!G157*12))/1820),2)*1.27,2)</f>
        <v>13.09</v>
      </c>
      <c r="J157" s="275">
        <f t="shared" si="18"/>
        <v>21.46</v>
      </c>
      <c r="K157" s="276">
        <f t="shared" si="19"/>
        <v>25.76</v>
      </c>
      <c r="L157" s="275">
        <f t="shared" si="20"/>
        <v>12.73</v>
      </c>
      <c r="M157" s="275">
        <f t="shared" si="21"/>
        <v>12.94</v>
      </c>
      <c r="N157" s="275">
        <f t="shared" si="22"/>
        <v>21.21</v>
      </c>
      <c r="O157" s="276">
        <f t="shared" si="23"/>
        <v>25.46</v>
      </c>
    </row>
    <row r="158" spans="1:15" s="277" customFormat="1" ht="16" customHeight="1" x14ac:dyDescent="0.25">
      <c r="A158" s="278">
        <v>314</v>
      </c>
      <c r="B158" s="279">
        <v>255</v>
      </c>
      <c r="C158" s="280">
        <v>18549.05</v>
      </c>
      <c r="D158" s="281">
        <f>TRUNC(TRUNC(((C158+('Traitements par indices'!F158*12))/1820),2)*1.25,2)</f>
        <v>13.17</v>
      </c>
      <c r="E158" s="282">
        <f>TRUNC(TRUNC(((C158+('Traitements par indices'!F158*12))/1820),2)*1.27,2)</f>
        <v>13.38</v>
      </c>
      <c r="F158" s="282">
        <f t="shared" si="16"/>
        <v>21.95</v>
      </c>
      <c r="G158" s="283">
        <f t="shared" si="17"/>
        <v>26.34</v>
      </c>
      <c r="H158" s="284">
        <f>TRUNC(TRUNC(((C158+('Traitements par indices'!G158*12))/1820),2)*1.25,2)</f>
        <v>12.88</v>
      </c>
      <c r="I158" s="284">
        <f>TRUNC(TRUNC(((C158+('Traitements par indices'!G158*12))/1820),2)*1.27,2)</f>
        <v>13.09</v>
      </c>
      <c r="J158" s="284">
        <f t="shared" si="18"/>
        <v>21.46</v>
      </c>
      <c r="K158" s="285">
        <f t="shared" si="19"/>
        <v>25.76</v>
      </c>
      <c r="L158" s="284">
        <f t="shared" si="20"/>
        <v>12.73</v>
      </c>
      <c r="M158" s="284">
        <f t="shared" si="21"/>
        <v>12.94</v>
      </c>
      <c r="N158" s="284">
        <f t="shared" si="22"/>
        <v>21.21</v>
      </c>
      <c r="O158" s="285">
        <f t="shared" si="23"/>
        <v>25.46</v>
      </c>
    </row>
    <row r="159" spans="1:15" ht="16" customHeight="1" x14ac:dyDescent="0.25">
      <c r="A159" s="269">
        <v>314</v>
      </c>
      <c r="B159" s="286">
        <v>256</v>
      </c>
      <c r="C159" s="271">
        <v>18549.05</v>
      </c>
      <c r="D159" s="272">
        <f>TRUNC(TRUNC(((C159+('Traitements par indices'!F159*12))/1820),2)*1.25,2)</f>
        <v>13.17</v>
      </c>
      <c r="E159" s="273">
        <f>TRUNC(TRUNC(((C159+('Traitements par indices'!F159*12))/1820),2)*1.27,2)</f>
        <v>13.38</v>
      </c>
      <c r="F159" s="273">
        <f t="shared" si="16"/>
        <v>21.95</v>
      </c>
      <c r="G159" s="274">
        <f t="shared" si="17"/>
        <v>26.34</v>
      </c>
      <c r="H159" s="275">
        <f>TRUNC(TRUNC(((C159+('Traitements par indices'!G159*12))/1820),2)*1.25,2)</f>
        <v>12.88</v>
      </c>
      <c r="I159" s="275">
        <f>TRUNC(TRUNC(((C159+('Traitements par indices'!G159*12))/1820),2)*1.27,2)</f>
        <v>13.09</v>
      </c>
      <c r="J159" s="275">
        <f t="shared" si="18"/>
        <v>21.46</v>
      </c>
      <c r="K159" s="276">
        <f t="shared" si="19"/>
        <v>25.76</v>
      </c>
      <c r="L159" s="275">
        <f t="shared" si="20"/>
        <v>12.73</v>
      </c>
      <c r="M159" s="275">
        <f t="shared" si="21"/>
        <v>12.94</v>
      </c>
      <c r="N159" s="275">
        <f t="shared" si="22"/>
        <v>21.21</v>
      </c>
      <c r="O159" s="276">
        <f t="shared" si="23"/>
        <v>25.46</v>
      </c>
    </row>
    <row r="160" spans="1:15" s="277" customFormat="1" ht="16" customHeight="1" x14ac:dyDescent="0.25">
      <c r="A160" s="278">
        <v>314</v>
      </c>
      <c r="B160" s="279">
        <v>257</v>
      </c>
      <c r="C160" s="280">
        <v>18549.05</v>
      </c>
      <c r="D160" s="281">
        <f>TRUNC(TRUNC(((C160+('Traitements par indices'!F160*12))/1820),2)*1.25,2)</f>
        <v>13.17</v>
      </c>
      <c r="E160" s="282">
        <f>TRUNC(TRUNC(((C160+('Traitements par indices'!F160*12))/1820),2)*1.27,2)</f>
        <v>13.38</v>
      </c>
      <c r="F160" s="282">
        <f t="shared" si="16"/>
        <v>21.95</v>
      </c>
      <c r="G160" s="283">
        <f t="shared" si="17"/>
        <v>26.34</v>
      </c>
      <c r="H160" s="284">
        <f>TRUNC(TRUNC(((C160+('Traitements par indices'!G160*12))/1820),2)*1.25,2)</f>
        <v>12.88</v>
      </c>
      <c r="I160" s="284">
        <f>TRUNC(TRUNC(((C160+('Traitements par indices'!G160*12))/1820),2)*1.27,2)</f>
        <v>13.09</v>
      </c>
      <c r="J160" s="284">
        <f t="shared" si="18"/>
        <v>21.46</v>
      </c>
      <c r="K160" s="285">
        <f t="shared" si="19"/>
        <v>25.76</v>
      </c>
      <c r="L160" s="284">
        <f t="shared" si="20"/>
        <v>12.73</v>
      </c>
      <c r="M160" s="284">
        <f t="shared" si="21"/>
        <v>12.94</v>
      </c>
      <c r="N160" s="284">
        <f t="shared" si="22"/>
        <v>21.21</v>
      </c>
      <c r="O160" s="285">
        <f t="shared" si="23"/>
        <v>25.46</v>
      </c>
    </row>
    <row r="161" spans="1:15" ht="16" customHeight="1" x14ac:dyDescent="0.25">
      <c r="A161" s="269">
        <v>314</v>
      </c>
      <c r="B161" s="286">
        <v>258</v>
      </c>
      <c r="C161" s="271">
        <v>18549.05</v>
      </c>
      <c r="D161" s="272">
        <f>TRUNC(TRUNC(((C161+('Traitements par indices'!F161*12))/1820),2)*1.25,2)</f>
        <v>13.17</v>
      </c>
      <c r="E161" s="273">
        <f>TRUNC(TRUNC(((C161+('Traitements par indices'!F161*12))/1820),2)*1.27,2)</f>
        <v>13.38</v>
      </c>
      <c r="F161" s="273">
        <f t="shared" si="16"/>
        <v>21.95</v>
      </c>
      <c r="G161" s="274">
        <f t="shared" si="17"/>
        <v>26.34</v>
      </c>
      <c r="H161" s="275">
        <f>TRUNC(TRUNC(((C161+('Traitements par indices'!G161*12))/1820),2)*1.25,2)</f>
        <v>12.88</v>
      </c>
      <c r="I161" s="275">
        <f>TRUNC(TRUNC(((C161+('Traitements par indices'!G161*12))/1820),2)*1.27,2)</f>
        <v>13.09</v>
      </c>
      <c r="J161" s="275">
        <f t="shared" si="18"/>
        <v>21.46</v>
      </c>
      <c r="K161" s="276">
        <f t="shared" si="19"/>
        <v>25.76</v>
      </c>
      <c r="L161" s="275">
        <f t="shared" si="20"/>
        <v>12.73</v>
      </c>
      <c r="M161" s="275">
        <f t="shared" si="21"/>
        <v>12.94</v>
      </c>
      <c r="N161" s="275">
        <f t="shared" si="22"/>
        <v>21.21</v>
      </c>
      <c r="O161" s="276">
        <f t="shared" si="23"/>
        <v>25.46</v>
      </c>
    </row>
    <row r="162" spans="1:15" s="277" customFormat="1" ht="16" customHeight="1" x14ac:dyDescent="0.25">
      <c r="A162" s="278">
        <v>314</v>
      </c>
      <c r="B162" s="279">
        <v>259</v>
      </c>
      <c r="C162" s="280">
        <v>18549.05</v>
      </c>
      <c r="D162" s="281">
        <f>TRUNC(TRUNC(((C162+('Traitements par indices'!F162*12))/1820),2)*1.25,2)</f>
        <v>13.17</v>
      </c>
      <c r="E162" s="282">
        <f>TRUNC(TRUNC(((C162+('Traitements par indices'!F162*12))/1820),2)*1.27,2)</f>
        <v>13.38</v>
      </c>
      <c r="F162" s="282">
        <f t="shared" si="16"/>
        <v>21.95</v>
      </c>
      <c r="G162" s="283">
        <f t="shared" si="17"/>
        <v>26.34</v>
      </c>
      <c r="H162" s="284">
        <f>TRUNC(TRUNC(((C162+('Traitements par indices'!G162*12))/1820),2)*1.25,2)</f>
        <v>12.88</v>
      </c>
      <c r="I162" s="284">
        <f>TRUNC(TRUNC(((C162+('Traitements par indices'!G162*12))/1820),2)*1.27,2)</f>
        <v>13.09</v>
      </c>
      <c r="J162" s="284">
        <f t="shared" si="18"/>
        <v>21.46</v>
      </c>
      <c r="K162" s="285">
        <f t="shared" si="19"/>
        <v>25.76</v>
      </c>
      <c r="L162" s="284">
        <f t="shared" si="20"/>
        <v>12.73</v>
      </c>
      <c r="M162" s="284">
        <f t="shared" si="21"/>
        <v>12.94</v>
      </c>
      <c r="N162" s="284">
        <f t="shared" si="22"/>
        <v>21.21</v>
      </c>
      <c r="O162" s="285">
        <f t="shared" si="23"/>
        <v>25.46</v>
      </c>
    </row>
    <row r="163" spans="1:15" ht="16" customHeight="1" x14ac:dyDescent="0.25">
      <c r="A163" s="269">
        <v>314</v>
      </c>
      <c r="B163" s="286">
        <v>260</v>
      </c>
      <c r="C163" s="271">
        <v>18549.05</v>
      </c>
      <c r="D163" s="272">
        <f>TRUNC(TRUNC(((C163+('Traitements par indices'!F163*12))/1820),2)*1.25,2)</f>
        <v>13.17</v>
      </c>
      <c r="E163" s="273">
        <f>TRUNC(TRUNC(((C163+('Traitements par indices'!F163*12))/1820),2)*1.27,2)</f>
        <v>13.38</v>
      </c>
      <c r="F163" s="273">
        <f t="shared" si="16"/>
        <v>21.95</v>
      </c>
      <c r="G163" s="274">
        <f t="shared" si="17"/>
        <v>26.34</v>
      </c>
      <c r="H163" s="275">
        <f>TRUNC(TRUNC(((C163+('Traitements par indices'!G163*12))/1820),2)*1.25,2)</f>
        <v>12.88</v>
      </c>
      <c r="I163" s="275">
        <f>TRUNC(TRUNC(((C163+('Traitements par indices'!G163*12))/1820),2)*1.27,2)</f>
        <v>13.09</v>
      </c>
      <c r="J163" s="275">
        <f t="shared" si="18"/>
        <v>21.46</v>
      </c>
      <c r="K163" s="276">
        <f t="shared" si="19"/>
        <v>25.76</v>
      </c>
      <c r="L163" s="275">
        <f t="shared" si="20"/>
        <v>12.73</v>
      </c>
      <c r="M163" s="275">
        <f t="shared" si="21"/>
        <v>12.94</v>
      </c>
      <c r="N163" s="275">
        <f t="shared" si="22"/>
        <v>21.21</v>
      </c>
      <c r="O163" s="276">
        <f t="shared" si="23"/>
        <v>25.46</v>
      </c>
    </row>
    <row r="164" spans="1:15" s="277" customFormat="1" ht="16" customHeight="1" x14ac:dyDescent="0.25">
      <c r="A164" s="278">
        <v>314</v>
      </c>
      <c r="B164" s="279">
        <v>261</v>
      </c>
      <c r="C164" s="280">
        <v>18549.05</v>
      </c>
      <c r="D164" s="281">
        <f>TRUNC(TRUNC(((C164+('Traitements par indices'!F164*12))/1820),2)*1.25,2)</f>
        <v>13.17</v>
      </c>
      <c r="E164" s="282">
        <f>TRUNC(TRUNC(((C164+('Traitements par indices'!F164*12))/1820),2)*1.27,2)</f>
        <v>13.38</v>
      </c>
      <c r="F164" s="282">
        <f t="shared" si="16"/>
        <v>21.95</v>
      </c>
      <c r="G164" s="283">
        <f t="shared" si="17"/>
        <v>26.34</v>
      </c>
      <c r="H164" s="284">
        <f>TRUNC(TRUNC(((C164+('Traitements par indices'!G164*12))/1820),2)*1.25,2)</f>
        <v>12.88</v>
      </c>
      <c r="I164" s="284">
        <f>TRUNC(TRUNC(((C164+('Traitements par indices'!G164*12))/1820),2)*1.27,2)</f>
        <v>13.09</v>
      </c>
      <c r="J164" s="284">
        <f t="shared" si="18"/>
        <v>21.46</v>
      </c>
      <c r="K164" s="285">
        <f t="shared" si="19"/>
        <v>25.76</v>
      </c>
      <c r="L164" s="284">
        <f t="shared" si="20"/>
        <v>12.73</v>
      </c>
      <c r="M164" s="284">
        <f t="shared" si="21"/>
        <v>12.94</v>
      </c>
      <c r="N164" s="284">
        <f t="shared" si="22"/>
        <v>21.21</v>
      </c>
      <c r="O164" s="285">
        <f t="shared" si="23"/>
        <v>25.46</v>
      </c>
    </row>
    <row r="165" spans="1:15" ht="16" customHeight="1" x14ac:dyDescent="0.25">
      <c r="A165" s="269">
        <v>314</v>
      </c>
      <c r="B165" s="286">
        <v>262</v>
      </c>
      <c r="C165" s="271">
        <v>18549.05</v>
      </c>
      <c r="D165" s="272">
        <f>TRUNC(TRUNC(((C165+('Traitements par indices'!F165*12))/1820),2)*1.25,2)</f>
        <v>13.17</v>
      </c>
      <c r="E165" s="273">
        <f>TRUNC(TRUNC(((C165+('Traitements par indices'!F165*12))/1820),2)*1.27,2)</f>
        <v>13.38</v>
      </c>
      <c r="F165" s="273">
        <f t="shared" si="16"/>
        <v>21.95</v>
      </c>
      <c r="G165" s="274">
        <f t="shared" si="17"/>
        <v>26.34</v>
      </c>
      <c r="H165" s="275">
        <f>TRUNC(TRUNC(((C165+('Traitements par indices'!G165*12))/1820),2)*1.25,2)</f>
        <v>12.88</v>
      </c>
      <c r="I165" s="275">
        <f>TRUNC(TRUNC(((C165+('Traitements par indices'!G165*12))/1820),2)*1.27,2)</f>
        <v>13.09</v>
      </c>
      <c r="J165" s="275">
        <f t="shared" si="18"/>
        <v>21.46</v>
      </c>
      <c r="K165" s="276">
        <f t="shared" si="19"/>
        <v>25.76</v>
      </c>
      <c r="L165" s="275">
        <f t="shared" si="20"/>
        <v>12.73</v>
      </c>
      <c r="M165" s="275">
        <f t="shared" si="21"/>
        <v>12.94</v>
      </c>
      <c r="N165" s="275">
        <f t="shared" si="22"/>
        <v>21.21</v>
      </c>
      <c r="O165" s="276">
        <f t="shared" si="23"/>
        <v>25.46</v>
      </c>
    </row>
    <row r="166" spans="1:15" s="277" customFormat="1" ht="16" customHeight="1" x14ac:dyDescent="0.25">
      <c r="A166" s="278">
        <v>314</v>
      </c>
      <c r="B166" s="279">
        <v>263</v>
      </c>
      <c r="C166" s="280">
        <v>18549.05</v>
      </c>
      <c r="D166" s="281">
        <f>TRUNC(TRUNC(((C166+('Traitements par indices'!F166*12))/1820),2)*1.25,2)</f>
        <v>13.17</v>
      </c>
      <c r="E166" s="282">
        <f>TRUNC(TRUNC(((C166+('Traitements par indices'!F166*12))/1820),2)*1.27,2)</f>
        <v>13.38</v>
      </c>
      <c r="F166" s="282">
        <f t="shared" si="16"/>
        <v>21.95</v>
      </c>
      <c r="G166" s="283">
        <f t="shared" si="17"/>
        <v>26.34</v>
      </c>
      <c r="H166" s="284">
        <f>TRUNC(TRUNC(((C166+('Traitements par indices'!G166*12))/1820),2)*1.25,2)</f>
        <v>12.88</v>
      </c>
      <c r="I166" s="284">
        <f>TRUNC(TRUNC(((C166+('Traitements par indices'!G166*12))/1820),2)*1.27,2)</f>
        <v>13.09</v>
      </c>
      <c r="J166" s="284">
        <f t="shared" si="18"/>
        <v>21.46</v>
      </c>
      <c r="K166" s="285">
        <f t="shared" si="19"/>
        <v>25.76</v>
      </c>
      <c r="L166" s="284">
        <f t="shared" si="20"/>
        <v>12.73</v>
      </c>
      <c r="M166" s="284">
        <f t="shared" si="21"/>
        <v>12.94</v>
      </c>
      <c r="N166" s="284">
        <f t="shared" si="22"/>
        <v>21.21</v>
      </c>
      <c r="O166" s="285">
        <f t="shared" si="23"/>
        <v>25.46</v>
      </c>
    </row>
    <row r="167" spans="1:15" ht="16" customHeight="1" x14ac:dyDescent="0.25">
      <c r="A167" s="269">
        <v>314</v>
      </c>
      <c r="B167" s="286">
        <v>264</v>
      </c>
      <c r="C167" s="271">
        <v>18549.05</v>
      </c>
      <c r="D167" s="272">
        <f>TRUNC(TRUNC(((C167+('Traitements par indices'!F167*12))/1820),2)*1.25,2)</f>
        <v>13.17</v>
      </c>
      <c r="E167" s="273">
        <f>TRUNC(TRUNC(((C167+('Traitements par indices'!F167*12))/1820),2)*1.27,2)</f>
        <v>13.38</v>
      </c>
      <c r="F167" s="273">
        <f t="shared" si="16"/>
        <v>21.95</v>
      </c>
      <c r="G167" s="274">
        <f t="shared" si="17"/>
        <v>26.34</v>
      </c>
      <c r="H167" s="275">
        <f>TRUNC(TRUNC(((C167+('Traitements par indices'!G167*12))/1820),2)*1.25,2)</f>
        <v>12.88</v>
      </c>
      <c r="I167" s="275">
        <f>TRUNC(TRUNC(((C167+('Traitements par indices'!G167*12))/1820),2)*1.27,2)</f>
        <v>13.09</v>
      </c>
      <c r="J167" s="275">
        <f t="shared" si="18"/>
        <v>21.46</v>
      </c>
      <c r="K167" s="276">
        <f t="shared" si="19"/>
        <v>25.76</v>
      </c>
      <c r="L167" s="275">
        <f t="shared" si="20"/>
        <v>12.73</v>
      </c>
      <c r="M167" s="275">
        <f t="shared" si="21"/>
        <v>12.94</v>
      </c>
      <c r="N167" s="275">
        <f t="shared" si="22"/>
        <v>21.21</v>
      </c>
      <c r="O167" s="276">
        <f t="shared" si="23"/>
        <v>25.46</v>
      </c>
    </row>
    <row r="168" spans="1:15" s="277" customFormat="1" ht="16" customHeight="1" x14ac:dyDescent="0.25">
      <c r="A168" s="278">
        <v>314</v>
      </c>
      <c r="B168" s="279">
        <v>265</v>
      </c>
      <c r="C168" s="280">
        <v>18549.05</v>
      </c>
      <c r="D168" s="281">
        <f>TRUNC(TRUNC(((C168+('Traitements par indices'!F168*12))/1820),2)*1.25,2)</f>
        <v>13.17</v>
      </c>
      <c r="E168" s="282">
        <f>TRUNC(TRUNC(((C168+('Traitements par indices'!F168*12))/1820),2)*1.27,2)</f>
        <v>13.38</v>
      </c>
      <c r="F168" s="282">
        <f t="shared" si="16"/>
        <v>21.95</v>
      </c>
      <c r="G168" s="283">
        <f t="shared" si="17"/>
        <v>26.34</v>
      </c>
      <c r="H168" s="284">
        <f>TRUNC(TRUNC(((C168+('Traitements par indices'!G168*12))/1820),2)*1.25,2)</f>
        <v>12.88</v>
      </c>
      <c r="I168" s="284">
        <f>TRUNC(TRUNC(((C168+('Traitements par indices'!G168*12))/1820),2)*1.27,2)</f>
        <v>13.09</v>
      </c>
      <c r="J168" s="284">
        <f t="shared" si="18"/>
        <v>21.46</v>
      </c>
      <c r="K168" s="285">
        <f t="shared" si="19"/>
        <v>25.76</v>
      </c>
      <c r="L168" s="284">
        <f t="shared" si="20"/>
        <v>12.73</v>
      </c>
      <c r="M168" s="284">
        <f t="shared" si="21"/>
        <v>12.94</v>
      </c>
      <c r="N168" s="284">
        <f t="shared" si="22"/>
        <v>21.21</v>
      </c>
      <c r="O168" s="285">
        <f t="shared" si="23"/>
        <v>25.46</v>
      </c>
    </row>
    <row r="169" spans="1:15" ht="16" customHeight="1" x14ac:dyDescent="0.25">
      <c r="A169" s="269">
        <v>314</v>
      </c>
      <c r="B169" s="286">
        <v>266</v>
      </c>
      <c r="C169" s="271">
        <v>18549.05</v>
      </c>
      <c r="D169" s="272">
        <f>TRUNC(TRUNC(((C169+('Traitements par indices'!F169*12))/1820),2)*1.25,2)</f>
        <v>13.17</v>
      </c>
      <c r="E169" s="273">
        <f>TRUNC(TRUNC(((C169+('Traitements par indices'!F169*12))/1820),2)*1.27,2)</f>
        <v>13.38</v>
      </c>
      <c r="F169" s="273">
        <f t="shared" si="16"/>
        <v>21.95</v>
      </c>
      <c r="G169" s="274">
        <f t="shared" si="17"/>
        <v>26.34</v>
      </c>
      <c r="H169" s="275">
        <f>TRUNC(TRUNC(((C169+('Traitements par indices'!G169*12))/1820),2)*1.25,2)</f>
        <v>12.88</v>
      </c>
      <c r="I169" s="275">
        <f>TRUNC(TRUNC(((C169+('Traitements par indices'!G169*12))/1820),2)*1.27,2)</f>
        <v>13.09</v>
      </c>
      <c r="J169" s="275">
        <f t="shared" si="18"/>
        <v>21.46</v>
      </c>
      <c r="K169" s="276">
        <f t="shared" si="19"/>
        <v>25.76</v>
      </c>
      <c r="L169" s="275">
        <f t="shared" si="20"/>
        <v>12.73</v>
      </c>
      <c r="M169" s="275">
        <f t="shared" si="21"/>
        <v>12.94</v>
      </c>
      <c r="N169" s="275">
        <f t="shared" si="22"/>
        <v>21.21</v>
      </c>
      <c r="O169" s="276">
        <f t="shared" si="23"/>
        <v>25.46</v>
      </c>
    </row>
    <row r="170" spans="1:15" s="277" customFormat="1" ht="16" customHeight="1" x14ac:dyDescent="0.25">
      <c r="A170" s="278">
        <v>314</v>
      </c>
      <c r="B170" s="279">
        <v>267</v>
      </c>
      <c r="C170" s="280">
        <v>18549.05</v>
      </c>
      <c r="D170" s="281">
        <f>TRUNC(TRUNC(((C170+('Traitements par indices'!F170*12))/1820),2)*1.25,2)</f>
        <v>13.17</v>
      </c>
      <c r="E170" s="282">
        <f>TRUNC(TRUNC(((C170+('Traitements par indices'!F170*12))/1820),2)*1.27,2)</f>
        <v>13.38</v>
      </c>
      <c r="F170" s="282">
        <f t="shared" si="16"/>
        <v>21.95</v>
      </c>
      <c r="G170" s="283">
        <f t="shared" si="17"/>
        <v>26.34</v>
      </c>
      <c r="H170" s="284">
        <f>TRUNC(TRUNC(((C170+('Traitements par indices'!G170*12))/1820),2)*1.25,2)</f>
        <v>12.88</v>
      </c>
      <c r="I170" s="284">
        <f>TRUNC(TRUNC(((C170+('Traitements par indices'!G170*12))/1820),2)*1.27,2)</f>
        <v>13.09</v>
      </c>
      <c r="J170" s="284">
        <f t="shared" si="18"/>
        <v>21.46</v>
      </c>
      <c r="K170" s="285">
        <f t="shared" si="19"/>
        <v>25.76</v>
      </c>
      <c r="L170" s="284">
        <f t="shared" si="20"/>
        <v>12.73</v>
      </c>
      <c r="M170" s="284">
        <f t="shared" si="21"/>
        <v>12.94</v>
      </c>
      <c r="N170" s="284">
        <f t="shared" si="22"/>
        <v>21.21</v>
      </c>
      <c r="O170" s="285">
        <f t="shared" si="23"/>
        <v>25.46</v>
      </c>
    </row>
    <row r="171" spans="1:15" ht="16" customHeight="1" x14ac:dyDescent="0.25">
      <c r="A171" s="269">
        <v>314</v>
      </c>
      <c r="B171" s="286">
        <v>268</v>
      </c>
      <c r="C171" s="271">
        <v>18549.05</v>
      </c>
      <c r="D171" s="272">
        <f>TRUNC(TRUNC(((C171+('Traitements par indices'!F171*12))/1820),2)*1.25,2)</f>
        <v>13.17</v>
      </c>
      <c r="E171" s="273">
        <f>TRUNC(TRUNC(((C171+('Traitements par indices'!F171*12))/1820),2)*1.27,2)</f>
        <v>13.38</v>
      </c>
      <c r="F171" s="273">
        <f t="shared" si="16"/>
        <v>21.95</v>
      </c>
      <c r="G171" s="274">
        <f t="shared" si="17"/>
        <v>26.34</v>
      </c>
      <c r="H171" s="275">
        <f>TRUNC(TRUNC(((C171+('Traitements par indices'!G171*12))/1820),2)*1.25,2)</f>
        <v>12.88</v>
      </c>
      <c r="I171" s="275">
        <f>TRUNC(TRUNC(((C171+('Traitements par indices'!G171*12))/1820),2)*1.27,2)</f>
        <v>13.09</v>
      </c>
      <c r="J171" s="275">
        <f t="shared" si="18"/>
        <v>21.46</v>
      </c>
      <c r="K171" s="276">
        <f t="shared" si="19"/>
        <v>25.76</v>
      </c>
      <c r="L171" s="275">
        <f t="shared" si="20"/>
        <v>12.73</v>
      </c>
      <c r="M171" s="275">
        <f t="shared" si="21"/>
        <v>12.94</v>
      </c>
      <c r="N171" s="275">
        <f t="shared" si="22"/>
        <v>21.21</v>
      </c>
      <c r="O171" s="276">
        <f t="shared" si="23"/>
        <v>25.46</v>
      </c>
    </row>
    <row r="172" spans="1:15" s="277" customFormat="1" ht="16" customHeight="1" x14ac:dyDescent="0.25">
      <c r="A172" s="278">
        <v>314</v>
      </c>
      <c r="B172" s="279">
        <v>269</v>
      </c>
      <c r="C172" s="280">
        <v>18549.05</v>
      </c>
      <c r="D172" s="281">
        <f>TRUNC(TRUNC(((C172+('Traitements par indices'!F172*12))/1820),2)*1.25,2)</f>
        <v>13.17</v>
      </c>
      <c r="E172" s="282">
        <f>TRUNC(TRUNC(((C172+('Traitements par indices'!F172*12))/1820),2)*1.27,2)</f>
        <v>13.38</v>
      </c>
      <c r="F172" s="282">
        <f t="shared" si="16"/>
        <v>21.95</v>
      </c>
      <c r="G172" s="283">
        <f t="shared" si="17"/>
        <v>26.34</v>
      </c>
      <c r="H172" s="284">
        <f>TRUNC(TRUNC(((C172+('Traitements par indices'!G172*12))/1820),2)*1.25,2)</f>
        <v>12.88</v>
      </c>
      <c r="I172" s="284">
        <f>TRUNC(TRUNC(((C172+('Traitements par indices'!G172*12))/1820),2)*1.27,2)</f>
        <v>13.09</v>
      </c>
      <c r="J172" s="284">
        <f t="shared" si="18"/>
        <v>21.46</v>
      </c>
      <c r="K172" s="285">
        <f t="shared" si="19"/>
        <v>25.76</v>
      </c>
      <c r="L172" s="284">
        <f t="shared" si="20"/>
        <v>12.73</v>
      </c>
      <c r="M172" s="284">
        <f t="shared" si="21"/>
        <v>12.94</v>
      </c>
      <c r="N172" s="284">
        <f t="shared" si="22"/>
        <v>21.21</v>
      </c>
      <c r="O172" s="285">
        <f t="shared" si="23"/>
        <v>25.46</v>
      </c>
    </row>
    <row r="173" spans="1:15" ht="16" customHeight="1" x14ac:dyDescent="0.25">
      <c r="A173" s="269">
        <v>314</v>
      </c>
      <c r="B173" s="286">
        <v>270</v>
      </c>
      <c r="C173" s="271">
        <v>18549.05</v>
      </c>
      <c r="D173" s="272">
        <f>TRUNC(TRUNC(((C173+('Traitements par indices'!F173*12))/1820),2)*1.25,2)</f>
        <v>13.17</v>
      </c>
      <c r="E173" s="273">
        <f>TRUNC(TRUNC(((C173+('Traitements par indices'!F173*12))/1820),2)*1.27,2)</f>
        <v>13.38</v>
      </c>
      <c r="F173" s="273">
        <f t="shared" si="16"/>
        <v>21.95</v>
      </c>
      <c r="G173" s="274">
        <f t="shared" si="17"/>
        <v>26.34</v>
      </c>
      <c r="H173" s="275">
        <f>TRUNC(TRUNC(((C173+('Traitements par indices'!G173*12))/1820),2)*1.25,2)</f>
        <v>12.88</v>
      </c>
      <c r="I173" s="275">
        <f>TRUNC(TRUNC(((C173+('Traitements par indices'!G173*12))/1820),2)*1.27,2)</f>
        <v>13.09</v>
      </c>
      <c r="J173" s="275">
        <f t="shared" si="18"/>
        <v>21.46</v>
      </c>
      <c r="K173" s="276">
        <f t="shared" si="19"/>
        <v>25.76</v>
      </c>
      <c r="L173" s="275">
        <f t="shared" si="20"/>
        <v>12.73</v>
      </c>
      <c r="M173" s="275">
        <f t="shared" si="21"/>
        <v>12.94</v>
      </c>
      <c r="N173" s="275">
        <f t="shared" si="22"/>
        <v>21.21</v>
      </c>
      <c r="O173" s="276">
        <f t="shared" si="23"/>
        <v>25.46</v>
      </c>
    </row>
    <row r="174" spans="1:15" s="277" customFormat="1" ht="16" customHeight="1" x14ac:dyDescent="0.25">
      <c r="A174" s="278">
        <v>314</v>
      </c>
      <c r="B174" s="279">
        <v>271</v>
      </c>
      <c r="C174" s="280">
        <v>18549.05</v>
      </c>
      <c r="D174" s="281">
        <f>TRUNC(TRUNC(((C174+('Traitements par indices'!F174*12))/1820),2)*1.25,2)</f>
        <v>13.17</v>
      </c>
      <c r="E174" s="282">
        <f>TRUNC(TRUNC(((C174+('Traitements par indices'!F174*12))/1820),2)*1.27,2)</f>
        <v>13.38</v>
      </c>
      <c r="F174" s="282">
        <f t="shared" si="16"/>
        <v>21.95</v>
      </c>
      <c r="G174" s="283">
        <f t="shared" si="17"/>
        <v>26.34</v>
      </c>
      <c r="H174" s="284">
        <f>TRUNC(TRUNC(((C174+('Traitements par indices'!G174*12))/1820),2)*1.25,2)</f>
        <v>12.88</v>
      </c>
      <c r="I174" s="284">
        <f>TRUNC(TRUNC(((C174+('Traitements par indices'!G174*12))/1820),2)*1.27,2)</f>
        <v>13.09</v>
      </c>
      <c r="J174" s="284">
        <f t="shared" si="18"/>
        <v>21.46</v>
      </c>
      <c r="K174" s="285">
        <f t="shared" si="19"/>
        <v>25.76</v>
      </c>
      <c r="L174" s="284">
        <f t="shared" si="20"/>
        <v>12.73</v>
      </c>
      <c r="M174" s="284">
        <f t="shared" si="21"/>
        <v>12.94</v>
      </c>
      <c r="N174" s="284">
        <f t="shared" si="22"/>
        <v>21.21</v>
      </c>
      <c r="O174" s="285">
        <f t="shared" si="23"/>
        <v>25.46</v>
      </c>
    </row>
    <row r="175" spans="1:15" ht="16" customHeight="1" x14ac:dyDescent="0.25">
      <c r="A175" s="269">
        <v>314</v>
      </c>
      <c r="B175" s="286">
        <v>272</v>
      </c>
      <c r="C175" s="271">
        <v>18549.05</v>
      </c>
      <c r="D175" s="272">
        <f>TRUNC(TRUNC(((C175+('Traitements par indices'!F175*12))/1820),2)*1.25,2)</f>
        <v>13.17</v>
      </c>
      <c r="E175" s="273">
        <f>TRUNC(TRUNC(((C175+('Traitements par indices'!F175*12))/1820),2)*1.27,2)</f>
        <v>13.38</v>
      </c>
      <c r="F175" s="273">
        <f t="shared" si="16"/>
        <v>21.95</v>
      </c>
      <c r="G175" s="274">
        <f t="shared" si="17"/>
        <v>26.34</v>
      </c>
      <c r="H175" s="275">
        <f>TRUNC(TRUNC(((C175+('Traitements par indices'!G175*12))/1820),2)*1.25,2)</f>
        <v>12.88</v>
      </c>
      <c r="I175" s="275">
        <f>TRUNC(TRUNC(((C175+('Traitements par indices'!G175*12))/1820),2)*1.27,2)</f>
        <v>13.09</v>
      </c>
      <c r="J175" s="275">
        <f t="shared" si="18"/>
        <v>21.46</v>
      </c>
      <c r="K175" s="276">
        <f t="shared" si="19"/>
        <v>25.76</v>
      </c>
      <c r="L175" s="275">
        <f t="shared" si="20"/>
        <v>12.73</v>
      </c>
      <c r="M175" s="275">
        <f t="shared" si="21"/>
        <v>12.94</v>
      </c>
      <c r="N175" s="275">
        <f t="shared" si="22"/>
        <v>21.21</v>
      </c>
      <c r="O175" s="276">
        <f t="shared" si="23"/>
        <v>25.46</v>
      </c>
    </row>
    <row r="176" spans="1:15" s="277" customFormat="1" ht="16" customHeight="1" x14ac:dyDescent="0.25">
      <c r="A176" s="278">
        <v>314</v>
      </c>
      <c r="B176" s="279">
        <v>273</v>
      </c>
      <c r="C176" s="280">
        <v>18549.05</v>
      </c>
      <c r="D176" s="281">
        <f>TRUNC(TRUNC(((C176+('Traitements par indices'!F176*12))/1820),2)*1.25,2)</f>
        <v>13.17</v>
      </c>
      <c r="E176" s="282">
        <f>TRUNC(TRUNC(((C176+('Traitements par indices'!F176*12))/1820),2)*1.27,2)</f>
        <v>13.38</v>
      </c>
      <c r="F176" s="282">
        <f t="shared" si="16"/>
        <v>21.95</v>
      </c>
      <c r="G176" s="283">
        <f t="shared" si="17"/>
        <v>26.34</v>
      </c>
      <c r="H176" s="284">
        <f>TRUNC(TRUNC(((C176+('Traitements par indices'!G176*12))/1820),2)*1.25,2)</f>
        <v>12.88</v>
      </c>
      <c r="I176" s="284">
        <f>TRUNC(TRUNC(((C176+('Traitements par indices'!G176*12))/1820),2)*1.27,2)</f>
        <v>13.09</v>
      </c>
      <c r="J176" s="284">
        <f t="shared" si="18"/>
        <v>21.46</v>
      </c>
      <c r="K176" s="285">
        <f t="shared" si="19"/>
        <v>25.76</v>
      </c>
      <c r="L176" s="284">
        <f t="shared" si="20"/>
        <v>12.73</v>
      </c>
      <c r="M176" s="284">
        <f t="shared" si="21"/>
        <v>12.94</v>
      </c>
      <c r="N176" s="284">
        <f t="shared" si="22"/>
        <v>21.21</v>
      </c>
      <c r="O176" s="285">
        <f t="shared" si="23"/>
        <v>25.46</v>
      </c>
    </row>
    <row r="177" spans="1:15" ht="16" customHeight="1" x14ac:dyDescent="0.25">
      <c r="A177" s="269">
        <v>314</v>
      </c>
      <c r="B177" s="286">
        <v>274</v>
      </c>
      <c r="C177" s="271">
        <v>18549.05</v>
      </c>
      <c r="D177" s="272">
        <f>TRUNC(TRUNC(((C177+('Traitements par indices'!F177*12))/1820),2)*1.25,2)</f>
        <v>13.17</v>
      </c>
      <c r="E177" s="273">
        <f>TRUNC(TRUNC(((C177+('Traitements par indices'!F177*12))/1820),2)*1.27,2)</f>
        <v>13.38</v>
      </c>
      <c r="F177" s="273">
        <f t="shared" si="16"/>
        <v>21.95</v>
      </c>
      <c r="G177" s="274">
        <f t="shared" si="17"/>
        <v>26.34</v>
      </c>
      <c r="H177" s="275">
        <f>TRUNC(TRUNC(((C177+('Traitements par indices'!G177*12))/1820),2)*1.25,2)</f>
        <v>12.88</v>
      </c>
      <c r="I177" s="275">
        <f>TRUNC(TRUNC(((C177+('Traitements par indices'!G177*12))/1820),2)*1.27,2)</f>
        <v>13.09</v>
      </c>
      <c r="J177" s="275">
        <f t="shared" si="18"/>
        <v>21.46</v>
      </c>
      <c r="K177" s="276">
        <f t="shared" si="19"/>
        <v>25.76</v>
      </c>
      <c r="L177" s="275">
        <f t="shared" si="20"/>
        <v>12.73</v>
      </c>
      <c r="M177" s="275">
        <f t="shared" si="21"/>
        <v>12.94</v>
      </c>
      <c r="N177" s="275">
        <f t="shared" si="22"/>
        <v>21.21</v>
      </c>
      <c r="O177" s="276">
        <f t="shared" si="23"/>
        <v>25.46</v>
      </c>
    </row>
    <row r="178" spans="1:15" s="277" customFormat="1" ht="16" customHeight="1" x14ac:dyDescent="0.25">
      <c r="A178" s="278">
        <v>314</v>
      </c>
      <c r="B178" s="279">
        <v>275</v>
      </c>
      <c r="C178" s="280">
        <v>18549.05</v>
      </c>
      <c r="D178" s="281">
        <f>TRUNC(TRUNC(((C178+('Traitements par indices'!F178*12))/1820),2)*1.25,2)</f>
        <v>13.17</v>
      </c>
      <c r="E178" s="282">
        <f>TRUNC(TRUNC(((C178+('Traitements par indices'!F178*12))/1820),2)*1.27,2)</f>
        <v>13.38</v>
      </c>
      <c r="F178" s="282">
        <f t="shared" si="16"/>
        <v>21.95</v>
      </c>
      <c r="G178" s="283">
        <f t="shared" si="17"/>
        <v>26.34</v>
      </c>
      <c r="H178" s="284">
        <f>TRUNC(TRUNC(((C178+('Traitements par indices'!G178*12))/1820),2)*1.25,2)</f>
        <v>12.88</v>
      </c>
      <c r="I178" s="284">
        <f>TRUNC(TRUNC(((C178+('Traitements par indices'!G178*12))/1820),2)*1.27,2)</f>
        <v>13.09</v>
      </c>
      <c r="J178" s="284">
        <f t="shared" si="18"/>
        <v>21.46</v>
      </c>
      <c r="K178" s="285">
        <f t="shared" si="19"/>
        <v>25.76</v>
      </c>
      <c r="L178" s="284">
        <f t="shared" si="20"/>
        <v>12.73</v>
      </c>
      <c r="M178" s="284">
        <f t="shared" si="21"/>
        <v>12.94</v>
      </c>
      <c r="N178" s="284">
        <f t="shared" si="22"/>
        <v>21.21</v>
      </c>
      <c r="O178" s="285">
        <f t="shared" si="23"/>
        <v>25.46</v>
      </c>
    </row>
    <row r="179" spans="1:15" ht="16" customHeight="1" x14ac:dyDescent="0.25">
      <c r="A179" s="269">
        <v>314</v>
      </c>
      <c r="B179" s="286">
        <v>276</v>
      </c>
      <c r="C179" s="271">
        <v>18549.05</v>
      </c>
      <c r="D179" s="272">
        <f>TRUNC(TRUNC(((C179+('Traitements par indices'!F179*12))/1820),2)*1.25,2)</f>
        <v>13.17</v>
      </c>
      <c r="E179" s="273">
        <f>TRUNC(TRUNC(((C179+('Traitements par indices'!F179*12))/1820),2)*1.27,2)</f>
        <v>13.38</v>
      </c>
      <c r="F179" s="273">
        <f t="shared" si="16"/>
        <v>21.95</v>
      </c>
      <c r="G179" s="274">
        <f t="shared" si="17"/>
        <v>26.34</v>
      </c>
      <c r="H179" s="275">
        <f>TRUNC(TRUNC(((C179+('Traitements par indices'!G179*12))/1820),2)*1.25,2)</f>
        <v>12.88</v>
      </c>
      <c r="I179" s="275">
        <f>TRUNC(TRUNC(((C179+('Traitements par indices'!G179*12))/1820),2)*1.27,2)</f>
        <v>13.09</v>
      </c>
      <c r="J179" s="275">
        <f t="shared" si="18"/>
        <v>21.46</v>
      </c>
      <c r="K179" s="276">
        <f t="shared" si="19"/>
        <v>25.76</v>
      </c>
      <c r="L179" s="275">
        <f t="shared" si="20"/>
        <v>12.73</v>
      </c>
      <c r="M179" s="275">
        <f t="shared" si="21"/>
        <v>12.94</v>
      </c>
      <c r="N179" s="275">
        <f t="shared" si="22"/>
        <v>21.21</v>
      </c>
      <c r="O179" s="276">
        <f t="shared" si="23"/>
        <v>25.46</v>
      </c>
    </row>
    <row r="180" spans="1:15" s="277" customFormat="1" ht="16" customHeight="1" x14ac:dyDescent="0.25">
      <c r="A180" s="278">
        <v>314</v>
      </c>
      <c r="B180" s="279">
        <v>277</v>
      </c>
      <c r="C180" s="280">
        <v>18549.05</v>
      </c>
      <c r="D180" s="281">
        <f>TRUNC(TRUNC(((C180+('Traitements par indices'!F180*12))/1820),2)*1.25,2)</f>
        <v>13.17</v>
      </c>
      <c r="E180" s="282">
        <f>TRUNC(TRUNC(((C180+('Traitements par indices'!F180*12))/1820),2)*1.27,2)</f>
        <v>13.38</v>
      </c>
      <c r="F180" s="282">
        <f t="shared" si="16"/>
        <v>21.95</v>
      </c>
      <c r="G180" s="283">
        <f t="shared" si="17"/>
        <v>26.34</v>
      </c>
      <c r="H180" s="284">
        <f>TRUNC(TRUNC(((C180+('Traitements par indices'!G180*12))/1820),2)*1.25,2)</f>
        <v>12.88</v>
      </c>
      <c r="I180" s="284">
        <f>TRUNC(TRUNC(((C180+('Traitements par indices'!G180*12))/1820),2)*1.27,2)</f>
        <v>13.09</v>
      </c>
      <c r="J180" s="284">
        <f t="shared" si="18"/>
        <v>21.46</v>
      </c>
      <c r="K180" s="285">
        <f t="shared" si="19"/>
        <v>25.76</v>
      </c>
      <c r="L180" s="284">
        <f t="shared" si="20"/>
        <v>12.73</v>
      </c>
      <c r="M180" s="284">
        <f t="shared" si="21"/>
        <v>12.94</v>
      </c>
      <c r="N180" s="284">
        <f t="shared" si="22"/>
        <v>21.21</v>
      </c>
      <c r="O180" s="285">
        <f t="shared" si="23"/>
        <v>25.46</v>
      </c>
    </row>
    <row r="181" spans="1:15" ht="16" customHeight="1" x14ac:dyDescent="0.25">
      <c r="A181" s="269">
        <v>314</v>
      </c>
      <c r="B181" s="286">
        <v>278</v>
      </c>
      <c r="C181" s="271">
        <v>18549.05</v>
      </c>
      <c r="D181" s="272">
        <f>TRUNC(TRUNC(((C181+('Traitements par indices'!F181*12))/1820),2)*1.25,2)</f>
        <v>13.17</v>
      </c>
      <c r="E181" s="273">
        <f>TRUNC(TRUNC(((C181+('Traitements par indices'!F181*12))/1820),2)*1.27,2)</f>
        <v>13.38</v>
      </c>
      <c r="F181" s="273">
        <f t="shared" si="16"/>
        <v>21.95</v>
      </c>
      <c r="G181" s="274">
        <f t="shared" si="17"/>
        <v>26.34</v>
      </c>
      <c r="H181" s="275">
        <f>TRUNC(TRUNC(((C181+('Traitements par indices'!G181*12))/1820),2)*1.25,2)</f>
        <v>12.88</v>
      </c>
      <c r="I181" s="275">
        <f>TRUNC(TRUNC(((C181+('Traitements par indices'!G181*12))/1820),2)*1.27,2)</f>
        <v>13.09</v>
      </c>
      <c r="J181" s="275">
        <f t="shared" si="18"/>
        <v>21.46</v>
      </c>
      <c r="K181" s="276">
        <f t="shared" si="19"/>
        <v>25.76</v>
      </c>
      <c r="L181" s="275">
        <f t="shared" si="20"/>
        <v>12.73</v>
      </c>
      <c r="M181" s="275">
        <f t="shared" si="21"/>
        <v>12.94</v>
      </c>
      <c r="N181" s="275">
        <f t="shared" si="22"/>
        <v>21.21</v>
      </c>
      <c r="O181" s="276">
        <f t="shared" si="23"/>
        <v>25.46</v>
      </c>
    </row>
    <row r="182" spans="1:15" s="277" customFormat="1" ht="16" customHeight="1" x14ac:dyDescent="0.25">
      <c r="A182" s="278">
        <v>314</v>
      </c>
      <c r="B182" s="279">
        <v>279</v>
      </c>
      <c r="C182" s="280">
        <v>18549.05</v>
      </c>
      <c r="D182" s="281">
        <f>TRUNC(TRUNC(((C182+('Traitements par indices'!F182*12))/1820),2)*1.25,2)</f>
        <v>13.17</v>
      </c>
      <c r="E182" s="282">
        <f>TRUNC(TRUNC(((C182+('Traitements par indices'!F182*12))/1820),2)*1.27,2)</f>
        <v>13.38</v>
      </c>
      <c r="F182" s="282">
        <f t="shared" si="16"/>
        <v>21.95</v>
      </c>
      <c r="G182" s="283">
        <f t="shared" si="17"/>
        <v>26.34</v>
      </c>
      <c r="H182" s="284">
        <f>TRUNC(TRUNC(((C182+('Traitements par indices'!G182*12))/1820),2)*1.25,2)</f>
        <v>12.88</v>
      </c>
      <c r="I182" s="284">
        <f>TRUNC(TRUNC(((C182+('Traitements par indices'!G182*12))/1820),2)*1.27,2)</f>
        <v>13.09</v>
      </c>
      <c r="J182" s="284">
        <f t="shared" si="18"/>
        <v>21.46</v>
      </c>
      <c r="K182" s="285">
        <f t="shared" si="19"/>
        <v>25.76</v>
      </c>
      <c r="L182" s="284">
        <f t="shared" si="20"/>
        <v>12.73</v>
      </c>
      <c r="M182" s="284">
        <f t="shared" si="21"/>
        <v>12.94</v>
      </c>
      <c r="N182" s="284">
        <f t="shared" si="22"/>
        <v>21.21</v>
      </c>
      <c r="O182" s="285">
        <f t="shared" si="23"/>
        <v>25.46</v>
      </c>
    </row>
    <row r="183" spans="1:15" ht="16" customHeight="1" x14ac:dyDescent="0.25">
      <c r="A183" s="269">
        <v>314</v>
      </c>
      <c r="B183" s="286">
        <v>280</v>
      </c>
      <c r="C183" s="271">
        <v>18549.05</v>
      </c>
      <c r="D183" s="272">
        <f>TRUNC(TRUNC(((C183+('Traitements par indices'!F183*12))/1820),2)*1.25,2)</f>
        <v>13.17</v>
      </c>
      <c r="E183" s="273">
        <f>TRUNC(TRUNC(((C183+('Traitements par indices'!F183*12))/1820),2)*1.27,2)</f>
        <v>13.38</v>
      </c>
      <c r="F183" s="273">
        <f t="shared" si="16"/>
        <v>21.95</v>
      </c>
      <c r="G183" s="274">
        <f t="shared" si="17"/>
        <v>26.34</v>
      </c>
      <c r="H183" s="275">
        <f>TRUNC(TRUNC(((C183+('Traitements par indices'!G183*12))/1820),2)*1.25,2)</f>
        <v>12.88</v>
      </c>
      <c r="I183" s="275">
        <f>TRUNC(TRUNC(((C183+('Traitements par indices'!G183*12))/1820),2)*1.27,2)</f>
        <v>13.09</v>
      </c>
      <c r="J183" s="275">
        <f t="shared" si="18"/>
        <v>21.46</v>
      </c>
      <c r="K183" s="276">
        <f t="shared" si="19"/>
        <v>25.76</v>
      </c>
      <c r="L183" s="275">
        <f t="shared" si="20"/>
        <v>12.73</v>
      </c>
      <c r="M183" s="275">
        <f t="shared" si="21"/>
        <v>12.94</v>
      </c>
      <c r="N183" s="275">
        <f t="shared" si="22"/>
        <v>21.21</v>
      </c>
      <c r="O183" s="276">
        <f t="shared" si="23"/>
        <v>25.46</v>
      </c>
    </row>
    <row r="184" spans="1:15" s="277" customFormat="1" ht="16" customHeight="1" x14ac:dyDescent="0.25">
      <c r="A184" s="278">
        <v>314</v>
      </c>
      <c r="B184" s="279">
        <v>281</v>
      </c>
      <c r="C184" s="280">
        <v>18549.05</v>
      </c>
      <c r="D184" s="281">
        <f>TRUNC(TRUNC(((C184+('Traitements par indices'!F184*12))/1820),2)*1.25,2)</f>
        <v>13.17</v>
      </c>
      <c r="E184" s="282">
        <f>TRUNC(TRUNC(((C184+('Traitements par indices'!F184*12))/1820),2)*1.27,2)</f>
        <v>13.38</v>
      </c>
      <c r="F184" s="282">
        <f t="shared" si="16"/>
        <v>21.95</v>
      </c>
      <c r="G184" s="283">
        <f t="shared" si="17"/>
        <v>26.34</v>
      </c>
      <c r="H184" s="284">
        <f>TRUNC(TRUNC(((C184+('Traitements par indices'!G184*12))/1820),2)*1.25,2)</f>
        <v>12.88</v>
      </c>
      <c r="I184" s="284">
        <f>TRUNC(TRUNC(((C184+('Traitements par indices'!G184*12))/1820),2)*1.27,2)</f>
        <v>13.09</v>
      </c>
      <c r="J184" s="284">
        <f t="shared" si="18"/>
        <v>21.46</v>
      </c>
      <c r="K184" s="285">
        <f t="shared" si="19"/>
        <v>25.76</v>
      </c>
      <c r="L184" s="284">
        <f t="shared" si="20"/>
        <v>12.73</v>
      </c>
      <c r="M184" s="284">
        <f t="shared" si="21"/>
        <v>12.94</v>
      </c>
      <c r="N184" s="284">
        <f t="shared" si="22"/>
        <v>21.21</v>
      </c>
      <c r="O184" s="285">
        <f t="shared" si="23"/>
        <v>25.46</v>
      </c>
    </row>
    <row r="185" spans="1:15" ht="16" customHeight="1" x14ac:dyDescent="0.25">
      <c r="A185" s="269">
        <v>314</v>
      </c>
      <c r="B185" s="286">
        <v>282</v>
      </c>
      <c r="C185" s="271">
        <v>18549.05</v>
      </c>
      <c r="D185" s="272">
        <f>TRUNC(TRUNC(((C185+('Traitements par indices'!F185*12))/1820),2)*1.25,2)</f>
        <v>13.17</v>
      </c>
      <c r="E185" s="273">
        <f>TRUNC(TRUNC(((C185+('Traitements par indices'!F185*12))/1820),2)*1.27,2)</f>
        <v>13.38</v>
      </c>
      <c r="F185" s="273">
        <f t="shared" si="16"/>
        <v>21.95</v>
      </c>
      <c r="G185" s="274">
        <f t="shared" si="17"/>
        <v>26.34</v>
      </c>
      <c r="H185" s="275">
        <f>TRUNC(TRUNC(((C185+('Traitements par indices'!G185*12))/1820),2)*1.25,2)</f>
        <v>12.88</v>
      </c>
      <c r="I185" s="275">
        <f>TRUNC(TRUNC(((C185+('Traitements par indices'!G185*12))/1820),2)*1.27,2)</f>
        <v>13.09</v>
      </c>
      <c r="J185" s="275">
        <f t="shared" si="18"/>
        <v>21.46</v>
      </c>
      <c r="K185" s="276">
        <f t="shared" si="19"/>
        <v>25.76</v>
      </c>
      <c r="L185" s="275">
        <f t="shared" si="20"/>
        <v>12.73</v>
      </c>
      <c r="M185" s="275">
        <f t="shared" si="21"/>
        <v>12.94</v>
      </c>
      <c r="N185" s="275">
        <f t="shared" si="22"/>
        <v>21.21</v>
      </c>
      <c r="O185" s="276">
        <f t="shared" si="23"/>
        <v>25.46</v>
      </c>
    </row>
    <row r="186" spans="1:15" s="277" customFormat="1" ht="16" customHeight="1" x14ac:dyDescent="0.25">
      <c r="A186" s="278">
        <v>314</v>
      </c>
      <c r="B186" s="279">
        <v>283</v>
      </c>
      <c r="C186" s="280">
        <v>18549.05</v>
      </c>
      <c r="D186" s="281">
        <f>TRUNC(TRUNC(((C186+('Traitements par indices'!F186*12))/1820),2)*1.25,2)</f>
        <v>13.17</v>
      </c>
      <c r="E186" s="282">
        <f>TRUNC(TRUNC(((C186+('Traitements par indices'!F186*12))/1820),2)*1.27,2)</f>
        <v>13.38</v>
      </c>
      <c r="F186" s="282">
        <f t="shared" si="16"/>
        <v>21.95</v>
      </c>
      <c r="G186" s="283">
        <f t="shared" si="17"/>
        <v>26.34</v>
      </c>
      <c r="H186" s="284">
        <f>TRUNC(TRUNC(((C186+('Traitements par indices'!G186*12))/1820),2)*1.25,2)</f>
        <v>12.88</v>
      </c>
      <c r="I186" s="284">
        <f>TRUNC(TRUNC(((C186+('Traitements par indices'!G186*12))/1820),2)*1.27,2)</f>
        <v>13.09</v>
      </c>
      <c r="J186" s="284">
        <f t="shared" si="18"/>
        <v>21.46</v>
      </c>
      <c r="K186" s="285">
        <f t="shared" si="19"/>
        <v>25.76</v>
      </c>
      <c r="L186" s="284">
        <f t="shared" si="20"/>
        <v>12.73</v>
      </c>
      <c r="M186" s="284">
        <f t="shared" si="21"/>
        <v>12.94</v>
      </c>
      <c r="N186" s="284">
        <f t="shared" si="22"/>
        <v>21.21</v>
      </c>
      <c r="O186" s="285">
        <f t="shared" si="23"/>
        <v>25.46</v>
      </c>
    </row>
    <row r="187" spans="1:15" ht="16" customHeight="1" x14ac:dyDescent="0.25">
      <c r="A187" s="269">
        <v>314</v>
      </c>
      <c r="B187" s="286">
        <v>284</v>
      </c>
      <c r="C187" s="271">
        <v>18549.05</v>
      </c>
      <c r="D187" s="272">
        <f>TRUNC(TRUNC(((C187+('Traitements par indices'!F187*12))/1820),2)*1.25,2)</f>
        <v>13.17</v>
      </c>
      <c r="E187" s="273">
        <f>TRUNC(TRUNC(((C187+('Traitements par indices'!F187*12))/1820),2)*1.27,2)</f>
        <v>13.38</v>
      </c>
      <c r="F187" s="273">
        <f t="shared" si="16"/>
        <v>21.95</v>
      </c>
      <c r="G187" s="274">
        <f t="shared" si="17"/>
        <v>26.34</v>
      </c>
      <c r="H187" s="275">
        <f>TRUNC(TRUNC(((C187+('Traitements par indices'!G187*12))/1820),2)*1.25,2)</f>
        <v>12.88</v>
      </c>
      <c r="I187" s="275">
        <f>TRUNC(TRUNC(((C187+('Traitements par indices'!G187*12))/1820),2)*1.27,2)</f>
        <v>13.09</v>
      </c>
      <c r="J187" s="275">
        <f t="shared" si="18"/>
        <v>21.46</v>
      </c>
      <c r="K187" s="276">
        <f t="shared" si="19"/>
        <v>25.76</v>
      </c>
      <c r="L187" s="275">
        <f t="shared" si="20"/>
        <v>12.73</v>
      </c>
      <c r="M187" s="275">
        <f t="shared" si="21"/>
        <v>12.94</v>
      </c>
      <c r="N187" s="275">
        <f t="shared" si="22"/>
        <v>21.21</v>
      </c>
      <c r="O187" s="276">
        <f t="shared" si="23"/>
        <v>25.46</v>
      </c>
    </row>
    <row r="188" spans="1:15" s="277" customFormat="1" ht="16" customHeight="1" x14ac:dyDescent="0.25">
      <c r="A188" s="278">
        <v>314</v>
      </c>
      <c r="B188" s="279">
        <v>285</v>
      </c>
      <c r="C188" s="280">
        <v>18549.05</v>
      </c>
      <c r="D188" s="281">
        <f>TRUNC(TRUNC(((C188+('Traitements par indices'!F188*12))/1820),2)*1.25,2)</f>
        <v>13.17</v>
      </c>
      <c r="E188" s="282">
        <f>TRUNC(TRUNC(((C188+('Traitements par indices'!F188*12))/1820),2)*1.27,2)</f>
        <v>13.38</v>
      </c>
      <c r="F188" s="282">
        <f t="shared" si="16"/>
        <v>21.95</v>
      </c>
      <c r="G188" s="283">
        <f t="shared" si="17"/>
        <v>26.34</v>
      </c>
      <c r="H188" s="284">
        <f>TRUNC(TRUNC(((C188+('Traitements par indices'!G188*12))/1820),2)*1.25,2)</f>
        <v>12.88</v>
      </c>
      <c r="I188" s="284">
        <f>TRUNC(TRUNC(((C188+('Traitements par indices'!G188*12))/1820),2)*1.27,2)</f>
        <v>13.09</v>
      </c>
      <c r="J188" s="284">
        <f t="shared" si="18"/>
        <v>21.46</v>
      </c>
      <c r="K188" s="285">
        <f t="shared" si="19"/>
        <v>25.76</v>
      </c>
      <c r="L188" s="284">
        <f t="shared" si="20"/>
        <v>12.73</v>
      </c>
      <c r="M188" s="284">
        <f t="shared" si="21"/>
        <v>12.94</v>
      </c>
      <c r="N188" s="284">
        <f t="shared" si="22"/>
        <v>21.21</v>
      </c>
      <c r="O188" s="285">
        <f t="shared" si="23"/>
        <v>25.46</v>
      </c>
    </row>
    <row r="189" spans="1:15" ht="16" customHeight="1" x14ac:dyDescent="0.25">
      <c r="A189" s="269">
        <v>314</v>
      </c>
      <c r="B189" s="286">
        <v>286</v>
      </c>
      <c r="C189" s="271">
        <v>18549.05</v>
      </c>
      <c r="D189" s="272">
        <f>TRUNC(TRUNC(((C189+('Traitements par indices'!F189*12))/1820),2)*1.25,2)</f>
        <v>13.17</v>
      </c>
      <c r="E189" s="273">
        <f>TRUNC(TRUNC(((C189+('Traitements par indices'!F189*12))/1820),2)*1.27,2)</f>
        <v>13.38</v>
      </c>
      <c r="F189" s="273">
        <f t="shared" si="16"/>
        <v>21.95</v>
      </c>
      <c r="G189" s="274">
        <f t="shared" si="17"/>
        <v>26.34</v>
      </c>
      <c r="H189" s="275">
        <f>TRUNC(TRUNC(((C189+('Traitements par indices'!G189*12))/1820),2)*1.25,2)</f>
        <v>12.88</v>
      </c>
      <c r="I189" s="275">
        <f>TRUNC(TRUNC(((C189+('Traitements par indices'!G189*12))/1820),2)*1.27,2)</f>
        <v>13.09</v>
      </c>
      <c r="J189" s="275">
        <f t="shared" si="18"/>
        <v>21.46</v>
      </c>
      <c r="K189" s="276">
        <f t="shared" si="19"/>
        <v>25.76</v>
      </c>
      <c r="L189" s="275">
        <f t="shared" si="20"/>
        <v>12.73</v>
      </c>
      <c r="M189" s="275">
        <f t="shared" si="21"/>
        <v>12.94</v>
      </c>
      <c r="N189" s="275">
        <f t="shared" si="22"/>
        <v>21.21</v>
      </c>
      <c r="O189" s="276">
        <f t="shared" si="23"/>
        <v>25.46</v>
      </c>
    </row>
    <row r="190" spans="1:15" s="277" customFormat="1" ht="16" customHeight="1" x14ac:dyDescent="0.25">
      <c r="A190" s="278">
        <v>314</v>
      </c>
      <c r="B190" s="279">
        <v>287</v>
      </c>
      <c r="C190" s="280">
        <v>18549.05</v>
      </c>
      <c r="D190" s="281">
        <f>TRUNC(TRUNC(((C190+('Traitements par indices'!F190*12))/1820),2)*1.25,2)</f>
        <v>13.17</v>
      </c>
      <c r="E190" s="282">
        <f>TRUNC(TRUNC(((C190+('Traitements par indices'!F190*12))/1820),2)*1.27,2)</f>
        <v>13.38</v>
      </c>
      <c r="F190" s="282">
        <f t="shared" si="16"/>
        <v>21.95</v>
      </c>
      <c r="G190" s="283">
        <f t="shared" si="17"/>
        <v>26.34</v>
      </c>
      <c r="H190" s="284">
        <f>TRUNC(TRUNC(((C190+('Traitements par indices'!G190*12))/1820),2)*1.25,2)</f>
        <v>12.88</v>
      </c>
      <c r="I190" s="284">
        <f>TRUNC(TRUNC(((C190+('Traitements par indices'!G190*12))/1820),2)*1.27,2)</f>
        <v>13.09</v>
      </c>
      <c r="J190" s="284">
        <f t="shared" si="18"/>
        <v>21.46</v>
      </c>
      <c r="K190" s="285">
        <f t="shared" si="19"/>
        <v>25.76</v>
      </c>
      <c r="L190" s="284">
        <f t="shared" si="20"/>
        <v>12.73</v>
      </c>
      <c r="M190" s="284">
        <f t="shared" si="21"/>
        <v>12.94</v>
      </c>
      <c r="N190" s="284">
        <f t="shared" si="22"/>
        <v>21.21</v>
      </c>
      <c r="O190" s="285">
        <f t="shared" si="23"/>
        <v>25.46</v>
      </c>
    </row>
    <row r="191" spans="1:15" ht="16" customHeight="1" x14ac:dyDescent="0.25">
      <c r="A191" s="269">
        <v>314</v>
      </c>
      <c r="B191" s="286">
        <v>288</v>
      </c>
      <c r="C191" s="271">
        <v>18549.05</v>
      </c>
      <c r="D191" s="272">
        <f>TRUNC(TRUNC(((C191+('Traitements par indices'!F191*12))/1820),2)*1.25,2)</f>
        <v>13.17</v>
      </c>
      <c r="E191" s="273">
        <f>TRUNC(TRUNC(((C191+('Traitements par indices'!F191*12))/1820),2)*1.27,2)</f>
        <v>13.38</v>
      </c>
      <c r="F191" s="273">
        <f t="shared" si="16"/>
        <v>21.95</v>
      </c>
      <c r="G191" s="274">
        <f t="shared" si="17"/>
        <v>26.34</v>
      </c>
      <c r="H191" s="275">
        <f>TRUNC(TRUNC(((C191+('Traitements par indices'!G191*12))/1820),2)*1.25,2)</f>
        <v>12.88</v>
      </c>
      <c r="I191" s="275">
        <f>TRUNC(TRUNC(((C191+('Traitements par indices'!G191*12))/1820),2)*1.27,2)</f>
        <v>13.09</v>
      </c>
      <c r="J191" s="275">
        <f t="shared" si="18"/>
        <v>21.46</v>
      </c>
      <c r="K191" s="276">
        <f t="shared" si="19"/>
        <v>25.76</v>
      </c>
      <c r="L191" s="275">
        <f t="shared" si="20"/>
        <v>12.73</v>
      </c>
      <c r="M191" s="275">
        <f t="shared" si="21"/>
        <v>12.94</v>
      </c>
      <c r="N191" s="275">
        <f t="shared" si="22"/>
        <v>21.21</v>
      </c>
      <c r="O191" s="276">
        <f t="shared" si="23"/>
        <v>25.46</v>
      </c>
    </row>
    <row r="192" spans="1:15" s="277" customFormat="1" ht="16" customHeight="1" x14ac:dyDescent="0.25">
      <c r="A192" s="278">
        <v>314</v>
      </c>
      <c r="B192" s="279">
        <v>289</v>
      </c>
      <c r="C192" s="280">
        <v>18549.05</v>
      </c>
      <c r="D192" s="281">
        <f>TRUNC(TRUNC(((C192+('Traitements par indices'!F192*12))/1820),2)*1.25,2)</f>
        <v>13.17</v>
      </c>
      <c r="E192" s="282">
        <f>TRUNC(TRUNC(((C192+('Traitements par indices'!F192*12))/1820),2)*1.27,2)</f>
        <v>13.38</v>
      </c>
      <c r="F192" s="282">
        <f t="shared" si="16"/>
        <v>21.95</v>
      </c>
      <c r="G192" s="283">
        <f t="shared" si="17"/>
        <v>26.34</v>
      </c>
      <c r="H192" s="284">
        <f>TRUNC(TRUNC(((C192+('Traitements par indices'!G192*12))/1820),2)*1.25,2)</f>
        <v>12.88</v>
      </c>
      <c r="I192" s="284">
        <f>TRUNC(TRUNC(((C192+('Traitements par indices'!G192*12))/1820),2)*1.27,2)</f>
        <v>13.09</v>
      </c>
      <c r="J192" s="284">
        <f t="shared" si="18"/>
        <v>21.46</v>
      </c>
      <c r="K192" s="285">
        <f t="shared" si="19"/>
        <v>25.76</v>
      </c>
      <c r="L192" s="284">
        <f t="shared" si="20"/>
        <v>12.73</v>
      </c>
      <c r="M192" s="284">
        <f t="shared" si="21"/>
        <v>12.94</v>
      </c>
      <c r="N192" s="284">
        <f t="shared" si="22"/>
        <v>21.21</v>
      </c>
      <c r="O192" s="285">
        <f t="shared" si="23"/>
        <v>25.46</v>
      </c>
    </row>
    <row r="193" spans="1:15" ht="16" customHeight="1" x14ac:dyDescent="0.25">
      <c r="A193" s="269">
        <v>314</v>
      </c>
      <c r="B193" s="286">
        <v>290</v>
      </c>
      <c r="C193" s="271">
        <v>18549.05</v>
      </c>
      <c r="D193" s="272">
        <f>TRUNC(TRUNC(((C193+('Traitements par indices'!F193*12))/1820),2)*1.25,2)</f>
        <v>13.17</v>
      </c>
      <c r="E193" s="273">
        <f>TRUNC(TRUNC(((C193+('Traitements par indices'!F193*12))/1820),2)*1.27,2)</f>
        <v>13.38</v>
      </c>
      <c r="F193" s="273">
        <f t="shared" si="16"/>
        <v>21.95</v>
      </c>
      <c r="G193" s="274">
        <f t="shared" si="17"/>
        <v>26.34</v>
      </c>
      <c r="H193" s="275">
        <f>TRUNC(TRUNC(((C193+('Traitements par indices'!G193*12))/1820),2)*1.25,2)</f>
        <v>12.88</v>
      </c>
      <c r="I193" s="275">
        <f>TRUNC(TRUNC(((C193+('Traitements par indices'!G193*12))/1820),2)*1.27,2)</f>
        <v>13.09</v>
      </c>
      <c r="J193" s="275">
        <f t="shared" si="18"/>
        <v>21.46</v>
      </c>
      <c r="K193" s="276">
        <f t="shared" si="19"/>
        <v>25.76</v>
      </c>
      <c r="L193" s="275">
        <f t="shared" si="20"/>
        <v>12.73</v>
      </c>
      <c r="M193" s="275">
        <f t="shared" si="21"/>
        <v>12.94</v>
      </c>
      <c r="N193" s="275">
        <f t="shared" si="22"/>
        <v>21.21</v>
      </c>
      <c r="O193" s="276">
        <f t="shared" si="23"/>
        <v>25.46</v>
      </c>
    </row>
    <row r="194" spans="1:15" s="277" customFormat="1" ht="16" customHeight="1" x14ac:dyDescent="0.25">
      <c r="A194" s="278">
        <v>314</v>
      </c>
      <c r="B194" s="279">
        <v>291</v>
      </c>
      <c r="C194" s="280">
        <v>18549.05</v>
      </c>
      <c r="D194" s="281">
        <f>TRUNC(TRUNC(((C194+('Traitements par indices'!F194*12))/1820),2)*1.25,2)</f>
        <v>13.17</v>
      </c>
      <c r="E194" s="282">
        <f>TRUNC(TRUNC(((C194+('Traitements par indices'!F194*12))/1820),2)*1.27,2)</f>
        <v>13.38</v>
      </c>
      <c r="F194" s="282">
        <f t="shared" si="16"/>
        <v>21.95</v>
      </c>
      <c r="G194" s="283">
        <f t="shared" si="17"/>
        <v>26.34</v>
      </c>
      <c r="H194" s="284">
        <f>TRUNC(TRUNC(((C194+('Traitements par indices'!G194*12))/1820),2)*1.25,2)</f>
        <v>12.88</v>
      </c>
      <c r="I194" s="284">
        <f>TRUNC(TRUNC(((C194+('Traitements par indices'!G194*12))/1820),2)*1.27,2)</f>
        <v>13.09</v>
      </c>
      <c r="J194" s="284">
        <f t="shared" si="18"/>
        <v>21.46</v>
      </c>
      <c r="K194" s="285">
        <f t="shared" si="19"/>
        <v>25.76</v>
      </c>
      <c r="L194" s="284">
        <f t="shared" si="20"/>
        <v>12.73</v>
      </c>
      <c r="M194" s="284">
        <f t="shared" si="21"/>
        <v>12.94</v>
      </c>
      <c r="N194" s="284">
        <f t="shared" si="22"/>
        <v>21.21</v>
      </c>
      <c r="O194" s="285">
        <f t="shared" si="23"/>
        <v>25.46</v>
      </c>
    </row>
    <row r="195" spans="1:15" ht="16" customHeight="1" x14ac:dyDescent="0.25">
      <c r="A195" s="269">
        <v>314</v>
      </c>
      <c r="B195" s="286">
        <v>292</v>
      </c>
      <c r="C195" s="271">
        <v>18549.05</v>
      </c>
      <c r="D195" s="272">
        <f>TRUNC(TRUNC(((C195+('Traitements par indices'!F195*12))/1820),2)*1.25,2)</f>
        <v>13.17</v>
      </c>
      <c r="E195" s="273">
        <f>TRUNC(TRUNC(((C195+('Traitements par indices'!F195*12))/1820),2)*1.27,2)</f>
        <v>13.38</v>
      </c>
      <c r="F195" s="273">
        <f t="shared" ref="F195:F258" si="24">TRUNC(D195+(D195*2/3),2)</f>
        <v>21.95</v>
      </c>
      <c r="G195" s="274">
        <f t="shared" ref="G195:G258" si="25">TRUNC(D195*2,2)</f>
        <v>26.34</v>
      </c>
      <c r="H195" s="275">
        <f>TRUNC(TRUNC(((C195+('Traitements par indices'!G195*12))/1820),2)*1.25,2)</f>
        <v>12.88</v>
      </c>
      <c r="I195" s="275">
        <f>TRUNC(TRUNC(((C195+('Traitements par indices'!G195*12))/1820),2)*1.27,2)</f>
        <v>13.09</v>
      </c>
      <c r="J195" s="275">
        <f t="shared" ref="J195:J258" si="26">TRUNC(H195+(H195*2/3),2)</f>
        <v>21.46</v>
      </c>
      <c r="K195" s="276">
        <f t="shared" ref="K195:K258" si="27">TRUNC((H195*2),2)</f>
        <v>25.76</v>
      </c>
      <c r="L195" s="275">
        <f t="shared" ref="L195:L258" si="28">TRUNC(TRUNC((C195/1820),2)*1.25,2)</f>
        <v>12.73</v>
      </c>
      <c r="M195" s="275">
        <f t="shared" ref="M195:M258" si="29">TRUNC(TRUNC((C195/1820),2)*1.27,2)</f>
        <v>12.94</v>
      </c>
      <c r="N195" s="275">
        <f t="shared" ref="N195:N258" si="30">TRUNC(L195+(L195*2/3),2)</f>
        <v>21.21</v>
      </c>
      <c r="O195" s="276">
        <f t="shared" ref="O195:O258" si="31">TRUNC((L195*2),2)</f>
        <v>25.46</v>
      </c>
    </row>
    <row r="196" spans="1:15" s="277" customFormat="1" ht="16" customHeight="1" x14ac:dyDescent="0.25">
      <c r="A196" s="278">
        <v>314</v>
      </c>
      <c r="B196" s="279">
        <v>293</v>
      </c>
      <c r="C196" s="280">
        <v>18549.05</v>
      </c>
      <c r="D196" s="281">
        <f>TRUNC(TRUNC(((C196+('Traitements par indices'!F196*12))/1820),2)*1.25,2)</f>
        <v>13.17</v>
      </c>
      <c r="E196" s="282">
        <f>TRUNC(TRUNC(((C196+('Traitements par indices'!F196*12))/1820),2)*1.27,2)</f>
        <v>13.38</v>
      </c>
      <c r="F196" s="282">
        <f t="shared" si="24"/>
        <v>21.95</v>
      </c>
      <c r="G196" s="283">
        <f t="shared" si="25"/>
        <v>26.34</v>
      </c>
      <c r="H196" s="284">
        <f>TRUNC(TRUNC(((C196+('Traitements par indices'!G196*12))/1820),2)*1.25,2)</f>
        <v>12.88</v>
      </c>
      <c r="I196" s="284">
        <f>TRUNC(TRUNC(((C196+('Traitements par indices'!G196*12))/1820),2)*1.27,2)</f>
        <v>13.09</v>
      </c>
      <c r="J196" s="284">
        <f t="shared" si="26"/>
        <v>21.46</v>
      </c>
      <c r="K196" s="285">
        <f t="shared" si="27"/>
        <v>25.76</v>
      </c>
      <c r="L196" s="284">
        <f t="shared" si="28"/>
        <v>12.73</v>
      </c>
      <c r="M196" s="284">
        <f t="shared" si="29"/>
        <v>12.94</v>
      </c>
      <c r="N196" s="284">
        <f t="shared" si="30"/>
        <v>21.21</v>
      </c>
      <c r="O196" s="285">
        <f t="shared" si="31"/>
        <v>25.46</v>
      </c>
    </row>
    <row r="197" spans="1:15" ht="16" customHeight="1" x14ac:dyDescent="0.25">
      <c r="A197" s="269">
        <v>314</v>
      </c>
      <c r="B197" s="286">
        <v>294</v>
      </c>
      <c r="C197" s="271">
        <v>18549.05</v>
      </c>
      <c r="D197" s="272">
        <f>TRUNC(TRUNC(((C197+('Traitements par indices'!F197*12))/1820),2)*1.25,2)</f>
        <v>13.17</v>
      </c>
      <c r="E197" s="273">
        <f>TRUNC(TRUNC(((C197+('Traitements par indices'!F197*12))/1820),2)*1.27,2)</f>
        <v>13.38</v>
      </c>
      <c r="F197" s="273">
        <f t="shared" si="24"/>
        <v>21.95</v>
      </c>
      <c r="G197" s="274">
        <f t="shared" si="25"/>
        <v>26.34</v>
      </c>
      <c r="H197" s="275">
        <f>TRUNC(TRUNC(((C197+('Traitements par indices'!G197*12))/1820),2)*1.25,2)</f>
        <v>12.88</v>
      </c>
      <c r="I197" s="275">
        <f>TRUNC(TRUNC(((C197+('Traitements par indices'!G197*12))/1820),2)*1.27,2)</f>
        <v>13.09</v>
      </c>
      <c r="J197" s="275">
        <f t="shared" si="26"/>
        <v>21.46</v>
      </c>
      <c r="K197" s="276">
        <f t="shared" si="27"/>
        <v>25.76</v>
      </c>
      <c r="L197" s="275">
        <f t="shared" si="28"/>
        <v>12.73</v>
      </c>
      <c r="M197" s="275">
        <f t="shared" si="29"/>
        <v>12.94</v>
      </c>
      <c r="N197" s="275">
        <f t="shared" si="30"/>
        <v>21.21</v>
      </c>
      <c r="O197" s="276">
        <f t="shared" si="31"/>
        <v>25.46</v>
      </c>
    </row>
    <row r="198" spans="1:15" s="277" customFormat="1" ht="16" customHeight="1" x14ac:dyDescent="0.25">
      <c r="A198" s="278">
        <v>314</v>
      </c>
      <c r="B198" s="279">
        <v>295</v>
      </c>
      <c r="C198" s="280">
        <v>18549.05</v>
      </c>
      <c r="D198" s="281">
        <f>TRUNC(TRUNC(((C198+('Traitements par indices'!F198*12))/1820),2)*1.25,2)</f>
        <v>13.17</v>
      </c>
      <c r="E198" s="282">
        <f>TRUNC(TRUNC(((C198+('Traitements par indices'!F198*12))/1820),2)*1.27,2)</f>
        <v>13.38</v>
      </c>
      <c r="F198" s="282">
        <f t="shared" si="24"/>
        <v>21.95</v>
      </c>
      <c r="G198" s="283">
        <f t="shared" si="25"/>
        <v>26.34</v>
      </c>
      <c r="H198" s="284">
        <f>TRUNC(TRUNC(((C198+('Traitements par indices'!G198*12))/1820),2)*1.25,2)</f>
        <v>12.88</v>
      </c>
      <c r="I198" s="284">
        <f>TRUNC(TRUNC(((C198+('Traitements par indices'!G198*12))/1820),2)*1.27,2)</f>
        <v>13.09</v>
      </c>
      <c r="J198" s="284">
        <f t="shared" si="26"/>
        <v>21.46</v>
      </c>
      <c r="K198" s="285">
        <f t="shared" si="27"/>
        <v>25.76</v>
      </c>
      <c r="L198" s="284">
        <f t="shared" si="28"/>
        <v>12.73</v>
      </c>
      <c r="M198" s="284">
        <f t="shared" si="29"/>
        <v>12.94</v>
      </c>
      <c r="N198" s="284">
        <f t="shared" si="30"/>
        <v>21.21</v>
      </c>
      <c r="O198" s="285">
        <f t="shared" si="31"/>
        <v>25.46</v>
      </c>
    </row>
    <row r="199" spans="1:15" ht="16" customHeight="1" x14ac:dyDescent="0.25">
      <c r="A199" s="269">
        <v>314</v>
      </c>
      <c r="B199" s="286">
        <v>296</v>
      </c>
      <c r="C199" s="271">
        <v>18549.05</v>
      </c>
      <c r="D199" s="272">
        <f>TRUNC(TRUNC(((C199+('Traitements par indices'!F199*12))/1820),2)*1.25,2)</f>
        <v>13.17</v>
      </c>
      <c r="E199" s="273">
        <f>TRUNC(TRUNC(((C199+('Traitements par indices'!F199*12))/1820),2)*1.27,2)</f>
        <v>13.38</v>
      </c>
      <c r="F199" s="273">
        <f t="shared" si="24"/>
        <v>21.95</v>
      </c>
      <c r="G199" s="274">
        <f t="shared" si="25"/>
        <v>26.34</v>
      </c>
      <c r="H199" s="275">
        <f>TRUNC(TRUNC(((C199+('Traitements par indices'!G199*12))/1820),2)*1.25,2)</f>
        <v>12.88</v>
      </c>
      <c r="I199" s="275">
        <f>TRUNC(TRUNC(((C199+('Traitements par indices'!G199*12))/1820),2)*1.27,2)</f>
        <v>13.09</v>
      </c>
      <c r="J199" s="275">
        <f t="shared" si="26"/>
        <v>21.46</v>
      </c>
      <c r="K199" s="276">
        <f t="shared" si="27"/>
        <v>25.76</v>
      </c>
      <c r="L199" s="275">
        <f t="shared" si="28"/>
        <v>12.73</v>
      </c>
      <c r="M199" s="275">
        <f t="shared" si="29"/>
        <v>12.94</v>
      </c>
      <c r="N199" s="275">
        <f t="shared" si="30"/>
        <v>21.21</v>
      </c>
      <c r="O199" s="276">
        <f t="shared" si="31"/>
        <v>25.46</v>
      </c>
    </row>
    <row r="200" spans="1:15" s="277" customFormat="1" ht="16" customHeight="1" x14ac:dyDescent="0.25">
      <c r="A200" s="278">
        <v>314</v>
      </c>
      <c r="B200" s="279">
        <v>297</v>
      </c>
      <c r="C200" s="280">
        <v>18549.05</v>
      </c>
      <c r="D200" s="281">
        <f>TRUNC(TRUNC(((C200+('Traitements par indices'!F200*12))/1820),2)*1.25,2)</f>
        <v>13.17</v>
      </c>
      <c r="E200" s="282">
        <f>TRUNC(TRUNC(((C200+('Traitements par indices'!F200*12))/1820),2)*1.27,2)</f>
        <v>13.38</v>
      </c>
      <c r="F200" s="282">
        <f t="shared" si="24"/>
        <v>21.95</v>
      </c>
      <c r="G200" s="283">
        <f t="shared" si="25"/>
        <v>26.34</v>
      </c>
      <c r="H200" s="284">
        <f>TRUNC(TRUNC(((C200+('Traitements par indices'!G200*12))/1820),2)*1.25,2)</f>
        <v>12.88</v>
      </c>
      <c r="I200" s="284">
        <f>TRUNC(TRUNC(((C200+('Traitements par indices'!G200*12))/1820),2)*1.27,2)</f>
        <v>13.09</v>
      </c>
      <c r="J200" s="284">
        <f t="shared" si="26"/>
        <v>21.46</v>
      </c>
      <c r="K200" s="285">
        <f t="shared" si="27"/>
        <v>25.76</v>
      </c>
      <c r="L200" s="284">
        <f t="shared" si="28"/>
        <v>12.73</v>
      </c>
      <c r="M200" s="284">
        <f t="shared" si="29"/>
        <v>12.94</v>
      </c>
      <c r="N200" s="284">
        <f t="shared" si="30"/>
        <v>21.21</v>
      </c>
      <c r="O200" s="285">
        <f t="shared" si="31"/>
        <v>25.46</v>
      </c>
    </row>
    <row r="201" spans="1:15" ht="16" customHeight="1" x14ac:dyDescent="0.25">
      <c r="A201" s="269">
        <v>315</v>
      </c>
      <c r="B201" s="286">
        <v>298</v>
      </c>
      <c r="C201" s="271">
        <v>18608.12</v>
      </c>
      <c r="D201" s="272">
        <f>TRUNC(TRUNC(((C201+('Traitements par indices'!F201*12))/1820),2)*1.25,2)</f>
        <v>13.22</v>
      </c>
      <c r="E201" s="273">
        <f>TRUNC(TRUNC(((C201+('Traitements par indices'!F201*12))/1820),2)*1.27,2)</f>
        <v>13.43</v>
      </c>
      <c r="F201" s="273">
        <f t="shared" si="24"/>
        <v>22.03</v>
      </c>
      <c r="G201" s="274">
        <f t="shared" si="25"/>
        <v>26.44</v>
      </c>
      <c r="H201" s="275">
        <f>TRUNC(TRUNC(((C201+('Traitements par indices'!G201*12))/1820),2)*1.25,2)</f>
        <v>12.92</v>
      </c>
      <c r="I201" s="275">
        <f>TRUNC(TRUNC(((C201+('Traitements par indices'!G201*12))/1820),2)*1.27,2)</f>
        <v>13.13</v>
      </c>
      <c r="J201" s="275">
        <f t="shared" si="26"/>
        <v>21.53</v>
      </c>
      <c r="K201" s="276">
        <f t="shared" si="27"/>
        <v>25.84</v>
      </c>
      <c r="L201" s="275">
        <f t="shared" si="28"/>
        <v>12.77</v>
      </c>
      <c r="M201" s="275">
        <f t="shared" si="29"/>
        <v>12.97</v>
      </c>
      <c r="N201" s="275">
        <f t="shared" si="30"/>
        <v>21.28</v>
      </c>
      <c r="O201" s="276">
        <f t="shared" si="31"/>
        <v>25.54</v>
      </c>
    </row>
    <row r="202" spans="1:15" s="277" customFormat="1" ht="16" customHeight="1" x14ac:dyDescent="0.25">
      <c r="A202" s="278">
        <v>316</v>
      </c>
      <c r="B202" s="279">
        <v>299</v>
      </c>
      <c r="C202" s="280">
        <v>18667.189999999999</v>
      </c>
      <c r="D202" s="281">
        <f>TRUNC(TRUNC(((C202+('Traitements par indices'!F202*12))/1820),2)*1.25,2)</f>
        <v>13.26</v>
      </c>
      <c r="E202" s="282">
        <f>TRUNC(TRUNC(((C202+('Traitements par indices'!F202*12))/1820),2)*1.27,2)</f>
        <v>13.47</v>
      </c>
      <c r="F202" s="282">
        <f t="shared" si="24"/>
        <v>22.1</v>
      </c>
      <c r="G202" s="283">
        <f t="shared" si="25"/>
        <v>26.52</v>
      </c>
      <c r="H202" s="284">
        <f>TRUNC(TRUNC(((C202+('Traitements par indices'!G202*12))/1820),2)*1.25,2)</f>
        <v>12.96</v>
      </c>
      <c r="I202" s="284">
        <f>TRUNC(TRUNC(((C202+('Traitements par indices'!G202*12))/1820),2)*1.27,2)</f>
        <v>13.16</v>
      </c>
      <c r="J202" s="284">
        <f t="shared" si="26"/>
        <v>21.6</v>
      </c>
      <c r="K202" s="285">
        <f t="shared" si="27"/>
        <v>25.92</v>
      </c>
      <c r="L202" s="284">
        <f t="shared" si="28"/>
        <v>12.81</v>
      </c>
      <c r="M202" s="284">
        <f t="shared" si="29"/>
        <v>13.01</v>
      </c>
      <c r="N202" s="284">
        <f t="shared" si="30"/>
        <v>21.35</v>
      </c>
      <c r="O202" s="285">
        <f t="shared" si="31"/>
        <v>25.62</v>
      </c>
    </row>
    <row r="203" spans="1:15" ht="16" customHeight="1" x14ac:dyDescent="0.25">
      <c r="A203" s="269">
        <v>316</v>
      </c>
      <c r="B203" s="286">
        <v>300</v>
      </c>
      <c r="C203" s="271">
        <v>18667.189999999999</v>
      </c>
      <c r="D203" s="272">
        <f>TRUNC(TRUNC(((C203+('Traitements par indices'!F203*12))/1820),2)*1.25,2)</f>
        <v>13.26</v>
      </c>
      <c r="E203" s="273">
        <f>TRUNC(TRUNC(((C203+('Traitements par indices'!F203*12))/1820),2)*1.27,2)</f>
        <v>13.47</v>
      </c>
      <c r="F203" s="273">
        <f t="shared" si="24"/>
        <v>22.1</v>
      </c>
      <c r="G203" s="274">
        <f t="shared" si="25"/>
        <v>26.52</v>
      </c>
      <c r="H203" s="275">
        <f>TRUNC(TRUNC(((C203+('Traitements par indices'!G203*12))/1820),2)*1.25,2)</f>
        <v>12.96</v>
      </c>
      <c r="I203" s="275">
        <f>TRUNC(TRUNC(((C203+('Traitements par indices'!G203*12))/1820),2)*1.27,2)</f>
        <v>13.16</v>
      </c>
      <c r="J203" s="275">
        <f t="shared" si="26"/>
        <v>21.6</v>
      </c>
      <c r="K203" s="276">
        <f t="shared" si="27"/>
        <v>25.92</v>
      </c>
      <c r="L203" s="275">
        <f t="shared" si="28"/>
        <v>12.81</v>
      </c>
      <c r="M203" s="275">
        <f t="shared" si="29"/>
        <v>13.01</v>
      </c>
      <c r="N203" s="275">
        <f t="shared" si="30"/>
        <v>21.35</v>
      </c>
      <c r="O203" s="276">
        <f t="shared" si="31"/>
        <v>25.62</v>
      </c>
    </row>
    <row r="204" spans="1:15" s="277" customFormat="1" ht="16" customHeight="1" x14ac:dyDescent="0.25">
      <c r="A204" s="278">
        <v>316</v>
      </c>
      <c r="B204" s="279">
        <v>301</v>
      </c>
      <c r="C204" s="280">
        <v>18667.189999999999</v>
      </c>
      <c r="D204" s="281">
        <f>TRUNC(TRUNC(((C204+('Traitements par indices'!F204*12))/1820),2)*1.25,2)</f>
        <v>13.26</v>
      </c>
      <c r="E204" s="282">
        <f>TRUNC(TRUNC(((C204+('Traitements par indices'!F204*12))/1820),2)*1.27,2)</f>
        <v>13.47</v>
      </c>
      <c r="F204" s="282">
        <f t="shared" si="24"/>
        <v>22.1</v>
      </c>
      <c r="G204" s="283">
        <f t="shared" si="25"/>
        <v>26.52</v>
      </c>
      <c r="H204" s="284">
        <f>TRUNC(TRUNC(((C204+('Traitements par indices'!G204*12))/1820),2)*1.25,2)</f>
        <v>12.96</v>
      </c>
      <c r="I204" s="284">
        <f>TRUNC(TRUNC(((C204+('Traitements par indices'!G204*12))/1820),2)*1.27,2)</f>
        <v>13.16</v>
      </c>
      <c r="J204" s="284">
        <f t="shared" si="26"/>
        <v>21.6</v>
      </c>
      <c r="K204" s="285">
        <f t="shared" si="27"/>
        <v>25.92</v>
      </c>
      <c r="L204" s="284">
        <f t="shared" si="28"/>
        <v>12.81</v>
      </c>
      <c r="M204" s="284">
        <f t="shared" si="29"/>
        <v>13.01</v>
      </c>
      <c r="N204" s="284">
        <f t="shared" si="30"/>
        <v>21.35</v>
      </c>
      <c r="O204" s="285">
        <f t="shared" si="31"/>
        <v>25.62</v>
      </c>
    </row>
    <row r="205" spans="1:15" ht="16" customHeight="1" x14ac:dyDescent="0.25">
      <c r="A205" s="269">
        <v>317</v>
      </c>
      <c r="B205" s="286">
        <v>302</v>
      </c>
      <c r="C205" s="271">
        <v>18726.27</v>
      </c>
      <c r="D205" s="272">
        <f>TRUNC(TRUNC(((C205+('Traitements par indices'!F205*12))/1820),2)*1.25,2)</f>
        <v>13.3</v>
      </c>
      <c r="E205" s="273">
        <f>TRUNC(TRUNC(((C205+('Traitements par indices'!F205*12))/1820),2)*1.27,2)</f>
        <v>13.51</v>
      </c>
      <c r="F205" s="273">
        <f t="shared" si="24"/>
        <v>22.16</v>
      </c>
      <c r="G205" s="274">
        <f t="shared" si="25"/>
        <v>26.6</v>
      </c>
      <c r="H205" s="275">
        <f>TRUNC(TRUNC(((C205+('Traitements par indices'!G205*12))/1820),2)*1.25,2)</f>
        <v>13</v>
      </c>
      <c r="I205" s="275">
        <f>TRUNC(TRUNC(((C205+('Traitements par indices'!G205*12))/1820),2)*1.27,2)</f>
        <v>13.2</v>
      </c>
      <c r="J205" s="275">
        <f t="shared" si="26"/>
        <v>21.66</v>
      </c>
      <c r="K205" s="276">
        <f t="shared" si="27"/>
        <v>26</v>
      </c>
      <c r="L205" s="275">
        <f t="shared" si="28"/>
        <v>12.85</v>
      </c>
      <c r="M205" s="275">
        <f t="shared" si="29"/>
        <v>13.05</v>
      </c>
      <c r="N205" s="275">
        <f t="shared" si="30"/>
        <v>21.41</v>
      </c>
      <c r="O205" s="276">
        <f t="shared" si="31"/>
        <v>25.7</v>
      </c>
    </row>
    <row r="206" spans="1:15" s="277" customFormat="1" ht="16" customHeight="1" x14ac:dyDescent="0.25">
      <c r="A206" s="278">
        <v>317</v>
      </c>
      <c r="B206" s="279">
        <v>303</v>
      </c>
      <c r="C206" s="280">
        <v>18726.27</v>
      </c>
      <c r="D206" s="281">
        <f>TRUNC(TRUNC(((C206+('Traitements par indices'!F206*12))/1820),2)*1.25,2)</f>
        <v>13.3</v>
      </c>
      <c r="E206" s="282">
        <f>TRUNC(TRUNC(((C206+('Traitements par indices'!F206*12))/1820),2)*1.27,2)</f>
        <v>13.51</v>
      </c>
      <c r="F206" s="282">
        <f t="shared" si="24"/>
        <v>22.16</v>
      </c>
      <c r="G206" s="283">
        <f t="shared" si="25"/>
        <v>26.6</v>
      </c>
      <c r="H206" s="284">
        <f>TRUNC(TRUNC(((C206+('Traitements par indices'!G206*12))/1820),2)*1.25,2)</f>
        <v>13</v>
      </c>
      <c r="I206" s="284">
        <f>TRUNC(TRUNC(((C206+('Traitements par indices'!G206*12))/1820),2)*1.27,2)</f>
        <v>13.2</v>
      </c>
      <c r="J206" s="284">
        <f t="shared" si="26"/>
        <v>21.66</v>
      </c>
      <c r="K206" s="285">
        <f t="shared" si="27"/>
        <v>26</v>
      </c>
      <c r="L206" s="284">
        <f t="shared" si="28"/>
        <v>12.85</v>
      </c>
      <c r="M206" s="284">
        <f t="shared" si="29"/>
        <v>13.05</v>
      </c>
      <c r="N206" s="284">
        <f t="shared" si="30"/>
        <v>21.41</v>
      </c>
      <c r="O206" s="285">
        <f t="shared" si="31"/>
        <v>25.7</v>
      </c>
    </row>
    <row r="207" spans="1:15" ht="16" customHeight="1" x14ac:dyDescent="0.25">
      <c r="A207" s="269">
        <v>317</v>
      </c>
      <c r="B207" s="286">
        <v>304</v>
      </c>
      <c r="C207" s="271">
        <v>18726.27</v>
      </c>
      <c r="D207" s="272">
        <f>TRUNC(TRUNC(((C207+('Traitements par indices'!F207*12))/1820),2)*1.25,2)</f>
        <v>13.3</v>
      </c>
      <c r="E207" s="273">
        <f>TRUNC(TRUNC(((C207+('Traitements par indices'!F207*12))/1820),2)*1.27,2)</f>
        <v>13.51</v>
      </c>
      <c r="F207" s="273">
        <f t="shared" si="24"/>
        <v>22.16</v>
      </c>
      <c r="G207" s="274">
        <f t="shared" si="25"/>
        <v>26.6</v>
      </c>
      <c r="H207" s="275">
        <f>TRUNC(TRUNC(((C207+('Traitements par indices'!G207*12))/1820),2)*1.25,2)</f>
        <v>13</v>
      </c>
      <c r="I207" s="275">
        <f>TRUNC(TRUNC(((C207+('Traitements par indices'!G207*12))/1820),2)*1.27,2)</f>
        <v>13.2</v>
      </c>
      <c r="J207" s="275">
        <f t="shared" si="26"/>
        <v>21.66</v>
      </c>
      <c r="K207" s="276">
        <f t="shared" si="27"/>
        <v>26</v>
      </c>
      <c r="L207" s="275">
        <f t="shared" si="28"/>
        <v>12.85</v>
      </c>
      <c r="M207" s="275">
        <f t="shared" si="29"/>
        <v>13.05</v>
      </c>
      <c r="N207" s="275">
        <f t="shared" si="30"/>
        <v>21.41</v>
      </c>
      <c r="O207" s="276">
        <f t="shared" si="31"/>
        <v>25.7</v>
      </c>
    </row>
    <row r="208" spans="1:15" s="277" customFormat="1" ht="16" customHeight="1" x14ac:dyDescent="0.25">
      <c r="A208" s="278">
        <v>317</v>
      </c>
      <c r="B208" s="279">
        <v>305</v>
      </c>
      <c r="C208" s="280">
        <v>18726.27</v>
      </c>
      <c r="D208" s="281">
        <f>TRUNC(TRUNC(((C208+('Traitements par indices'!F208*12))/1820),2)*1.25,2)</f>
        <v>13.3</v>
      </c>
      <c r="E208" s="282">
        <f>TRUNC(TRUNC(((C208+('Traitements par indices'!F208*12))/1820),2)*1.27,2)</f>
        <v>13.51</v>
      </c>
      <c r="F208" s="282">
        <f t="shared" si="24"/>
        <v>22.16</v>
      </c>
      <c r="G208" s="283">
        <f t="shared" si="25"/>
        <v>26.6</v>
      </c>
      <c r="H208" s="284">
        <f>TRUNC(TRUNC(((C208+('Traitements par indices'!G208*12))/1820),2)*1.25,2)</f>
        <v>13</v>
      </c>
      <c r="I208" s="284">
        <f>TRUNC(TRUNC(((C208+('Traitements par indices'!G208*12))/1820),2)*1.27,2)</f>
        <v>13.2</v>
      </c>
      <c r="J208" s="284">
        <f t="shared" si="26"/>
        <v>21.66</v>
      </c>
      <c r="K208" s="285">
        <f t="shared" si="27"/>
        <v>26</v>
      </c>
      <c r="L208" s="284">
        <f t="shared" si="28"/>
        <v>12.85</v>
      </c>
      <c r="M208" s="284">
        <f t="shared" si="29"/>
        <v>13.05</v>
      </c>
      <c r="N208" s="284">
        <f t="shared" si="30"/>
        <v>21.41</v>
      </c>
      <c r="O208" s="285">
        <f t="shared" si="31"/>
        <v>25.7</v>
      </c>
    </row>
    <row r="209" spans="1:15" ht="16" customHeight="1" x14ac:dyDescent="0.25">
      <c r="A209" s="269">
        <v>317</v>
      </c>
      <c r="B209" s="286">
        <v>306</v>
      </c>
      <c r="C209" s="271">
        <v>18726.27</v>
      </c>
      <c r="D209" s="272">
        <f>TRUNC(TRUNC(((C209+('Traitements par indices'!F209*12))/1820),2)*1.25,2)</f>
        <v>13.3</v>
      </c>
      <c r="E209" s="273">
        <f>TRUNC(TRUNC(((C209+('Traitements par indices'!F209*12))/1820),2)*1.27,2)</f>
        <v>13.51</v>
      </c>
      <c r="F209" s="273">
        <f t="shared" si="24"/>
        <v>22.16</v>
      </c>
      <c r="G209" s="274">
        <f t="shared" si="25"/>
        <v>26.6</v>
      </c>
      <c r="H209" s="275">
        <f>TRUNC(TRUNC(((C209+('Traitements par indices'!G209*12))/1820),2)*1.25,2)</f>
        <v>13</v>
      </c>
      <c r="I209" s="275">
        <f>TRUNC(TRUNC(((C209+('Traitements par indices'!G209*12))/1820),2)*1.27,2)</f>
        <v>13.2</v>
      </c>
      <c r="J209" s="275">
        <f t="shared" si="26"/>
        <v>21.66</v>
      </c>
      <c r="K209" s="276">
        <f t="shared" si="27"/>
        <v>26</v>
      </c>
      <c r="L209" s="275">
        <f t="shared" si="28"/>
        <v>12.85</v>
      </c>
      <c r="M209" s="275">
        <f t="shared" si="29"/>
        <v>13.05</v>
      </c>
      <c r="N209" s="275">
        <f t="shared" si="30"/>
        <v>21.41</v>
      </c>
      <c r="O209" s="276">
        <f t="shared" si="31"/>
        <v>25.7</v>
      </c>
    </row>
    <row r="210" spans="1:15" s="277" customFormat="1" ht="16" customHeight="1" x14ac:dyDescent="0.25">
      <c r="A210" s="278">
        <v>318</v>
      </c>
      <c r="B210" s="279">
        <v>307</v>
      </c>
      <c r="C210" s="280">
        <v>18785.34</v>
      </c>
      <c r="D210" s="281">
        <f>TRUNC(TRUNC(((C210+('Traitements par indices'!F210*12))/1820),2)*1.25,2)</f>
        <v>13.33</v>
      </c>
      <c r="E210" s="282">
        <f>TRUNC(TRUNC(((C210+('Traitements par indices'!F210*12))/1820),2)*1.27,2)</f>
        <v>13.55</v>
      </c>
      <c r="F210" s="282">
        <f t="shared" si="24"/>
        <v>22.21</v>
      </c>
      <c r="G210" s="283">
        <f t="shared" si="25"/>
        <v>26.66</v>
      </c>
      <c r="H210" s="284">
        <f>TRUNC(TRUNC(((C210+('Traitements par indices'!G210*12))/1820),2)*1.25,2)</f>
        <v>13.05</v>
      </c>
      <c r="I210" s="284">
        <f>TRUNC(TRUNC(((C210+('Traitements par indices'!G210*12))/1820),2)*1.27,2)</f>
        <v>13.25</v>
      </c>
      <c r="J210" s="284">
        <f t="shared" si="26"/>
        <v>21.75</v>
      </c>
      <c r="K210" s="285">
        <f t="shared" si="27"/>
        <v>26.1</v>
      </c>
      <c r="L210" s="284">
        <f t="shared" si="28"/>
        <v>12.9</v>
      </c>
      <c r="M210" s="284">
        <f t="shared" si="29"/>
        <v>13.1</v>
      </c>
      <c r="N210" s="284">
        <f t="shared" si="30"/>
        <v>21.5</v>
      </c>
      <c r="O210" s="285">
        <f t="shared" si="31"/>
        <v>25.8</v>
      </c>
    </row>
    <row r="211" spans="1:15" ht="16" customHeight="1" x14ac:dyDescent="0.25">
      <c r="A211" s="269">
        <v>318</v>
      </c>
      <c r="B211" s="286">
        <v>308</v>
      </c>
      <c r="C211" s="271">
        <v>18785.34</v>
      </c>
      <c r="D211" s="272">
        <f>TRUNC(TRUNC(((C211+('Traitements par indices'!F211*12))/1820),2)*1.25,2)</f>
        <v>13.33</v>
      </c>
      <c r="E211" s="273">
        <f>TRUNC(TRUNC(((C211+('Traitements par indices'!F211*12))/1820),2)*1.27,2)</f>
        <v>13.55</v>
      </c>
      <c r="F211" s="273">
        <f t="shared" si="24"/>
        <v>22.21</v>
      </c>
      <c r="G211" s="274">
        <f t="shared" si="25"/>
        <v>26.66</v>
      </c>
      <c r="H211" s="275">
        <f>TRUNC(TRUNC(((C211+('Traitements par indices'!G211*12))/1820),2)*1.25,2)</f>
        <v>13.05</v>
      </c>
      <c r="I211" s="275">
        <f>TRUNC(TRUNC(((C211+('Traitements par indices'!G211*12))/1820),2)*1.27,2)</f>
        <v>13.25</v>
      </c>
      <c r="J211" s="275">
        <f t="shared" si="26"/>
        <v>21.75</v>
      </c>
      <c r="K211" s="276">
        <f t="shared" si="27"/>
        <v>26.1</v>
      </c>
      <c r="L211" s="275">
        <f t="shared" si="28"/>
        <v>12.9</v>
      </c>
      <c r="M211" s="275">
        <f t="shared" si="29"/>
        <v>13.1</v>
      </c>
      <c r="N211" s="275">
        <f t="shared" si="30"/>
        <v>21.5</v>
      </c>
      <c r="O211" s="276">
        <f t="shared" si="31"/>
        <v>25.8</v>
      </c>
    </row>
    <row r="212" spans="1:15" s="277" customFormat="1" ht="16" customHeight="1" x14ac:dyDescent="0.25">
      <c r="A212" s="278">
        <v>318</v>
      </c>
      <c r="B212" s="279">
        <v>309</v>
      </c>
      <c r="C212" s="280">
        <v>18785.34</v>
      </c>
      <c r="D212" s="281">
        <f>TRUNC(TRUNC(((C212+('Traitements par indices'!F212*12))/1820),2)*1.25,2)</f>
        <v>13.33</v>
      </c>
      <c r="E212" s="282">
        <f>TRUNC(TRUNC(((C212+('Traitements par indices'!F212*12))/1820),2)*1.27,2)</f>
        <v>13.55</v>
      </c>
      <c r="F212" s="282">
        <f t="shared" si="24"/>
        <v>22.21</v>
      </c>
      <c r="G212" s="283">
        <f t="shared" si="25"/>
        <v>26.66</v>
      </c>
      <c r="H212" s="284">
        <f>TRUNC(TRUNC(((C212+('Traitements par indices'!G212*12))/1820),2)*1.25,2)</f>
        <v>13.05</v>
      </c>
      <c r="I212" s="284">
        <f>TRUNC(TRUNC(((C212+('Traitements par indices'!G212*12))/1820),2)*1.27,2)</f>
        <v>13.25</v>
      </c>
      <c r="J212" s="284">
        <f t="shared" si="26"/>
        <v>21.75</v>
      </c>
      <c r="K212" s="285">
        <f t="shared" si="27"/>
        <v>26.1</v>
      </c>
      <c r="L212" s="284">
        <f t="shared" si="28"/>
        <v>12.9</v>
      </c>
      <c r="M212" s="284">
        <f t="shared" si="29"/>
        <v>13.1</v>
      </c>
      <c r="N212" s="284">
        <f t="shared" si="30"/>
        <v>21.5</v>
      </c>
      <c r="O212" s="285">
        <f t="shared" si="31"/>
        <v>25.8</v>
      </c>
    </row>
    <row r="213" spans="1:15" ht="16" customHeight="1" x14ac:dyDescent="0.25">
      <c r="A213" s="269">
        <v>318</v>
      </c>
      <c r="B213" s="286">
        <v>310</v>
      </c>
      <c r="C213" s="271">
        <v>18785.34</v>
      </c>
      <c r="D213" s="272">
        <f>TRUNC(TRUNC(((C213+('Traitements par indices'!F213*12))/1820),2)*1.25,2)</f>
        <v>13.33</v>
      </c>
      <c r="E213" s="273">
        <f>TRUNC(TRUNC(((C213+('Traitements par indices'!F213*12))/1820),2)*1.27,2)</f>
        <v>13.55</v>
      </c>
      <c r="F213" s="273">
        <f t="shared" si="24"/>
        <v>22.21</v>
      </c>
      <c r="G213" s="274">
        <f t="shared" si="25"/>
        <v>26.66</v>
      </c>
      <c r="H213" s="275">
        <f>TRUNC(TRUNC(((C213+('Traitements par indices'!G213*12))/1820),2)*1.25,2)</f>
        <v>13.05</v>
      </c>
      <c r="I213" s="275">
        <f>TRUNC(TRUNC(((C213+('Traitements par indices'!G213*12))/1820),2)*1.27,2)</f>
        <v>13.25</v>
      </c>
      <c r="J213" s="275">
        <f t="shared" si="26"/>
        <v>21.75</v>
      </c>
      <c r="K213" s="276">
        <f t="shared" si="27"/>
        <v>26.1</v>
      </c>
      <c r="L213" s="275">
        <f t="shared" si="28"/>
        <v>12.9</v>
      </c>
      <c r="M213" s="275">
        <f t="shared" si="29"/>
        <v>13.1</v>
      </c>
      <c r="N213" s="275">
        <f t="shared" si="30"/>
        <v>21.5</v>
      </c>
      <c r="O213" s="276">
        <f t="shared" si="31"/>
        <v>25.8</v>
      </c>
    </row>
    <row r="214" spans="1:15" s="277" customFormat="1" ht="16" customHeight="1" x14ac:dyDescent="0.25">
      <c r="A214" s="278">
        <v>318</v>
      </c>
      <c r="B214" s="279">
        <v>311</v>
      </c>
      <c r="C214" s="280">
        <v>18785.34</v>
      </c>
      <c r="D214" s="281">
        <f>TRUNC(TRUNC(((C214+('Traitements par indices'!F214*12))/1820),2)*1.25,2)</f>
        <v>13.33</v>
      </c>
      <c r="E214" s="282">
        <f>TRUNC(TRUNC(((C214+('Traitements par indices'!F214*12))/1820),2)*1.27,2)</f>
        <v>13.55</v>
      </c>
      <c r="F214" s="282">
        <f t="shared" si="24"/>
        <v>22.21</v>
      </c>
      <c r="G214" s="283">
        <f t="shared" si="25"/>
        <v>26.66</v>
      </c>
      <c r="H214" s="284">
        <f>TRUNC(TRUNC(((C214+('Traitements par indices'!G214*12))/1820),2)*1.25,2)</f>
        <v>13.05</v>
      </c>
      <c r="I214" s="284">
        <f>TRUNC(TRUNC(((C214+('Traitements par indices'!G214*12))/1820),2)*1.27,2)</f>
        <v>13.25</v>
      </c>
      <c r="J214" s="284">
        <f t="shared" si="26"/>
        <v>21.75</v>
      </c>
      <c r="K214" s="285">
        <f t="shared" si="27"/>
        <v>26.1</v>
      </c>
      <c r="L214" s="284">
        <f t="shared" si="28"/>
        <v>12.9</v>
      </c>
      <c r="M214" s="284">
        <f t="shared" si="29"/>
        <v>13.1</v>
      </c>
      <c r="N214" s="284">
        <f t="shared" si="30"/>
        <v>21.5</v>
      </c>
      <c r="O214" s="285">
        <f t="shared" si="31"/>
        <v>25.8</v>
      </c>
    </row>
    <row r="215" spans="1:15" ht="16" customHeight="1" x14ac:dyDescent="0.25">
      <c r="A215" s="269">
        <v>318</v>
      </c>
      <c r="B215" s="286">
        <v>312</v>
      </c>
      <c r="C215" s="271">
        <v>18785.34</v>
      </c>
      <c r="D215" s="272">
        <f>TRUNC(TRUNC(((C215+('Traitements par indices'!F215*12))/1820),2)*1.25,2)</f>
        <v>13.33</v>
      </c>
      <c r="E215" s="273">
        <f>TRUNC(TRUNC(((C215+('Traitements par indices'!F215*12))/1820),2)*1.27,2)</f>
        <v>13.55</v>
      </c>
      <c r="F215" s="273">
        <f t="shared" si="24"/>
        <v>22.21</v>
      </c>
      <c r="G215" s="274">
        <f t="shared" si="25"/>
        <v>26.66</v>
      </c>
      <c r="H215" s="275">
        <f>TRUNC(TRUNC(((C215+('Traitements par indices'!G215*12))/1820),2)*1.25,2)</f>
        <v>13.05</v>
      </c>
      <c r="I215" s="275">
        <f>TRUNC(TRUNC(((C215+('Traitements par indices'!G215*12))/1820),2)*1.27,2)</f>
        <v>13.25</v>
      </c>
      <c r="J215" s="275">
        <f t="shared" si="26"/>
        <v>21.75</v>
      </c>
      <c r="K215" s="276">
        <f t="shared" si="27"/>
        <v>26.1</v>
      </c>
      <c r="L215" s="275">
        <f t="shared" si="28"/>
        <v>12.9</v>
      </c>
      <c r="M215" s="275">
        <f t="shared" si="29"/>
        <v>13.1</v>
      </c>
      <c r="N215" s="275">
        <f t="shared" si="30"/>
        <v>21.5</v>
      </c>
      <c r="O215" s="276">
        <f t="shared" si="31"/>
        <v>25.8</v>
      </c>
    </row>
    <row r="216" spans="1:15" s="277" customFormat="1" ht="16" customHeight="1" x14ac:dyDescent="0.25">
      <c r="A216" s="278">
        <v>318</v>
      </c>
      <c r="B216" s="279">
        <v>313</v>
      </c>
      <c r="C216" s="280">
        <v>18785.34</v>
      </c>
      <c r="D216" s="281">
        <f>TRUNC(TRUNC(((C216+('Traitements par indices'!F216*12))/1820),2)*1.25,2)</f>
        <v>13.33</v>
      </c>
      <c r="E216" s="282">
        <f>TRUNC(TRUNC(((C216+('Traitements par indices'!F216*12))/1820),2)*1.27,2)</f>
        <v>13.55</v>
      </c>
      <c r="F216" s="282">
        <f t="shared" si="24"/>
        <v>22.21</v>
      </c>
      <c r="G216" s="283">
        <f t="shared" si="25"/>
        <v>26.66</v>
      </c>
      <c r="H216" s="284">
        <f>TRUNC(TRUNC(((C216+('Traitements par indices'!G216*12))/1820),2)*1.25,2)</f>
        <v>13.05</v>
      </c>
      <c r="I216" s="284">
        <f>TRUNC(TRUNC(((C216+('Traitements par indices'!G216*12))/1820),2)*1.27,2)</f>
        <v>13.25</v>
      </c>
      <c r="J216" s="284">
        <f t="shared" si="26"/>
        <v>21.75</v>
      </c>
      <c r="K216" s="285">
        <f t="shared" si="27"/>
        <v>26.1</v>
      </c>
      <c r="L216" s="284">
        <f t="shared" si="28"/>
        <v>12.9</v>
      </c>
      <c r="M216" s="284">
        <f t="shared" si="29"/>
        <v>13.1</v>
      </c>
      <c r="N216" s="284">
        <f t="shared" si="30"/>
        <v>21.5</v>
      </c>
      <c r="O216" s="285">
        <f t="shared" si="31"/>
        <v>25.8</v>
      </c>
    </row>
    <row r="217" spans="1:15" ht="16" customHeight="1" x14ac:dyDescent="0.25">
      <c r="A217" s="269">
        <v>318</v>
      </c>
      <c r="B217" s="286">
        <v>314</v>
      </c>
      <c r="C217" s="271">
        <v>18785.34</v>
      </c>
      <c r="D217" s="272">
        <f>TRUNC(TRUNC(((C217+('Traitements par indices'!F217*12))/1820),2)*1.25,2)</f>
        <v>13.33</v>
      </c>
      <c r="E217" s="273">
        <f>TRUNC(TRUNC(((C217+('Traitements par indices'!F217*12))/1820),2)*1.27,2)</f>
        <v>13.55</v>
      </c>
      <c r="F217" s="273">
        <f t="shared" si="24"/>
        <v>22.21</v>
      </c>
      <c r="G217" s="274">
        <f t="shared" si="25"/>
        <v>26.66</v>
      </c>
      <c r="H217" s="275">
        <f>TRUNC(TRUNC(((C217+('Traitements par indices'!G217*12))/1820),2)*1.25,2)</f>
        <v>13.05</v>
      </c>
      <c r="I217" s="275">
        <f>TRUNC(TRUNC(((C217+('Traitements par indices'!G217*12))/1820),2)*1.27,2)</f>
        <v>13.25</v>
      </c>
      <c r="J217" s="275">
        <f t="shared" si="26"/>
        <v>21.75</v>
      </c>
      <c r="K217" s="276">
        <f t="shared" si="27"/>
        <v>26.1</v>
      </c>
      <c r="L217" s="275">
        <f t="shared" si="28"/>
        <v>12.9</v>
      </c>
      <c r="M217" s="275">
        <f t="shared" si="29"/>
        <v>13.1</v>
      </c>
      <c r="N217" s="275">
        <f t="shared" si="30"/>
        <v>21.5</v>
      </c>
      <c r="O217" s="276">
        <f t="shared" si="31"/>
        <v>25.8</v>
      </c>
    </row>
    <row r="218" spans="1:15" s="277" customFormat="1" ht="16" customHeight="1" x14ac:dyDescent="0.25">
      <c r="A218" s="278">
        <v>318</v>
      </c>
      <c r="B218" s="279">
        <v>315</v>
      </c>
      <c r="C218" s="280">
        <v>18785.34</v>
      </c>
      <c r="D218" s="281">
        <f>TRUNC(TRUNC(((C218+('Traitements par indices'!F218*12))/1820),2)*1.25,2)</f>
        <v>13.33</v>
      </c>
      <c r="E218" s="282">
        <f>TRUNC(TRUNC(((C218+('Traitements par indices'!F218*12))/1820),2)*1.27,2)</f>
        <v>13.55</v>
      </c>
      <c r="F218" s="282">
        <f t="shared" si="24"/>
        <v>22.21</v>
      </c>
      <c r="G218" s="283">
        <f t="shared" si="25"/>
        <v>26.66</v>
      </c>
      <c r="H218" s="284">
        <f>TRUNC(TRUNC(((C218+('Traitements par indices'!G218*12))/1820),2)*1.25,2)</f>
        <v>13.05</v>
      </c>
      <c r="I218" s="284">
        <f>TRUNC(TRUNC(((C218+('Traitements par indices'!G218*12))/1820),2)*1.27,2)</f>
        <v>13.25</v>
      </c>
      <c r="J218" s="284">
        <f t="shared" si="26"/>
        <v>21.75</v>
      </c>
      <c r="K218" s="285">
        <f t="shared" si="27"/>
        <v>26.1</v>
      </c>
      <c r="L218" s="284">
        <f t="shared" si="28"/>
        <v>12.9</v>
      </c>
      <c r="M218" s="284">
        <f t="shared" si="29"/>
        <v>13.1</v>
      </c>
      <c r="N218" s="284">
        <f t="shared" si="30"/>
        <v>21.5</v>
      </c>
      <c r="O218" s="285">
        <f t="shared" si="31"/>
        <v>25.8</v>
      </c>
    </row>
    <row r="219" spans="1:15" ht="16" customHeight="1" x14ac:dyDescent="0.25">
      <c r="A219" s="269">
        <v>318</v>
      </c>
      <c r="B219" s="286">
        <v>316</v>
      </c>
      <c r="C219" s="271">
        <v>18785.34</v>
      </c>
      <c r="D219" s="272">
        <f>TRUNC(TRUNC(((C219+('Traitements par indices'!F219*12))/1820),2)*1.25,2)</f>
        <v>13.33</v>
      </c>
      <c r="E219" s="273">
        <f>TRUNC(TRUNC(((C219+('Traitements par indices'!F219*12))/1820),2)*1.27,2)</f>
        <v>13.55</v>
      </c>
      <c r="F219" s="273">
        <f t="shared" si="24"/>
        <v>22.21</v>
      </c>
      <c r="G219" s="274">
        <f t="shared" si="25"/>
        <v>26.66</v>
      </c>
      <c r="H219" s="275">
        <f>TRUNC(TRUNC(((C219+('Traitements par indices'!G219*12))/1820),2)*1.25,2)</f>
        <v>13.05</v>
      </c>
      <c r="I219" s="275">
        <f>TRUNC(TRUNC(((C219+('Traitements par indices'!G219*12))/1820),2)*1.27,2)</f>
        <v>13.25</v>
      </c>
      <c r="J219" s="275">
        <f t="shared" si="26"/>
        <v>21.75</v>
      </c>
      <c r="K219" s="276">
        <f t="shared" si="27"/>
        <v>26.1</v>
      </c>
      <c r="L219" s="275">
        <f t="shared" si="28"/>
        <v>12.9</v>
      </c>
      <c r="M219" s="275">
        <f t="shared" si="29"/>
        <v>13.1</v>
      </c>
      <c r="N219" s="275">
        <f t="shared" si="30"/>
        <v>21.5</v>
      </c>
      <c r="O219" s="276">
        <f t="shared" si="31"/>
        <v>25.8</v>
      </c>
    </row>
    <row r="220" spans="1:15" s="277" customFormat="1" ht="16" customHeight="1" x14ac:dyDescent="0.25">
      <c r="A220" s="278">
        <v>318</v>
      </c>
      <c r="B220" s="279">
        <v>317</v>
      </c>
      <c r="C220" s="280">
        <v>18785.34</v>
      </c>
      <c r="D220" s="281">
        <f>TRUNC(TRUNC(((C220+('Traitements par indices'!F220*12))/1820),2)*1.25,2)</f>
        <v>13.33</v>
      </c>
      <c r="E220" s="282">
        <f>TRUNC(TRUNC(((C220+('Traitements par indices'!F220*12))/1820),2)*1.27,2)</f>
        <v>13.55</v>
      </c>
      <c r="F220" s="282">
        <f t="shared" si="24"/>
        <v>22.21</v>
      </c>
      <c r="G220" s="283">
        <f t="shared" si="25"/>
        <v>26.66</v>
      </c>
      <c r="H220" s="284">
        <f>TRUNC(TRUNC(((C220+('Traitements par indices'!G220*12))/1820),2)*1.25,2)</f>
        <v>13.05</v>
      </c>
      <c r="I220" s="284">
        <f>TRUNC(TRUNC(((C220+('Traitements par indices'!G220*12))/1820),2)*1.27,2)</f>
        <v>13.25</v>
      </c>
      <c r="J220" s="284">
        <f t="shared" si="26"/>
        <v>21.75</v>
      </c>
      <c r="K220" s="285">
        <f t="shared" si="27"/>
        <v>26.1</v>
      </c>
      <c r="L220" s="284">
        <f t="shared" si="28"/>
        <v>12.9</v>
      </c>
      <c r="M220" s="284">
        <f t="shared" si="29"/>
        <v>13.1</v>
      </c>
      <c r="N220" s="284">
        <f t="shared" si="30"/>
        <v>21.5</v>
      </c>
      <c r="O220" s="285">
        <f t="shared" si="31"/>
        <v>25.8</v>
      </c>
    </row>
    <row r="221" spans="1:15" ht="16" customHeight="1" x14ac:dyDescent="0.25">
      <c r="A221" s="269">
        <v>319</v>
      </c>
      <c r="B221" s="286">
        <v>318</v>
      </c>
      <c r="C221" s="271">
        <v>18844.41</v>
      </c>
      <c r="D221" s="272">
        <f>TRUNC(TRUNC(((C221+('Traitements par indices'!F221*12))/1820),2)*1.25,2)</f>
        <v>13.38</v>
      </c>
      <c r="E221" s="273">
        <f>TRUNC(TRUNC(((C221+('Traitements par indices'!F221*12))/1820),2)*1.27,2)</f>
        <v>13.6</v>
      </c>
      <c r="F221" s="273">
        <f t="shared" si="24"/>
        <v>22.3</v>
      </c>
      <c r="G221" s="274">
        <f t="shared" si="25"/>
        <v>26.76</v>
      </c>
      <c r="H221" s="275">
        <f>TRUNC(TRUNC(((C221+('Traitements par indices'!G221*12))/1820),2)*1.25,2)</f>
        <v>13.08</v>
      </c>
      <c r="I221" s="275">
        <f>TRUNC(TRUNC(((C221+('Traitements par indices'!G221*12))/1820),2)*1.27,2)</f>
        <v>13.29</v>
      </c>
      <c r="J221" s="275">
        <f t="shared" si="26"/>
        <v>21.8</v>
      </c>
      <c r="K221" s="276">
        <f t="shared" si="27"/>
        <v>26.16</v>
      </c>
      <c r="L221" s="275">
        <f t="shared" si="28"/>
        <v>12.93</v>
      </c>
      <c r="M221" s="275">
        <f t="shared" si="29"/>
        <v>13.14</v>
      </c>
      <c r="N221" s="275">
        <f t="shared" si="30"/>
        <v>21.55</v>
      </c>
      <c r="O221" s="276">
        <f t="shared" si="31"/>
        <v>25.86</v>
      </c>
    </row>
    <row r="222" spans="1:15" s="277" customFormat="1" ht="16" customHeight="1" x14ac:dyDescent="0.25">
      <c r="A222" s="278">
        <v>319</v>
      </c>
      <c r="B222" s="279">
        <v>319</v>
      </c>
      <c r="C222" s="280">
        <v>18844.41</v>
      </c>
      <c r="D222" s="281">
        <f>TRUNC(TRUNC(((C222+('Traitements par indices'!F222*12))/1820),2)*1.25,2)</f>
        <v>13.38</v>
      </c>
      <c r="E222" s="282">
        <f>TRUNC(TRUNC(((C222+('Traitements par indices'!F222*12))/1820),2)*1.27,2)</f>
        <v>13.6</v>
      </c>
      <c r="F222" s="282">
        <f t="shared" si="24"/>
        <v>22.3</v>
      </c>
      <c r="G222" s="283">
        <f t="shared" si="25"/>
        <v>26.76</v>
      </c>
      <c r="H222" s="284">
        <f>TRUNC(TRUNC(((C222+('Traitements par indices'!G222*12))/1820),2)*1.25,2)</f>
        <v>13.08</v>
      </c>
      <c r="I222" s="284">
        <f>TRUNC(TRUNC(((C222+('Traitements par indices'!G222*12))/1820),2)*1.27,2)</f>
        <v>13.29</v>
      </c>
      <c r="J222" s="284">
        <f t="shared" si="26"/>
        <v>21.8</v>
      </c>
      <c r="K222" s="285">
        <f t="shared" si="27"/>
        <v>26.16</v>
      </c>
      <c r="L222" s="284">
        <f t="shared" si="28"/>
        <v>12.93</v>
      </c>
      <c r="M222" s="284">
        <f t="shared" si="29"/>
        <v>13.14</v>
      </c>
      <c r="N222" s="284">
        <f t="shared" si="30"/>
        <v>21.55</v>
      </c>
      <c r="O222" s="285">
        <f t="shared" si="31"/>
        <v>25.86</v>
      </c>
    </row>
    <row r="223" spans="1:15" ht="16" customHeight="1" x14ac:dyDescent="0.25">
      <c r="A223" s="269">
        <v>319</v>
      </c>
      <c r="B223" s="286">
        <v>320</v>
      </c>
      <c r="C223" s="271">
        <v>18844.41</v>
      </c>
      <c r="D223" s="272">
        <f>TRUNC(TRUNC(((C223+('Traitements par indices'!F223*12))/1820),2)*1.25,2)</f>
        <v>13.38</v>
      </c>
      <c r="E223" s="273">
        <f>TRUNC(TRUNC(((C223+('Traitements par indices'!F223*12))/1820),2)*1.27,2)</f>
        <v>13.6</v>
      </c>
      <c r="F223" s="273">
        <f t="shared" si="24"/>
        <v>22.3</v>
      </c>
      <c r="G223" s="274">
        <f t="shared" si="25"/>
        <v>26.76</v>
      </c>
      <c r="H223" s="275">
        <f>TRUNC(TRUNC(((C223+('Traitements par indices'!G223*12))/1820),2)*1.25,2)</f>
        <v>13.08</v>
      </c>
      <c r="I223" s="275">
        <f>TRUNC(TRUNC(((C223+('Traitements par indices'!G223*12))/1820),2)*1.27,2)</f>
        <v>13.29</v>
      </c>
      <c r="J223" s="275">
        <f t="shared" si="26"/>
        <v>21.8</v>
      </c>
      <c r="K223" s="276">
        <f t="shared" si="27"/>
        <v>26.16</v>
      </c>
      <c r="L223" s="275">
        <f t="shared" si="28"/>
        <v>12.93</v>
      </c>
      <c r="M223" s="275">
        <f t="shared" si="29"/>
        <v>13.14</v>
      </c>
      <c r="N223" s="275">
        <f t="shared" si="30"/>
        <v>21.55</v>
      </c>
      <c r="O223" s="276">
        <f t="shared" si="31"/>
        <v>25.86</v>
      </c>
    </row>
    <row r="224" spans="1:15" s="277" customFormat="1" ht="16" customHeight="1" x14ac:dyDescent="0.25">
      <c r="A224" s="278">
        <v>319</v>
      </c>
      <c r="B224" s="279">
        <v>321</v>
      </c>
      <c r="C224" s="280">
        <v>18844.41</v>
      </c>
      <c r="D224" s="281">
        <f>TRUNC(TRUNC(((C224+('Traitements par indices'!F224*12))/1820),2)*1.25,2)</f>
        <v>13.38</v>
      </c>
      <c r="E224" s="282">
        <f>TRUNC(TRUNC(((C224+('Traitements par indices'!F224*12))/1820),2)*1.27,2)</f>
        <v>13.6</v>
      </c>
      <c r="F224" s="282">
        <f t="shared" si="24"/>
        <v>22.3</v>
      </c>
      <c r="G224" s="283">
        <f t="shared" si="25"/>
        <v>26.76</v>
      </c>
      <c r="H224" s="284">
        <f>TRUNC(TRUNC(((C224+('Traitements par indices'!G224*12))/1820),2)*1.25,2)</f>
        <v>13.08</v>
      </c>
      <c r="I224" s="284">
        <f>TRUNC(TRUNC(((C224+('Traitements par indices'!G224*12))/1820),2)*1.27,2)</f>
        <v>13.29</v>
      </c>
      <c r="J224" s="284">
        <f t="shared" si="26"/>
        <v>21.8</v>
      </c>
      <c r="K224" s="285">
        <f t="shared" si="27"/>
        <v>26.16</v>
      </c>
      <c r="L224" s="284">
        <f t="shared" si="28"/>
        <v>12.93</v>
      </c>
      <c r="M224" s="284">
        <f t="shared" si="29"/>
        <v>13.14</v>
      </c>
      <c r="N224" s="284">
        <f t="shared" si="30"/>
        <v>21.55</v>
      </c>
      <c r="O224" s="285">
        <f t="shared" si="31"/>
        <v>25.86</v>
      </c>
    </row>
    <row r="225" spans="1:15" ht="16" customHeight="1" x14ac:dyDescent="0.25">
      <c r="A225" s="269">
        <v>319</v>
      </c>
      <c r="B225" s="286">
        <v>322</v>
      </c>
      <c r="C225" s="271">
        <v>18844.41</v>
      </c>
      <c r="D225" s="272">
        <f>TRUNC(TRUNC(((C225+('Traitements par indices'!F225*12))/1820),2)*1.25,2)</f>
        <v>13.38</v>
      </c>
      <c r="E225" s="273">
        <f>TRUNC(TRUNC(((C225+('Traitements par indices'!F225*12))/1820),2)*1.27,2)</f>
        <v>13.6</v>
      </c>
      <c r="F225" s="273">
        <f t="shared" si="24"/>
        <v>22.3</v>
      </c>
      <c r="G225" s="274">
        <f t="shared" si="25"/>
        <v>26.76</v>
      </c>
      <c r="H225" s="275">
        <f>TRUNC(TRUNC(((C225+('Traitements par indices'!G225*12))/1820),2)*1.25,2)</f>
        <v>13.08</v>
      </c>
      <c r="I225" s="275">
        <f>TRUNC(TRUNC(((C225+('Traitements par indices'!G225*12))/1820),2)*1.27,2)</f>
        <v>13.29</v>
      </c>
      <c r="J225" s="275">
        <f t="shared" si="26"/>
        <v>21.8</v>
      </c>
      <c r="K225" s="276">
        <f t="shared" si="27"/>
        <v>26.16</v>
      </c>
      <c r="L225" s="275">
        <f t="shared" si="28"/>
        <v>12.93</v>
      </c>
      <c r="M225" s="275">
        <f t="shared" si="29"/>
        <v>13.14</v>
      </c>
      <c r="N225" s="275">
        <f t="shared" si="30"/>
        <v>21.55</v>
      </c>
      <c r="O225" s="276">
        <f t="shared" si="31"/>
        <v>25.86</v>
      </c>
    </row>
    <row r="226" spans="1:15" s="277" customFormat="1" ht="16" customHeight="1" x14ac:dyDescent="0.25">
      <c r="A226" s="278">
        <v>319</v>
      </c>
      <c r="B226" s="279">
        <v>323</v>
      </c>
      <c r="C226" s="280">
        <v>18844.41</v>
      </c>
      <c r="D226" s="281">
        <f>TRUNC(TRUNC(((C226+('Traitements par indices'!F226*12))/1820),2)*1.25,2)</f>
        <v>13.38</v>
      </c>
      <c r="E226" s="282">
        <f>TRUNC(TRUNC(((C226+('Traitements par indices'!F226*12))/1820),2)*1.27,2)</f>
        <v>13.6</v>
      </c>
      <c r="F226" s="282">
        <f t="shared" si="24"/>
        <v>22.3</v>
      </c>
      <c r="G226" s="283">
        <f t="shared" si="25"/>
        <v>26.76</v>
      </c>
      <c r="H226" s="284">
        <f>TRUNC(TRUNC(((C226+('Traitements par indices'!G226*12))/1820),2)*1.25,2)</f>
        <v>13.08</v>
      </c>
      <c r="I226" s="284">
        <f>TRUNC(TRUNC(((C226+('Traitements par indices'!G226*12))/1820),2)*1.27,2)</f>
        <v>13.29</v>
      </c>
      <c r="J226" s="284">
        <f t="shared" si="26"/>
        <v>21.8</v>
      </c>
      <c r="K226" s="285">
        <f t="shared" si="27"/>
        <v>26.16</v>
      </c>
      <c r="L226" s="284">
        <f t="shared" si="28"/>
        <v>12.93</v>
      </c>
      <c r="M226" s="284">
        <f t="shared" si="29"/>
        <v>13.14</v>
      </c>
      <c r="N226" s="284">
        <f t="shared" si="30"/>
        <v>21.55</v>
      </c>
      <c r="O226" s="285">
        <f t="shared" si="31"/>
        <v>25.86</v>
      </c>
    </row>
    <row r="227" spans="1:15" ht="16" customHeight="1" x14ac:dyDescent="0.25">
      <c r="A227" s="269">
        <v>319</v>
      </c>
      <c r="B227" s="286">
        <v>324</v>
      </c>
      <c r="C227" s="271">
        <v>18844.41</v>
      </c>
      <c r="D227" s="272">
        <f>TRUNC(TRUNC(((C227+('Traitements par indices'!F227*12))/1820),2)*1.25,2)</f>
        <v>13.38</v>
      </c>
      <c r="E227" s="273">
        <f>TRUNC(TRUNC(((C227+('Traitements par indices'!F227*12))/1820),2)*1.27,2)</f>
        <v>13.6</v>
      </c>
      <c r="F227" s="273">
        <f t="shared" si="24"/>
        <v>22.3</v>
      </c>
      <c r="G227" s="274">
        <f t="shared" si="25"/>
        <v>26.76</v>
      </c>
      <c r="H227" s="275">
        <f>TRUNC(TRUNC(((C227+('Traitements par indices'!G227*12))/1820),2)*1.25,2)</f>
        <v>13.08</v>
      </c>
      <c r="I227" s="275">
        <f>TRUNC(TRUNC(((C227+('Traitements par indices'!G227*12))/1820),2)*1.27,2)</f>
        <v>13.29</v>
      </c>
      <c r="J227" s="275">
        <f t="shared" si="26"/>
        <v>21.8</v>
      </c>
      <c r="K227" s="276">
        <f t="shared" si="27"/>
        <v>26.16</v>
      </c>
      <c r="L227" s="275">
        <f t="shared" si="28"/>
        <v>12.93</v>
      </c>
      <c r="M227" s="275">
        <f t="shared" si="29"/>
        <v>13.14</v>
      </c>
      <c r="N227" s="275">
        <f t="shared" si="30"/>
        <v>21.55</v>
      </c>
      <c r="O227" s="276">
        <f t="shared" si="31"/>
        <v>25.86</v>
      </c>
    </row>
    <row r="228" spans="1:15" s="277" customFormat="1" ht="16" customHeight="1" x14ac:dyDescent="0.25">
      <c r="A228" s="278">
        <v>319</v>
      </c>
      <c r="B228" s="279">
        <v>325</v>
      </c>
      <c r="C228" s="280">
        <v>18844.41</v>
      </c>
      <c r="D228" s="281">
        <f>TRUNC(TRUNC(((C228+('Traitements par indices'!F228*12))/1820),2)*1.25,2)</f>
        <v>13.38</v>
      </c>
      <c r="E228" s="282">
        <f>TRUNC(TRUNC(((C228+('Traitements par indices'!F228*12))/1820),2)*1.27,2)</f>
        <v>13.6</v>
      </c>
      <c r="F228" s="282">
        <f t="shared" si="24"/>
        <v>22.3</v>
      </c>
      <c r="G228" s="283">
        <f t="shared" si="25"/>
        <v>26.76</v>
      </c>
      <c r="H228" s="284">
        <f>TRUNC(TRUNC(((C228+('Traitements par indices'!G228*12))/1820),2)*1.25,2)</f>
        <v>13.08</v>
      </c>
      <c r="I228" s="284">
        <f>TRUNC(TRUNC(((C228+('Traitements par indices'!G228*12))/1820),2)*1.27,2)</f>
        <v>13.29</v>
      </c>
      <c r="J228" s="284">
        <f t="shared" si="26"/>
        <v>21.8</v>
      </c>
      <c r="K228" s="285">
        <f t="shared" si="27"/>
        <v>26.16</v>
      </c>
      <c r="L228" s="284">
        <f t="shared" si="28"/>
        <v>12.93</v>
      </c>
      <c r="M228" s="284">
        <f t="shared" si="29"/>
        <v>13.14</v>
      </c>
      <c r="N228" s="284">
        <f t="shared" si="30"/>
        <v>21.55</v>
      </c>
      <c r="O228" s="285">
        <f t="shared" si="31"/>
        <v>25.86</v>
      </c>
    </row>
    <row r="229" spans="1:15" ht="16" customHeight="1" x14ac:dyDescent="0.25">
      <c r="A229" s="269">
        <v>320</v>
      </c>
      <c r="B229" s="286">
        <v>326</v>
      </c>
      <c r="C229" s="271">
        <v>18903.490000000002</v>
      </c>
      <c r="D229" s="272">
        <f>TRUNC(TRUNC(((C229+('Traitements par indices'!F229*12))/1820),2)*1.25,2)</f>
        <v>13.42</v>
      </c>
      <c r="E229" s="273">
        <f>TRUNC(TRUNC(((C229+('Traitements par indices'!F229*12))/1820),2)*1.27,2)</f>
        <v>13.63</v>
      </c>
      <c r="F229" s="273">
        <f t="shared" si="24"/>
        <v>22.36</v>
      </c>
      <c r="G229" s="274">
        <f t="shared" si="25"/>
        <v>26.84</v>
      </c>
      <c r="H229" s="275">
        <f>TRUNC(TRUNC(((C229+('Traitements par indices'!G229*12))/1820),2)*1.25,2)</f>
        <v>13.12</v>
      </c>
      <c r="I229" s="275">
        <f>TRUNC(TRUNC(((C229+('Traitements par indices'!G229*12))/1820),2)*1.27,2)</f>
        <v>13.33</v>
      </c>
      <c r="J229" s="275">
        <f t="shared" si="26"/>
        <v>21.86</v>
      </c>
      <c r="K229" s="276">
        <f t="shared" si="27"/>
        <v>26.24</v>
      </c>
      <c r="L229" s="275">
        <f t="shared" si="28"/>
        <v>12.97</v>
      </c>
      <c r="M229" s="275">
        <f t="shared" si="29"/>
        <v>13.18</v>
      </c>
      <c r="N229" s="275">
        <f t="shared" si="30"/>
        <v>21.61</v>
      </c>
      <c r="O229" s="276">
        <f t="shared" si="31"/>
        <v>25.94</v>
      </c>
    </row>
    <row r="230" spans="1:15" s="277" customFormat="1" ht="16" customHeight="1" x14ac:dyDescent="0.25">
      <c r="A230" s="278">
        <v>320</v>
      </c>
      <c r="B230" s="279">
        <v>327</v>
      </c>
      <c r="C230" s="280">
        <v>18903.490000000002</v>
      </c>
      <c r="D230" s="281">
        <f>TRUNC(TRUNC(((C230+('Traitements par indices'!F230*12))/1820),2)*1.25,2)</f>
        <v>13.42</v>
      </c>
      <c r="E230" s="282">
        <f>TRUNC(TRUNC(((C230+('Traitements par indices'!F230*12))/1820),2)*1.27,2)</f>
        <v>13.63</v>
      </c>
      <c r="F230" s="282">
        <f t="shared" si="24"/>
        <v>22.36</v>
      </c>
      <c r="G230" s="283">
        <f t="shared" si="25"/>
        <v>26.84</v>
      </c>
      <c r="H230" s="284">
        <f>TRUNC(TRUNC(((C230+('Traitements par indices'!G230*12))/1820),2)*1.25,2)</f>
        <v>13.12</v>
      </c>
      <c r="I230" s="284">
        <f>TRUNC(TRUNC(((C230+('Traitements par indices'!G230*12))/1820),2)*1.27,2)</f>
        <v>13.33</v>
      </c>
      <c r="J230" s="284">
        <f t="shared" si="26"/>
        <v>21.86</v>
      </c>
      <c r="K230" s="285">
        <f t="shared" si="27"/>
        <v>26.24</v>
      </c>
      <c r="L230" s="284">
        <f t="shared" si="28"/>
        <v>12.97</v>
      </c>
      <c r="M230" s="284">
        <f t="shared" si="29"/>
        <v>13.18</v>
      </c>
      <c r="N230" s="284">
        <f t="shared" si="30"/>
        <v>21.61</v>
      </c>
      <c r="O230" s="285">
        <f t="shared" si="31"/>
        <v>25.94</v>
      </c>
    </row>
    <row r="231" spans="1:15" ht="16" customHeight="1" x14ac:dyDescent="0.25">
      <c r="A231" s="269">
        <v>320</v>
      </c>
      <c r="B231" s="286">
        <v>328</v>
      </c>
      <c r="C231" s="271">
        <v>18903.490000000002</v>
      </c>
      <c r="D231" s="272">
        <f>TRUNC(TRUNC(((C231+('Traitements par indices'!F231*12))/1820),2)*1.25,2)</f>
        <v>13.42</v>
      </c>
      <c r="E231" s="273">
        <f>TRUNC(TRUNC(((C231+('Traitements par indices'!F231*12))/1820),2)*1.27,2)</f>
        <v>13.63</v>
      </c>
      <c r="F231" s="273">
        <f t="shared" si="24"/>
        <v>22.36</v>
      </c>
      <c r="G231" s="274">
        <f t="shared" si="25"/>
        <v>26.84</v>
      </c>
      <c r="H231" s="275">
        <f>TRUNC(TRUNC(((C231+('Traitements par indices'!G231*12))/1820),2)*1.25,2)</f>
        <v>13.12</v>
      </c>
      <c r="I231" s="275">
        <f>TRUNC(TRUNC(((C231+('Traitements par indices'!G231*12))/1820),2)*1.27,2)</f>
        <v>13.33</v>
      </c>
      <c r="J231" s="275">
        <f t="shared" si="26"/>
        <v>21.86</v>
      </c>
      <c r="K231" s="276">
        <f t="shared" si="27"/>
        <v>26.24</v>
      </c>
      <c r="L231" s="275">
        <f t="shared" si="28"/>
        <v>12.97</v>
      </c>
      <c r="M231" s="275">
        <f t="shared" si="29"/>
        <v>13.18</v>
      </c>
      <c r="N231" s="275">
        <f t="shared" si="30"/>
        <v>21.61</v>
      </c>
      <c r="O231" s="276">
        <f t="shared" si="31"/>
        <v>25.94</v>
      </c>
    </row>
    <row r="232" spans="1:15" s="277" customFormat="1" ht="16" customHeight="1" x14ac:dyDescent="0.25">
      <c r="A232" s="278">
        <v>321</v>
      </c>
      <c r="B232" s="279">
        <v>329</v>
      </c>
      <c r="C232" s="280">
        <v>18962.560000000001</v>
      </c>
      <c r="D232" s="281">
        <f>TRUNC(TRUNC(((C232+('Traitements par indices'!F232*12))/1820),2)*1.25,2)</f>
        <v>13.46</v>
      </c>
      <c r="E232" s="282">
        <f>TRUNC(TRUNC(((C232+('Traitements par indices'!F232*12))/1820),2)*1.27,2)</f>
        <v>13.67</v>
      </c>
      <c r="F232" s="282">
        <f t="shared" si="24"/>
        <v>22.43</v>
      </c>
      <c r="G232" s="283">
        <f t="shared" si="25"/>
        <v>26.92</v>
      </c>
      <c r="H232" s="284">
        <f>TRUNC(TRUNC(((C232+('Traitements par indices'!G232*12))/1820),2)*1.25,2)</f>
        <v>13.16</v>
      </c>
      <c r="I232" s="284">
        <f>TRUNC(TRUNC(((C232+('Traitements par indices'!G232*12))/1820),2)*1.27,2)</f>
        <v>13.37</v>
      </c>
      <c r="J232" s="284">
        <f t="shared" si="26"/>
        <v>21.93</v>
      </c>
      <c r="K232" s="285">
        <f t="shared" si="27"/>
        <v>26.32</v>
      </c>
      <c r="L232" s="284">
        <f t="shared" si="28"/>
        <v>13.01</v>
      </c>
      <c r="M232" s="284">
        <f t="shared" si="29"/>
        <v>13.22</v>
      </c>
      <c r="N232" s="284">
        <f t="shared" si="30"/>
        <v>21.68</v>
      </c>
      <c r="O232" s="285">
        <f t="shared" si="31"/>
        <v>26.02</v>
      </c>
    </row>
    <row r="233" spans="1:15" ht="16" customHeight="1" x14ac:dyDescent="0.25">
      <c r="A233" s="269">
        <v>321</v>
      </c>
      <c r="B233" s="286">
        <v>330</v>
      </c>
      <c r="C233" s="271">
        <v>18962.560000000001</v>
      </c>
      <c r="D233" s="272">
        <f>TRUNC(TRUNC(((C233+('Traitements par indices'!F233*12))/1820),2)*1.25,2)</f>
        <v>13.46</v>
      </c>
      <c r="E233" s="273">
        <f>TRUNC(TRUNC(((C233+('Traitements par indices'!F233*12))/1820),2)*1.27,2)</f>
        <v>13.67</v>
      </c>
      <c r="F233" s="273">
        <f t="shared" si="24"/>
        <v>22.43</v>
      </c>
      <c r="G233" s="274">
        <f t="shared" si="25"/>
        <v>26.92</v>
      </c>
      <c r="H233" s="275">
        <f>TRUNC(TRUNC(((C233+('Traitements par indices'!G233*12))/1820),2)*1.25,2)</f>
        <v>13.16</v>
      </c>
      <c r="I233" s="275">
        <f>TRUNC(TRUNC(((C233+('Traitements par indices'!G233*12))/1820),2)*1.27,2)</f>
        <v>13.37</v>
      </c>
      <c r="J233" s="275">
        <f t="shared" si="26"/>
        <v>21.93</v>
      </c>
      <c r="K233" s="276">
        <f t="shared" si="27"/>
        <v>26.32</v>
      </c>
      <c r="L233" s="275">
        <f t="shared" si="28"/>
        <v>13.01</v>
      </c>
      <c r="M233" s="275">
        <f t="shared" si="29"/>
        <v>13.22</v>
      </c>
      <c r="N233" s="275">
        <f t="shared" si="30"/>
        <v>21.68</v>
      </c>
      <c r="O233" s="276">
        <f t="shared" si="31"/>
        <v>26.02</v>
      </c>
    </row>
    <row r="234" spans="1:15" s="277" customFormat="1" ht="16" customHeight="1" x14ac:dyDescent="0.25">
      <c r="A234" s="278">
        <v>321</v>
      </c>
      <c r="B234" s="279">
        <v>331</v>
      </c>
      <c r="C234" s="280">
        <v>18962.560000000001</v>
      </c>
      <c r="D234" s="281">
        <f>TRUNC(TRUNC(((C234+('Traitements par indices'!F234*12))/1820),2)*1.25,2)</f>
        <v>13.46</v>
      </c>
      <c r="E234" s="282">
        <f>TRUNC(TRUNC(((C234+('Traitements par indices'!F234*12))/1820),2)*1.27,2)</f>
        <v>13.67</v>
      </c>
      <c r="F234" s="282">
        <f t="shared" si="24"/>
        <v>22.43</v>
      </c>
      <c r="G234" s="283">
        <f t="shared" si="25"/>
        <v>26.92</v>
      </c>
      <c r="H234" s="284">
        <f>TRUNC(TRUNC(((C234+('Traitements par indices'!G234*12))/1820),2)*1.25,2)</f>
        <v>13.16</v>
      </c>
      <c r="I234" s="284">
        <f>TRUNC(TRUNC(((C234+('Traitements par indices'!G234*12))/1820),2)*1.27,2)</f>
        <v>13.37</v>
      </c>
      <c r="J234" s="284">
        <f t="shared" si="26"/>
        <v>21.93</v>
      </c>
      <c r="K234" s="285">
        <f t="shared" si="27"/>
        <v>26.32</v>
      </c>
      <c r="L234" s="284">
        <f t="shared" si="28"/>
        <v>13.01</v>
      </c>
      <c r="M234" s="284">
        <f t="shared" si="29"/>
        <v>13.22</v>
      </c>
      <c r="N234" s="284">
        <f t="shared" si="30"/>
        <v>21.68</v>
      </c>
      <c r="O234" s="285">
        <f t="shared" si="31"/>
        <v>26.02</v>
      </c>
    </row>
    <row r="235" spans="1:15" ht="16" customHeight="1" x14ac:dyDescent="0.25">
      <c r="A235" s="269">
        <v>321</v>
      </c>
      <c r="B235" s="286">
        <v>332</v>
      </c>
      <c r="C235" s="271">
        <v>18962.560000000001</v>
      </c>
      <c r="D235" s="272">
        <f>TRUNC(TRUNC(((C235+('Traitements par indices'!F235*12))/1820),2)*1.25,2)</f>
        <v>13.46</v>
      </c>
      <c r="E235" s="273">
        <f>TRUNC(TRUNC(((C235+('Traitements par indices'!F235*12))/1820),2)*1.27,2)</f>
        <v>13.67</v>
      </c>
      <c r="F235" s="273">
        <f t="shared" si="24"/>
        <v>22.43</v>
      </c>
      <c r="G235" s="274">
        <f t="shared" si="25"/>
        <v>26.92</v>
      </c>
      <c r="H235" s="275">
        <f>TRUNC(TRUNC(((C235+('Traitements par indices'!G235*12))/1820),2)*1.25,2)</f>
        <v>13.16</v>
      </c>
      <c r="I235" s="275">
        <f>TRUNC(TRUNC(((C235+('Traitements par indices'!G235*12))/1820),2)*1.27,2)</f>
        <v>13.37</v>
      </c>
      <c r="J235" s="275">
        <f t="shared" si="26"/>
        <v>21.93</v>
      </c>
      <c r="K235" s="276">
        <f t="shared" si="27"/>
        <v>26.32</v>
      </c>
      <c r="L235" s="275">
        <f t="shared" si="28"/>
        <v>13.01</v>
      </c>
      <c r="M235" s="275">
        <f t="shared" si="29"/>
        <v>13.22</v>
      </c>
      <c r="N235" s="275">
        <f t="shared" si="30"/>
        <v>21.68</v>
      </c>
      <c r="O235" s="276">
        <f t="shared" si="31"/>
        <v>26.02</v>
      </c>
    </row>
    <row r="236" spans="1:15" s="277" customFormat="1" ht="16" customHeight="1" x14ac:dyDescent="0.25">
      <c r="A236" s="278">
        <v>321</v>
      </c>
      <c r="B236" s="279">
        <v>333</v>
      </c>
      <c r="C236" s="280">
        <v>18962.560000000001</v>
      </c>
      <c r="D236" s="281">
        <f>TRUNC(TRUNC(((C236+('Traitements par indices'!F236*12))/1820),2)*1.25,2)</f>
        <v>13.46</v>
      </c>
      <c r="E236" s="282">
        <f>TRUNC(TRUNC(((C236+('Traitements par indices'!F236*12))/1820),2)*1.27,2)</f>
        <v>13.67</v>
      </c>
      <c r="F236" s="282">
        <f t="shared" si="24"/>
        <v>22.43</v>
      </c>
      <c r="G236" s="283">
        <f t="shared" si="25"/>
        <v>26.92</v>
      </c>
      <c r="H236" s="284">
        <f>TRUNC(TRUNC(((C236+('Traitements par indices'!G236*12))/1820),2)*1.25,2)</f>
        <v>13.16</v>
      </c>
      <c r="I236" s="284">
        <f>TRUNC(TRUNC(((C236+('Traitements par indices'!G236*12))/1820),2)*1.27,2)</f>
        <v>13.37</v>
      </c>
      <c r="J236" s="284">
        <f t="shared" si="26"/>
        <v>21.93</v>
      </c>
      <c r="K236" s="285">
        <f t="shared" si="27"/>
        <v>26.32</v>
      </c>
      <c r="L236" s="284">
        <f t="shared" si="28"/>
        <v>13.01</v>
      </c>
      <c r="M236" s="284">
        <f t="shared" si="29"/>
        <v>13.22</v>
      </c>
      <c r="N236" s="284">
        <f t="shared" si="30"/>
        <v>21.68</v>
      </c>
      <c r="O236" s="285">
        <f t="shared" si="31"/>
        <v>26.02</v>
      </c>
    </row>
    <row r="237" spans="1:15" ht="16" customHeight="1" x14ac:dyDescent="0.25">
      <c r="A237" s="269">
        <v>322</v>
      </c>
      <c r="B237" s="286">
        <v>334</v>
      </c>
      <c r="C237" s="271">
        <v>19021.63</v>
      </c>
      <c r="D237" s="272">
        <f>TRUNC(TRUNC(((C237+('Traitements par indices'!F237*12))/1820),2)*1.25,2)</f>
        <v>13.5</v>
      </c>
      <c r="E237" s="273">
        <f>TRUNC(TRUNC(((C237+('Traitements par indices'!F237*12))/1820),2)*1.27,2)</f>
        <v>13.71</v>
      </c>
      <c r="F237" s="273">
        <f t="shared" si="24"/>
        <v>22.5</v>
      </c>
      <c r="G237" s="274">
        <f t="shared" si="25"/>
        <v>27</v>
      </c>
      <c r="H237" s="275">
        <f>TRUNC(TRUNC(((C237+('Traitements par indices'!G237*12))/1820),2)*1.25,2)</f>
        <v>13.21</v>
      </c>
      <c r="I237" s="275">
        <f>TRUNC(TRUNC(((C237+('Traitements par indices'!G237*12))/1820),2)*1.27,2)</f>
        <v>13.42</v>
      </c>
      <c r="J237" s="275">
        <f t="shared" si="26"/>
        <v>22.01</v>
      </c>
      <c r="K237" s="276">
        <f t="shared" si="27"/>
        <v>26.42</v>
      </c>
      <c r="L237" s="275">
        <f t="shared" si="28"/>
        <v>13.06</v>
      </c>
      <c r="M237" s="275">
        <f t="shared" si="29"/>
        <v>13.27</v>
      </c>
      <c r="N237" s="275">
        <f t="shared" si="30"/>
        <v>21.76</v>
      </c>
      <c r="O237" s="276">
        <f t="shared" si="31"/>
        <v>26.12</v>
      </c>
    </row>
    <row r="238" spans="1:15" s="277" customFormat="1" ht="16" customHeight="1" x14ac:dyDescent="0.25">
      <c r="A238" s="278">
        <v>322</v>
      </c>
      <c r="B238" s="279">
        <v>335</v>
      </c>
      <c r="C238" s="280">
        <v>19021.63</v>
      </c>
      <c r="D238" s="281">
        <f>TRUNC(TRUNC(((C238+('Traitements par indices'!F238*12))/1820),2)*1.25,2)</f>
        <v>13.5</v>
      </c>
      <c r="E238" s="282">
        <f>TRUNC(TRUNC(((C238+('Traitements par indices'!F238*12))/1820),2)*1.27,2)</f>
        <v>13.71</v>
      </c>
      <c r="F238" s="282">
        <f t="shared" si="24"/>
        <v>22.5</v>
      </c>
      <c r="G238" s="283">
        <f t="shared" si="25"/>
        <v>27</v>
      </c>
      <c r="H238" s="284">
        <f>TRUNC(TRUNC(((C238+('Traitements par indices'!G238*12))/1820),2)*1.25,2)</f>
        <v>13.21</v>
      </c>
      <c r="I238" s="284">
        <f>TRUNC(TRUNC(((C238+('Traitements par indices'!G238*12))/1820),2)*1.27,2)</f>
        <v>13.42</v>
      </c>
      <c r="J238" s="284">
        <f t="shared" si="26"/>
        <v>22.01</v>
      </c>
      <c r="K238" s="285">
        <f t="shared" si="27"/>
        <v>26.42</v>
      </c>
      <c r="L238" s="284">
        <f t="shared" si="28"/>
        <v>13.06</v>
      </c>
      <c r="M238" s="284">
        <f t="shared" si="29"/>
        <v>13.27</v>
      </c>
      <c r="N238" s="284">
        <f t="shared" si="30"/>
        <v>21.76</v>
      </c>
      <c r="O238" s="285">
        <f t="shared" si="31"/>
        <v>26.12</v>
      </c>
    </row>
    <row r="239" spans="1:15" ht="16" customHeight="1" x14ac:dyDescent="0.25">
      <c r="A239" s="269">
        <v>323</v>
      </c>
      <c r="B239" s="286">
        <v>336</v>
      </c>
      <c r="C239" s="271">
        <v>19080.71</v>
      </c>
      <c r="D239" s="272">
        <f>TRUNC(TRUNC(((C239+('Traitements par indices'!F239*12))/1820),2)*1.25,2)</f>
        <v>13.55</v>
      </c>
      <c r="E239" s="273">
        <f>TRUNC(TRUNC(((C239+('Traitements par indices'!F239*12))/1820),2)*1.27,2)</f>
        <v>13.76</v>
      </c>
      <c r="F239" s="273">
        <f t="shared" si="24"/>
        <v>22.58</v>
      </c>
      <c r="G239" s="274">
        <f t="shared" si="25"/>
        <v>27.1</v>
      </c>
      <c r="H239" s="275">
        <f>TRUNC(TRUNC(((C239+('Traitements par indices'!G239*12))/1820),2)*1.25,2)</f>
        <v>13.25</v>
      </c>
      <c r="I239" s="275">
        <f>TRUNC(TRUNC(((C239+('Traitements par indices'!G239*12))/1820),2)*1.27,2)</f>
        <v>13.46</v>
      </c>
      <c r="J239" s="275">
        <f t="shared" si="26"/>
        <v>22.08</v>
      </c>
      <c r="K239" s="276">
        <f t="shared" si="27"/>
        <v>26.5</v>
      </c>
      <c r="L239" s="275">
        <f t="shared" si="28"/>
        <v>13.1</v>
      </c>
      <c r="M239" s="275">
        <f t="shared" si="29"/>
        <v>13.3</v>
      </c>
      <c r="N239" s="275">
        <f t="shared" si="30"/>
        <v>21.83</v>
      </c>
      <c r="O239" s="276">
        <f t="shared" si="31"/>
        <v>26.2</v>
      </c>
    </row>
    <row r="240" spans="1:15" s="277" customFormat="1" ht="16" customHeight="1" x14ac:dyDescent="0.25">
      <c r="A240" s="278">
        <v>324</v>
      </c>
      <c r="B240" s="279">
        <v>337</v>
      </c>
      <c r="C240" s="280">
        <v>19139.78</v>
      </c>
      <c r="D240" s="281">
        <f>TRUNC(TRUNC(((C240+('Traitements par indices'!F240*12))/1820),2)*1.25,2)</f>
        <v>13.58</v>
      </c>
      <c r="E240" s="282">
        <f>TRUNC(TRUNC(((C240+('Traitements par indices'!F240*12))/1820),2)*1.27,2)</f>
        <v>13.8</v>
      </c>
      <c r="F240" s="282">
        <f t="shared" si="24"/>
        <v>22.63</v>
      </c>
      <c r="G240" s="283">
        <f t="shared" si="25"/>
        <v>27.16</v>
      </c>
      <c r="H240" s="284">
        <f>TRUNC(TRUNC(((C240+('Traitements par indices'!G240*12))/1820),2)*1.25,2)</f>
        <v>13.28</v>
      </c>
      <c r="I240" s="284">
        <f>TRUNC(TRUNC(((C240+('Traitements par indices'!G240*12))/1820),2)*1.27,2)</f>
        <v>13.5</v>
      </c>
      <c r="J240" s="284">
        <f t="shared" si="26"/>
        <v>22.13</v>
      </c>
      <c r="K240" s="285">
        <f t="shared" si="27"/>
        <v>26.56</v>
      </c>
      <c r="L240" s="284">
        <f t="shared" si="28"/>
        <v>13.13</v>
      </c>
      <c r="M240" s="284">
        <f t="shared" si="29"/>
        <v>13.34</v>
      </c>
      <c r="N240" s="284">
        <f t="shared" si="30"/>
        <v>21.88</v>
      </c>
      <c r="O240" s="285">
        <f t="shared" si="31"/>
        <v>26.26</v>
      </c>
    </row>
    <row r="241" spans="1:15" ht="16" customHeight="1" x14ac:dyDescent="0.25">
      <c r="A241" s="269">
        <v>324</v>
      </c>
      <c r="B241" s="286">
        <v>338</v>
      </c>
      <c r="C241" s="271">
        <v>19139.78</v>
      </c>
      <c r="D241" s="272">
        <f>TRUNC(TRUNC(((C241+('Traitements par indices'!F241*12))/1820),2)*1.25,2)</f>
        <v>13.58</v>
      </c>
      <c r="E241" s="273">
        <f>TRUNC(TRUNC(((C241+('Traitements par indices'!F241*12))/1820),2)*1.27,2)</f>
        <v>13.8</v>
      </c>
      <c r="F241" s="273">
        <f t="shared" si="24"/>
        <v>22.63</v>
      </c>
      <c r="G241" s="274">
        <f t="shared" si="25"/>
        <v>27.16</v>
      </c>
      <c r="H241" s="275">
        <f>TRUNC(TRUNC(((C241+('Traitements par indices'!G241*12))/1820),2)*1.25,2)</f>
        <v>13.28</v>
      </c>
      <c r="I241" s="275">
        <f>TRUNC(TRUNC(((C241+('Traitements par indices'!G241*12))/1820),2)*1.27,2)</f>
        <v>13.5</v>
      </c>
      <c r="J241" s="275">
        <f t="shared" si="26"/>
        <v>22.13</v>
      </c>
      <c r="K241" s="276">
        <f t="shared" si="27"/>
        <v>26.56</v>
      </c>
      <c r="L241" s="275">
        <f t="shared" si="28"/>
        <v>13.13</v>
      </c>
      <c r="M241" s="275">
        <f t="shared" si="29"/>
        <v>13.34</v>
      </c>
      <c r="N241" s="275">
        <f t="shared" si="30"/>
        <v>21.88</v>
      </c>
      <c r="O241" s="276">
        <f t="shared" si="31"/>
        <v>26.26</v>
      </c>
    </row>
    <row r="242" spans="1:15" s="277" customFormat="1" ht="16" customHeight="1" x14ac:dyDescent="0.25">
      <c r="A242" s="278">
        <v>325</v>
      </c>
      <c r="B242" s="279">
        <v>339</v>
      </c>
      <c r="C242" s="280">
        <v>19198.86</v>
      </c>
      <c r="D242" s="281">
        <f>TRUNC(TRUNC(((C242+('Traitements par indices'!F242*12))/1820),2)*1.25,2)</f>
        <v>13.62</v>
      </c>
      <c r="E242" s="282">
        <f>TRUNC(TRUNC(((C242+('Traitements par indices'!F242*12))/1820),2)*1.27,2)</f>
        <v>13.84</v>
      </c>
      <c r="F242" s="282">
        <f t="shared" si="24"/>
        <v>22.7</v>
      </c>
      <c r="G242" s="283">
        <f t="shared" si="25"/>
        <v>27.24</v>
      </c>
      <c r="H242" s="284">
        <f>TRUNC(TRUNC(((C242+('Traitements par indices'!G242*12))/1820),2)*1.25,2)</f>
        <v>13.32</v>
      </c>
      <c r="I242" s="284">
        <f>TRUNC(TRUNC(((C242+('Traitements par indices'!G242*12))/1820),2)*1.27,2)</f>
        <v>13.53</v>
      </c>
      <c r="J242" s="284">
        <f t="shared" si="26"/>
        <v>22.2</v>
      </c>
      <c r="K242" s="285">
        <f t="shared" si="27"/>
        <v>26.64</v>
      </c>
      <c r="L242" s="284">
        <f t="shared" si="28"/>
        <v>13.17</v>
      </c>
      <c r="M242" s="284">
        <f t="shared" si="29"/>
        <v>13.38</v>
      </c>
      <c r="N242" s="284">
        <f t="shared" si="30"/>
        <v>21.95</v>
      </c>
      <c r="O242" s="285">
        <f t="shared" si="31"/>
        <v>26.34</v>
      </c>
    </row>
    <row r="243" spans="1:15" ht="16" customHeight="1" x14ac:dyDescent="0.25">
      <c r="A243" s="269">
        <v>326</v>
      </c>
      <c r="B243" s="286">
        <v>340</v>
      </c>
      <c r="C243" s="271">
        <v>19257.93</v>
      </c>
      <c r="D243" s="272">
        <f>TRUNC(TRUNC(((C243+('Traitements par indices'!F243*12))/1820),2)*1.25,2)</f>
        <v>13.66</v>
      </c>
      <c r="E243" s="273">
        <f>TRUNC(TRUNC(((C243+('Traitements par indices'!F243*12))/1820),2)*1.27,2)</f>
        <v>13.88</v>
      </c>
      <c r="F243" s="273">
        <f t="shared" si="24"/>
        <v>22.76</v>
      </c>
      <c r="G243" s="274">
        <f t="shared" si="25"/>
        <v>27.32</v>
      </c>
      <c r="H243" s="275">
        <f>TRUNC(TRUNC(((C243+('Traitements par indices'!G243*12))/1820),2)*1.25,2)</f>
        <v>13.37</v>
      </c>
      <c r="I243" s="275">
        <f>TRUNC(TRUNC(((C243+('Traitements par indices'!G243*12))/1820),2)*1.27,2)</f>
        <v>13.58</v>
      </c>
      <c r="J243" s="275">
        <f t="shared" si="26"/>
        <v>22.28</v>
      </c>
      <c r="K243" s="276">
        <f t="shared" si="27"/>
        <v>26.74</v>
      </c>
      <c r="L243" s="275">
        <f t="shared" si="28"/>
        <v>13.22</v>
      </c>
      <c r="M243" s="275">
        <f t="shared" si="29"/>
        <v>13.43</v>
      </c>
      <c r="N243" s="275">
        <f t="shared" si="30"/>
        <v>22.03</v>
      </c>
      <c r="O243" s="276">
        <f t="shared" si="31"/>
        <v>26.44</v>
      </c>
    </row>
    <row r="244" spans="1:15" s="277" customFormat="1" ht="16" customHeight="1" x14ac:dyDescent="0.25">
      <c r="A244" s="278">
        <v>327</v>
      </c>
      <c r="B244" s="279">
        <v>341</v>
      </c>
      <c r="C244" s="280">
        <v>19317</v>
      </c>
      <c r="D244" s="281">
        <f>TRUNC(TRUNC(((C244+('Traitements par indices'!F244*12))/1820),2)*1.25,2)</f>
        <v>13.71</v>
      </c>
      <c r="E244" s="282">
        <f>TRUNC(TRUNC(((C244+('Traitements par indices'!F244*12))/1820),2)*1.27,2)</f>
        <v>13.93</v>
      </c>
      <c r="F244" s="282">
        <f t="shared" si="24"/>
        <v>22.85</v>
      </c>
      <c r="G244" s="283">
        <f t="shared" si="25"/>
        <v>27.42</v>
      </c>
      <c r="H244" s="284">
        <f>TRUNC(TRUNC(((C244+('Traitements par indices'!G244*12))/1820),2)*1.25,2)</f>
        <v>13.41</v>
      </c>
      <c r="I244" s="284">
        <f>TRUNC(TRUNC(((C244+('Traitements par indices'!G244*12))/1820),2)*1.27,2)</f>
        <v>13.62</v>
      </c>
      <c r="J244" s="284">
        <f t="shared" si="26"/>
        <v>22.35</v>
      </c>
      <c r="K244" s="285">
        <f t="shared" si="27"/>
        <v>26.82</v>
      </c>
      <c r="L244" s="284">
        <f t="shared" si="28"/>
        <v>13.26</v>
      </c>
      <c r="M244" s="284">
        <f t="shared" si="29"/>
        <v>13.47</v>
      </c>
      <c r="N244" s="284">
        <f t="shared" si="30"/>
        <v>22.1</v>
      </c>
      <c r="O244" s="285">
        <f t="shared" si="31"/>
        <v>26.52</v>
      </c>
    </row>
    <row r="245" spans="1:15" ht="16" customHeight="1" x14ac:dyDescent="0.25">
      <c r="A245" s="269">
        <v>328</v>
      </c>
      <c r="B245" s="286">
        <v>342</v>
      </c>
      <c r="C245" s="271">
        <v>19376.080000000002</v>
      </c>
      <c r="D245" s="272">
        <f>TRUNC(TRUNC(((C245+('Traitements par indices'!F245*12))/1820),2)*1.25,2)</f>
        <v>13.75</v>
      </c>
      <c r="E245" s="273">
        <f>TRUNC(TRUNC(((C245+('Traitements par indices'!F245*12))/1820),2)*1.27,2)</f>
        <v>13.97</v>
      </c>
      <c r="F245" s="273">
        <f t="shared" si="24"/>
        <v>22.91</v>
      </c>
      <c r="G245" s="274">
        <f t="shared" si="25"/>
        <v>27.5</v>
      </c>
      <c r="H245" s="275">
        <f>TRUNC(TRUNC(((C245+('Traitements par indices'!G245*12))/1820),2)*1.25,2)</f>
        <v>13.45</v>
      </c>
      <c r="I245" s="275">
        <f>TRUNC(TRUNC(((C245+('Traitements par indices'!G245*12))/1820),2)*1.27,2)</f>
        <v>13.66</v>
      </c>
      <c r="J245" s="275">
        <f t="shared" si="26"/>
        <v>22.41</v>
      </c>
      <c r="K245" s="276">
        <f t="shared" si="27"/>
        <v>26.9</v>
      </c>
      <c r="L245" s="275">
        <f t="shared" si="28"/>
        <v>13.3</v>
      </c>
      <c r="M245" s="275">
        <f t="shared" si="29"/>
        <v>13.51</v>
      </c>
      <c r="N245" s="275">
        <f t="shared" si="30"/>
        <v>22.16</v>
      </c>
      <c r="O245" s="276">
        <f t="shared" si="31"/>
        <v>26.6</v>
      </c>
    </row>
    <row r="246" spans="1:15" s="277" customFormat="1" ht="16" customHeight="1" x14ac:dyDescent="0.25">
      <c r="A246" s="278">
        <v>329</v>
      </c>
      <c r="B246" s="279">
        <v>343</v>
      </c>
      <c r="C246" s="280">
        <v>19435.150000000001</v>
      </c>
      <c r="D246" s="281">
        <f>TRUNC(TRUNC(((C246+('Traitements par indices'!F246*12))/1820),2)*1.25,2)</f>
        <v>13.78</v>
      </c>
      <c r="E246" s="282">
        <f>TRUNC(TRUNC(((C246+('Traitements par indices'!F246*12))/1820),2)*1.27,2)</f>
        <v>14</v>
      </c>
      <c r="F246" s="282">
        <f t="shared" si="24"/>
        <v>22.96</v>
      </c>
      <c r="G246" s="283">
        <f t="shared" si="25"/>
        <v>27.56</v>
      </c>
      <c r="H246" s="284">
        <f>TRUNC(TRUNC(((C246+('Traitements par indices'!G246*12))/1820),2)*1.25,2)</f>
        <v>13.48</v>
      </c>
      <c r="I246" s="284">
        <f>TRUNC(TRUNC(((C246+('Traitements par indices'!G246*12))/1820),2)*1.27,2)</f>
        <v>13.7</v>
      </c>
      <c r="J246" s="284">
        <f t="shared" si="26"/>
        <v>22.46</v>
      </c>
      <c r="K246" s="285">
        <f t="shared" si="27"/>
        <v>26.96</v>
      </c>
      <c r="L246" s="284">
        <f t="shared" si="28"/>
        <v>13.33</v>
      </c>
      <c r="M246" s="284">
        <f t="shared" si="29"/>
        <v>13.55</v>
      </c>
      <c r="N246" s="284">
        <f t="shared" si="30"/>
        <v>22.21</v>
      </c>
      <c r="O246" s="285">
        <f t="shared" si="31"/>
        <v>26.66</v>
      </c>
    </row>
    <row r="247" spans="1:15" ht="16" customHeight="1" x14ac:dyDescent="0.25">
      <c r="A247" s="269">
        <v>329</v>
      </c>
      <c r="B247" s="286">
        <v>344</v>
      </c>
      <c r="C247" s="271">
        <v>19435.150000000001</v>
      </c>
      <c r="D247" s="272">
        <f>TRUNC(TRUNC(((C247+('Traitements par indices'!F247*12))/1820),2)*1.25,2)</f>
        <v>13.78</v>
      </c>
      <c r="E247" s="273">
        <f>TRUNC(TRUNC(((C247+('Traitements par indices'!F247*12))/1820),2)*1.27,2)</f>
        <v>14</v>
      </c>
      <c r="F247" s="273">
        <f t="shared" si="24"/>
        <v>22.96</v>
      </c>
      <c r="G247" s="274">
        <f t="shared" si="25"/>
        <v>27.56</v>
      </c>
      <c r="H247" s="275">
        <f>TRUNC(TRUNC(((C247+('Traitements par indices'!G247*12))/1820),2)*1.25,2)</f>
        <v>13.48</v>
      </c>
      <c r="I247" s="275">
        <f>TRUNC(TRUNC(((C247+('Traitements par indices'!G247*12))/1820),2)*1.27,2)</f>
        <v>13.7</v>
      </c>
      <c r="J247" s="275">
        <f t="shared" si="26"/>
        <v>22.46</v>
      </c>
      <c r="K247" s="276">
        <f t="shared" si="27"/>
        <v>26.96</v>
      </c>
      <c r="L247" s="275">
        <f t="shared" si="28"/>
        <v>13.33</v>
      </c>
      <c r="M247" s="275">
        <f t="shared" si="29"/>
        <v>13.55</v>
      </c>
      <c r="N247" s="275">
        <f t="shared" si="30"/>
        <v>22.21</v>
      </c>
      <c r="O247" s="276">
        <f t="shared" si="31"/>
        <v>26.66</v>
      </c>
    </row>
    <row r="248" spans="1:15" s="277" customFormat="1" ht="16" customHeight="1" x14ac:dyDescent="0.25">
      <c r="A248" s="278">
        <v>329</v>
      </c>
      <c r="B248" s="279">
        <v>345</v>
      </c>
      <c r="C248" s="280">
        <v>19435.150000000001</v>
      </c>
      <c r="D248" s="281">
        <f>TRUNC(TRUNC(((C248+('Traitements par indices'!F248*12))/1820),2)*1.25,2)</f>
        <v>13.78</v>
      </c>
      <c r="E248" s="282">
        <f>TRUNC(TRUNC(((C248+('Traitements par indices'!F248*12))/1820),2)*1.27,2)</f>
        <v>14</v>
      </c>
      <c r="F248" s="282">
        <f t="shared" si="24"/>
        <v>22.96</v>
      </c>
      <c r="G248" s="283">
        <f t="shared" si="25"/>
        <v>27.56</v>
      </c>
      <c r="H248" s="284">
        <f>TRUNC(TRUNC(((C248+('Traitements par indices'!G248*12))/1820),2)*1.25,2)</f>
        <v>13.48</v>
      </c>
      <c r="I248" s="284">
        <f>TRUNC(TRUNC(((C248+('Traitements par indices'!G248*12))/1820),2)*1.27,2)</f>
        <v>13.7</v>
      </c>
      <c r="J248" s="284">
        <f t="shared" si="26"/>
        <v>22.46</v>
      </c>
      <c r="K248" s="285">
        <f t="shared" si="27"/>
        <v>26.96</v>
      </c>
      <c r="L248" s="284">
        <f t="shared" si="28"/>
        <v>13.33</v>
      </c>
      <c r="M248" s="284">
        <f t="shared" si="29"/>
        <v>13.55</v>
      </c>
      <c r="N248" s="284">
        <f t="shared" si="30"/>
        <v>22.21</v>
      </c>
      <c r="O248" s="285">
        <f t="shared" si="31"/>
        <v>26.66</v>
      </c>
    </row>
    <row r="249" spans="1:15" ht="16" customHeight="1" x14ac:dyDescent="0.25">
      <c r="A249" s="269">
        <v>329</v>
      </c>
      <c r="B249" s="286">
        <v>346</v>
      </c>
      <c r="C249" s="271">
        <v>19435.150000000001</v>
      </c>
      <c r="D249" s="272">
        <f>TRUNC(TRUNC(((C249+('Traitements par indices'!F249*12))/1820),2)*1.25,2)</f>
        <v>13.78</v>
      </c>
      <c r="E249" s="273">
        <f>TRUNC(TRUNC(((C249+('Traitements par indices'!F249*12))/1820),2)*1.27,2)</f>
        <v>14</v>
      </c>
      <c r="F249" s="273">
        <f t="shared" si="24"/>
        <v>22.96</v>
      </c>
      <c r="G249" s="274">
        <f t="shared" si="25"/>
        <v>27.56</v>
      </c>
      <c r="H249" s="275">
        <f>TRUNC(TRUNC(((C249+('Traitements par indices'!G249*12))/1820),2)*1.25,2)</f>
        <v>13.48</v>
      </c>
      <c r="I249" s="275">
        <f>TRUNC(TRUNC(((C249+('Traitements par indices'!G249*12))/1820),2)*1.27,2)</f>
        <v>13.7</v>
      </c>
      <c r="J249" s="275">
        <f t="shared" si="26"/>
        <v>22.46</v>
      </c>
      <c r="K249" s="276">
        <f t="shared" si="27"/>
        <v>26.96</v>
      </c>
      <c r="L249" s="275">
        <f t="shared" si="28"/>
        <v>13.33</v>
      </c>
      <c r="M249" s="275">
        <f t="shared" si="29"/>
        <v>13.55</v>
      </c>
      <c r="N249" s="275">
        <f t="shared" si="30"/>
        <v>22.21</v>
      </c>
      <c r="O249" s="276">
        <f t="shared" si="31"/>
        <v>26.66</v>
      </c>
    </row>
    <row r="250" spans="1:15" s="277" customFormat="1" ht="16" customHeight="1" x14ac:dyDescent="0.25">
      <c r="A250" s="278">
        <v>330</v>
      </c>
      <c r="B250" s="279">
        <v>347</v>
      </c>
      <c r="C250" s="280">
        <v>19494.22</v>
      </c>
      <c r="D250" s="281">
        <f>TRUNC(TRUNC(((C250+('Traitements par indices'!F250*12))/1820),2)*1.25,2)</f>
        <v>13.82</v>
      </c>
      <c r="E250" s="282">
        <f>TRUNC(TRUNC(((C250+('Traitements par indices'!F250*12))/1820),2)*1.27,2)</f>
        <v>14.04</v>
      </c>
      <c r="F250" s="282">
        <f t="shared" si="24"/>
        <v>23.03</v>
      </c>
      <c r="G250" s="283">
        <f t="shared" si="25"/>
        <v>27.64</v>
      </c>
      <c r="H250" s="284">
        <f>TRUNC(TRUNC(((C250+('Traitements par indices'!G250*12))/1820),2)*1.25,2)</f>
        <v>13.52</v>
      </c>
      <c r="I250" s="284">
        <f>TRUNC(TRUNC(((C250+('Traitements par indices'!G250*12))/1820),2)*1.27,2)</f>
        <v>13.74</v>
      </c>
      <c r="J250" s="284">
        <f t="shared" si="26"/>
        <v>22.53</v>
      </c>
      <c r="K250" s="285">
        <f t="shared" si="27"/>
        <v>27.04</v>
      </c>
      <c r="L250" s="284">
        <f t="shared" si="28"/>
        <v>13.38</v>
      </c>
      <c r="M250" s="284">
        <f t="shared" si="29"/>
        <v>13.6</v>
      </c>
      <c r="N250" s="284">
        <f t="shared" si="30"/>
        <v>22.3</v>
      </c>
      <c r="O250" s="285">
        <f t="shared" si="31"/>
        <v>26.76</v>
      </c>
    </row>
    <row r="251" spans="1:15" ht="16" customHeight="1" x14ac:dyDescent="0.25">
      <c r="A251" s="269">
        <v>331</v>
      </c>
      <c r="B251" s="286">
        <v>348</v>
      </c>
      <c r="C251" s="271">
        <v>19553.3</v>
      </c>
      <c r="D251" s="272">
        <f>TRUNC(TRUNC(((C251+('Traitements par indices'!F251*12))/1820),2)*1.25,2)</f>
        <v>13.86</v>
      </c>
      <c r="E251" s="273">
        <f>TRUNC(TRUNC(((C251+('Traitements par indices'!F251*12))/1820),2)*1.27,2)</f>
        <v>14.08</v>
      </c>
      <c r="F251" s="273">
        <f t="shared" si="24"/>
        <v>23.1</v>
      </c>
      <c r="G251" s="274">
        <f t="shared" si="25"/>
        <v>27.72</v>
      </c>
      <c r="H251" s="275">
        <f>TRUNC(TRUNC(((C251+('Traitements par indices'!G251*12))/1820),2)*1.25,2)</f>
        <v>13.57</v>
      </c>
      <c r="I251" s="275">
        <f>TRUNC(TRUNC(((C251+('Traitements par indices'!G251*12))/1820),2)*1.27,2)</f>
        <v>13.79</v>
      </c>
      <c r="J251" s="275">
        <f t="shared" si="26"/>
        <v>22.61</v>
      </c>
      <c r="K251" s="276">
        <f t="shared" si="27"/>
        <v>27.14</v>
      </c>
      <c r="L251" s="275">
        <f t="shared" si="28"/>
        <v>13.42</v>
      </c>
      <c r="M251" s="275">
        <f t="shared" si="29"/>
        <v>13.63</v>
      </c>
      <c r="N251" s="275">
        <f t="shared" si="30"/>
        <v>22.36</v>
      </c>
      <c r="O251" s="276">
        <f t="shared" si="31"/>
        <v>26.84</v>
      </c>
    </row>
    <row r="252" spans="1:15" s="277" customFormat="1" ht="16" customHeight="1" x14ac:dyDescent="0.25">
      <c r="A252" s="278">
        <v>332</v>
      </c>
      <c r="B252" s="279">
        <v>349</v>
      </c>
      <c r="C252" s="280">
        <v>19612.37</v>
      </c>
      <c r="D252" s="281">
        <f>TRUNC(TRUNC(((C252+('Traitements par indices'!F252*12))/1820),2)*1.25,2)</f>
        <v>13.91</v>
      </c>
      <c r="E252" s="282">
        <f>TRUNC(TRUNC(((C252+('Traitements par indices'!F252*12))/1820),2)*1.27,2)</f>
        <v>14.13</v>
      </c>
      <c r="F252" s="282">
        <f t="shared" si="24"/>
        <v>23.18</v>
      </c>
      <c r="G252" s="283">
        <f t="shared" si="25"/>
        <v>27.82</v>
      </c>
      <c r="H252" s="284">
        <f>TRUNC(TRUNC(((C252+('Traitements par indices'!G252*12))/1820),2)*1.25,2)</f>
        <v>13.61</v>
      </c>
      <c r="I252" s="284">
        <f>TRUNC(TRUNC(((C252+('Traitements par indices'!G252*12))/1820),2)*1.27,2)</f>
        <v>13.83</v>
      </c>
      <c r="J252" s="284">
        <f t="shared" si="26"/>
        <v>22.68</v>
      </c>
      <c r="K252" s="285">
        <f t="shared" si="27"/>
        <v>27.22</v>
      </c>
      <c r="L252" s="284">
        <f t="shared" si="28"/>
        <v>13.46</v>
      </c>
      <c r="M252" s="284">
        <f t="shared" si="29"/>
        <v>13.67</v>
      </c>
      <c r="N252" s="284">
        <f t="shared" si="30"/>
        <v>22.43</v>
      </c>
      <c r="O252" s="285">
        <f t="shared" si="31"/>
        <v>26.92</v>
      </c>
    </row>
    <row r="253" spans="1:15" ht="16" customHeight="1" x14ac:dyDescent="0.25">
      <c r="A253" s="269">
        <v>332</v>
      </c>
      <c r="B253" s="286">
        <v>350</v>
      </c>
      <c r="C253" s="271">
        <v>19612.37</v>
      </c>
      <c r="D253" s="272">
        <f>TRUNC(TRUNC(((C253+('Traitements par indices'!F253*12))/1820),2)*1.25,2)</f>
        <v>13.91</v>
      </c>
      <c r="E253" s="273">
        <f>TRUNC(TRUNC(((C253+('Traitements par indices'!F253*12))/1820),2)*1.27,2)</f>
        <v>14.13</v>
      </c>
      <c r="F253" s="273">
        <f t="shared" si="24"/>
        <v>23.18</v>
      </c>
      <c r="G253" s="274">
        <f t="shared" si="25"/>
        <v>27.82</v>
      </c>
      <c r="H253" s="275">
        <f>TRUNC(TRUNC(((C253+('Traitements par indices'!G253*12))/1820),2)*1.25,2)</f>
        <v>13.61</v>
      </c>
      <c r="I253" s="275">
        <f>TRUNC(TRUNC(((C253+('Traitements par indices'!G253*12))/1820),2)*1.27,2)</f>
        <v>13.83</v>
      </c>
      <c r="J253" s="275">
        <f t="shared" si="26"/>
        <v>22.68</v>
      </c>
      <c r="K253" s="276">
        <f t="shared" si="27"/>
        <v>27.22</v>
      </c>
      <c r="L253" s="275">
        <f t="shared" si="28"/>
        <v>13.46</v>
      </c>
      <c r="M253" s="275">
        <f t="shared" si="29"/>
        <v>13.67</v>
      </c>
      <c r="N253" s="275">
        <f t="shared" si="30"/>
        <v>22.43</v>
      </c>
      <c r="O253" s="276">
        <f t="shared" si="31"/>
        <v>26.92</v>
      </c>
    </row>
    <row r="254" spans="1:15" s="277" customFormat="1" ht="16" customHeight="1" x14ac:dyDescent="0.25">
      <c r="A254" s="278">
        <v>333</v>
      </c>
      <c r="B254" s="279">
        <v>351</v>
      </c>
      <c r="C254" s="280">
        <v>19671.439999999999</v>
      </c>
      <c r="D254" s="281">
        <f>TRUNC(TRUNC(((C254+('Traitements par indices'!F254*12))/1820),2)*1.25,2)</f>
        <v>13.95</v>
      </c>
      <c r="E254" s="282">
        <f>TRUNC(TRUNC(((C254+('Traitements par indices'!F254*12))/1820),2)*1.27,2)</f>
        <v>14.17</v>
      </c>
      <c r="F254" s="282">
        <f t="shared" si="24"/>
        <v>23.25</v>
      </c>
      <c r="G254" s="283">
        <f t="shared" si="25"/>
        <v>27.9</v>
      </c>
      <c r="H254" s="284">
        <f>TRUNC(TRUNC(((C254+('Traitements par indices'!G254*12))/1820),2)*1.25,2)</f>
        <v>13.65</v>
      </c>
      <c r="I254" s="284">
        <f>TRUNC(TRUNC(((C254+('Traitements par indices'!G254*12))/1820),2)*1.27,2)</f>
        <v>13.86</v>
      </c>
      <c r="J254" s="284">
        <f t="shared" si="26"/>
        <v>22.75</v>
      </c>
      <c r="K254" s="285">
        <f t="shared" si="27"/>
        <v>27.3</v>
      </c>
      <c r="L254" s="284">
        <f t="shared" si="28"/>
        <v>13.5</v>
      </c>
      <c r="M254" s="284">
        <f t="shared" si="29"/>
        <v>13.71</v>
      </c>
      <c r="N254" s="284">
        <f t="shared" si="30"/>
        <v>22.5</v>
      </c>
      <c r="O254" s="285">
        <f t="shared" si="31"/>
        <v>27</v>
      </c>
    </row>
    <row r="255" spans="1:15" ht="16" customHeight="1" x14ac:dyDescent="0.25">
      <c r="A255" s="269">
        <v>334</v>
      </c>
      <c r="B255" s="286">
        <v>352</v>
      </c>
      <c r="C255" s="271">
        <v>19730.52</v>
      </c>
      <c r="D255" s="272">
        <f>TRUNC(TRUNC(((C255+('Traitements par indices'!F255*12))/1820),2)*1.25,2)</f>
        <v>13.98</v>
      </c>
      <c r="E255" s="273">
        <f>TRUNC(TRUNC(((C255+('Traitements par indices'!F255*12))/1820),2)*1.27,2)</f>
        <v>14.21</v>
      </c>
      <c r="F255" s="273">
        <f t="shared" si="24"/>
        <v>23.3</v>
      </c>
      <c r="G255" s="274">
        <f t="shared" si="25"/>
        <v>27.96</v>
      </c>
      <c r="H255" s="275">
        <f>TRUNC(TRUNC(((C255+('Traitements par indices'!G255*12))/1820),2)*1.25,2)</f>
        <v>13.68</v>
      </c>
      <c r="I255" s="275">
        <f>TRUNC(TRUNC(((C255+('Traitements par indices'!G255*12))/1820),2)*1.27,2)</f>
        <v>13.9</v>
      </c>
      <c r="J255" s="275">
        <f t="shared" si="26"/>
        <v>22.8</v>
      </c>
      <c r="K255" s="276">
        <f t="shared" si="27"/>
        <v>27.36</v>
      </c>
      <c r="L255" s="275">
        <f t="shared" si="28"/>
        <v>13.55</v>
      </c>
      <c r="M255" s="275">
        <f t="shared" si="29"/>
        <v>13.76</v>
      </c>
      <c r="N255" s="275">
        <f t="shared" si="30"/>
        <v>22.58</v>
      </c>
      <c r="O255" s="276">
        <f t="shared" si="31"/>
        <v>27.1</v>
      </c>
    </row>
    <row r="256" spans="1:15" s="277" customFormat="1" ht="16" customHeight="1" x14ac:dyDescent="0.25">
      <c r="A256" s="278">
        <v>334</v>
      </c>
      <c r="B256" s="279">
        <v>353</v>
      </c>
      <c r="C256" s="280">
        <v>19730.52</v>
      </c>
      <c r="D256" s="281">
        <f>TRUNC(TRUNC(((C256+('Traitements par indices'!F256*12))/1820),2)*1.25,2)</f>
        <v>13.98</v>
      </c>
      <c r="E256" s="282">
        <f>TRUNC(TRUNC(((C256+('Traitements par indices'!F256*12))/1820),2)*1.27,2)</f>
        <v>14.21</v>
      </c>
      <c r="F256" s="282">
        <f t="shared" si="24"/>
        <v>23.3</v>
      </c>
      <c r="G256" s="283">
        <f t="shared" si="25"/>
        <v>27.96</v>
      </c>
      <c r="H256" s="284">
        <f>TRUNC(TRUNC(((C256+('Traitements par indices'!G256*12))/1820),2)*1.25,2)</f>
        <v>13.68</v>
      </c>
      <c r="I256" s="284">
        <f>TRUNC(TRUNC(((C256+('Traitements par indices'!G256*12))/1820),2)*1.27,2)</f>
        <v>13.9</v>
      </c>
      <c r="J256" s="284">
        <f t="shared" si="26"/>
        <v>22.8</v>
      </c>
      <c r="K256" s="285">
        <f t="shared" si="27"/>
        <v>27.36</v>
      </c>
      <c r="L256" s="284">
        <f t="shared" si="28"/>
        <v>13.55</v>
      </c>
      <c r="M256" s="284">
        <f t="shared" si="29"/>
        <v>13.76</v>
      </c>
      <c r="N256" s="284">
        <f t="shared" si="30"/>
        <v>22.58</v>
      </c>
      <c r="O256" s="285">
        <f t="shared" si="31"/>
        <v>27.1</v>
      </c>
    </row>
    <row r="257" spans="1:15" ht="16" customHeight="1" x14ac:dyDescent="0.25">
      <c r="A257" s="269">
        <v>337</v>
      </c>
      <c r="B257" s="286">
        <v>354</v>
      </c>
      <c r="C257" s="271">
        <v>19907.740000000002</v>
      </c>
      <c r="D257" s="272">
        <f>TRUNC(TRUNC(((C257+('Traitements par indices'!F257*12))/1820),2)*1.25,2)</f>
        <v>14.11</v>
      </c>
      <c r="E257" s="273">
        <f>TRUNC(TRUNC(((C257+('Traitements par indices'!F257*12))/1820),2)*1.27,2)</f>
        <v>14.33</v>
      </c>
      <c r="F257" s="273">
        <f t="shared" si="24"/>
        <v>23.51</v>
      </c>
      <c r="G257" s="274">
        <f t="shared" si="25"/>
        <v>28.22</v>
      </c>
      <c r="H257" s="275">
        <f>TRUNC(TRUNC(((C257+('Traitements par indices'!G257*12))/1820),2)*1.25,2)</f>
        <v>13.81</v>
      </c>
      <c r="I257" s="275">
        <f>TRUNC(TRUNC(((C257+('Traitements par indices'!G257*12))/1820),2)*1.27,2)</f>
        <v>14.03</v>
      </c>
      <c r="J257" s="275">
        <f t="shared" si="26"/>
        <v>23.01</v>
      </c>
      <c r="K257" s="276">
        <f t="shared" si="27"/>
        <v>27.62</v>
      </c>
      <c r="L257" s="275">
        <f t="shared" si="28"/>
        <v>13.66</v>
      </c>
      <c r="M257" s="275">
        <f t="shared" si="29"/>
        <v>13.88</v>
      </c>
      <c r="N257" s="275">
        <f t="shared" si="30"/>
        <v>22.76</v>
      </c>
      <c r="O257" s="276">
        <f t="shared" si="31"/>
        <v>27.32</v>
      </c>
    </row>
    <row r="258" spans="1:15" s="277" customFormat="1" ht="16" customHeight="1" x14ac:dyDescent="0.25">
      <c r="A258" s="278">
        <v>338</v>
      </c>
      <c r="B258" s="279">
        <v>355</v>
      </c>
      <c r="C258" s="280">
        <v>19966.810000000001</v>
      </c>
      <c r="D258" s="281">
        <f>TRUNC(TRUNC(((C258+('Traitements par indices'!F258*12))/1820),2)*1.25,2)</f>
        <v>14.15</v>
      </c>
      <c r="E258" s="282">
        <f>TRUNC(TRUNC(((C258+('Traitements par indices'!F258*12))/1820),2)*1.27,2)</f>
        <v>14.37</v>
      </c>
      <c r="F258" s="282">
        <f t="shared" si="24"/>
        <v>23.58</v>
      </c>
      <c r="G258" s="283">
        <f t="shared" si="25"/>
        <v>28.3</v>
      </c>
      <c r="H258" s="284">
        <f>TRUNC(TRUNC(((C258+('Traitements par indices'!G258*12))/1820),2)*1.25,2)</f>
        <v>13.85</v>
      </c>
      <c r="I258" s="284">
        <f>TRUNC(TRUNC(((C258+('Traitements par indices'!G258*12))/1820),2)*1.27,2)</f>
        <v>14.07</v>
      </c>
      <c r="J258" s="284">
        <f t="shared" si="26"/>
        <v>23.08</v>
      </c>
      <c r="K258" s="285">
        <f t="shared" si="27"/>
        <v>27.7</v>
      </c>
      <c r="L258" s="284">
        <f t="shared" si="28"/>
        <v>13.71</v>
      </c>
      <c r="M258" s="284">
        <f t="shared" si="29"/>
        <v>13.93</v>
      </c>
      <c r="N258" s="284">
        <f t="shared" si="30"/>
        <v>22.85</v>
      </c>
      <c r="O258" s="285">
        <f t="shared" si="31"/>
        <v>27.42</v>
      </c>
    </row>
    <row r="259" spans="1:15" ht="16" customHeight="1" x14ac:dyDescent="0.25">
      <c r="A259" s="269">
        <v>339</v>
      </c>
      <c r="B259" s="286">
        <v>356</v>
      </c>
      <c r="C259" s="271">
        <v>20025.88</v>
      </c>
      <c r="D259" s="272">
        <f>TRUNC(TRUNC(((C259+('Traitements par indices'!F259*12))/1820),2)*1.25,2)</f>
        <v>14.18</v>
      </c>
      <c r="E259" s="273">
        <f>TRUNC(TRUNC(((C259+('Traitements par indices'!F259*12))/1820),2)*1.27,2)</f>
        <v>14.41</v>
      </c>
      <c r="F259" s="273">
        <f t="shared" ref="F259:F322" si="32">TRUNC(D259+(D259*2/3),2)</f>
        <v>23.63</v>
      </c>
      <c r="G259" s="274">
        <f t="shared" ref="G259:G322" si="33">TRUNC(D259*2,2)</f>
        <v>28.36</v>
      </c>
      <c r="H259" s="275">
        <f>TRUNC(TRUNC(((C259+('Traitements par indices'!G259*12))/1820),2)*1.25,2)</f>
        <v>13.9</v>
      </c>
      <c r="I259" s="275">
        <f>TRUNC(TRUNC(((C259+('Traitements par indices'!G259*12))/1820),2)*1.27,2)</f>
        <v>14.12</v>
      </c>
      <c r="J259" s="275">
        <f t="shared" ref="J259:J322" si="34">TRUNC(H259+(H259*2/3),2)</f>
        <v>23.16</v>
      </c>
      <c r="K259" s="276">
        <f t="shared" ref="K259:K322" si="35">TRUNC((H259*2),2)</f>
        <v>27.8</v>
      </c>
      <c r="L259" s="275">
        <f t="shared" ref="L259:L322" si="36">TRUNC(TRUNC((C259/1820),2)*1.25,2)</f>
        <v>13.75</v>
      </c>
      <c r="M259" s="275">
        <f t="shared" ref="M259:M322" si="37">TRUNC(TRUNC((C259/1820),2)*1.27,2)</f>
        <v>13.97</v>
      </c>
      <c r="N259" s="275">
        <f t="shared" ref="N259:N322" si="38">TRUNC(L259+(L259*2/3),2)</f>
        <v>22.91</v>
      </c>
      <c r="O259" s="276">
        <f t="shared" ref="O259:O322" si="39">TRUNC((L259*2),2)</f>
        <v>27.5</v>
      </c>
    </row>
    <row r="260" spans="1:15" s="277" customFormat="1" ht="16" customHeight="1" x14ac:dyDescent="0.25">
      <c r="A260" s="278">
        <v>339</v>
      </c>
      <c r="B260" s="279">
        <v>357</v>
      </c>
      <c r="C260" s="280">
        <v>20025.88</v>
      </c>
      <c r="D260" s="281">
        <f>TRUNC(TRUNC(((C260+('Traitements par indices'!F260*12))/1820),2)*1.25,2)</f>
        <v>14.18</v>
      </c>
      <c r="E260" s="282">
        <f>TRUNC(TRUNC(((C260+('Traitements par indices'!F260*12))/1820),2)*1.27,2)</f>
        <v>14.41</v>
      </c>
      <c r="F260" s="282">
        <f t="shared" si="32"/>
        <v>23.63</v>
      </c>
      <c r="G260" s="283">
        <f t="shared" si="33"/>
        <v>28.36</v>
      </c>
      <c r="H260" s="284">
        <f>TRUNC(TRUNC(((C260+('Traitements par indices'!G260*12))/1820),2)*1.25,2)</f>
        <v>13.9</v>
      </c>
      <c r="I260" s="284">
        <f>TRUNC(TRUNC(((C260+('Traitements par indices'!G260*12))/1820),2)*1.27,2)</f>
        <v>14.12</v>
      </c>
      <c r="J260" s="284">
        <f t="shared" si="34"/>
        <v>23.16</v>
      </c>
      <c r="K260" s="285">
        <f t="shared" si="35"/>
        <v>27.8</v>
      </c>
      <c r="L260" s="284">
        <f t="shared" si="36"/>
        <v>13.75</v>
      </c>
      <c r="M260" s="284">
        <f t="shared" si="37"/>
        <v>13.97</v>
      </c>
      <c r="N260" s="284">
        <f t="shared" si="38"/>
        <v>22.91</v>
      </c>
      <c r="O260" s="285">
        <f t="shared" si="39"/>
        <v>27.5</v>
      </c>
    </row>
    <row r="261" spans="1:15" ht="16" customHeight="1" x14ac:dyDescent="0.25">
      <c r="A261" s="269">
        <v>340</v>
      </c>
      <c r="B261" s="286">
        <v>358</v>
      </c>
      <c r="C261" s="271">
        <v>20084.96</v>
      </c>
      <c r="D261" s="272">
        <f>TRUNC(TRUNC(((C261+('Traitements par indices'!F261*12))/1820),2)*1.25,2)</f>
        <v>14.23</v>
      </c>
      <c r="E261" s="273">
        <f>TRUNC(TRUNC(((C261+('Traitements par indices'!F261*12))/1820),2)*1.27,2)</f>
        <v>14.46</v>
      </c>
      <c r="F261" s="273">
        <f t="shared" si="32"/>
        <v>23.71</v>
      </c>
      <c r="G261" s="274">
        <f t="shared" si="33"/>
        <v>28.46</v>
      </c>
      <c r="H261" s="275">
        <f>TRUNC(TRUNC(((C261+('Traitements par indices'!G261*12))/1820),2)*1.25,2)</f>
        <v>13.93</v>
      </c>
      <c r="I261" s="275">
        <f>TRUNC(TRUNC(((C261+('Traitements par indices'!G261*12))/1820),2)*1.27,2)</f>
        <v>14.16</v>
      </c>
      <c r="J261" s="275">
        <f t="shared" si="34"/>
        <v>23.21</v>
      </c>
      <c r="K261" s="276">
        <f t="shared" si="35"/>
        <v>27.86</v>
      </c>
      <c r="L261" s="275">
        <f t="shared" si="36"/>
        <v>13.78</v>
      </c>
      <c r="M261" s="275">
        <f t="shared" si="37"/>
        <v>14</v>
      </c>
      <c r="N261" s="275">
        <f t="shared" si="38"/>
        <v>22.96</v>
      </c>
      <c r="O261" s="276">
        <f t="shared" si="39"/>
        <v>27.56</v>
      </c>
    </row>
    <row r="262" spans="1:15" s="277" customFormat="1" ht="16" customHeight="1" x14ac:dyDescent="0.25">
      <c r="A262" s="278">
        <v>340</v>
      </c>
      <c r="B262" s="279">
        <v>359</v>
      </c>
      <c r="C262" s="280">
        <v>20084.96</v>
      </c>
      <c r="D262" s="281">
        <f>TRUNC(TRUNC(((C262+('Traitements par indices'!F262*12))/1820),2)*1.25,2)</f>
        <v>14.23</v>
      </c>
      <c r="E262" s="282">
        <f>TRUNC(TRUNC(((C262+('Traitements par indices'!F262*12))/1820),2)*1.27,2)</f>
        <v>14.46</v>
      </c>
      <c r="F262" s="282">
        <f t="shared" si="32"/>
        <v>23.71</v>
      </c>
      <c r="G262" s="283">
        <f t="shared" si="33"/>
        <v>28.46</v>
      </c>
      <c r="H262" s="284">
        <f>TRUNC(TRUNC(((C262+('Traitements par indices'!G262*12))/1820),2)*1.25,2)</f>
        <v>13.93</v>
      </c>
      <c r="I262" s="284">
        <f>TRUNC(TRUNC(((C262+('Traitements par indices'!G262*12))/1820),2)*1.27,2)</f>
        <v>14.16</v>
      </c>
      <c r="J262" s="284">
        <f t="shared" si="34"/>
        <v>23.21</v>
      </c>
      <c r="K262" s="285">
        <f t="shared" si="35"/>
        <v>27.86</v>
      </c>
      <c r="L262" s="284">
        <f t="shared" si="36"/>
        <v>13.78</v>
      </c>
      <c r="M262" s="284">
        <f t="shared" si="37"/>
        <v>14</v>
      </c>
      <c r="N262" s="284">
        <f t="shared" si="38"/>
        <v>22.96</v>
      </c>
      <c r="O262" s="285">
        <f t="shared" si="39"/>
        <v>27.56</v>
      </c>
    </row>
    <row r="263" spans="1:15" ht="16" customHeight="1" x14ac:dyDescent="0.25">
      <c r="A263" s="269">
        <v>341</v>
      </c>
      <c r="B263" s="286">
        <v>360</v>
      </c>
      <c r="C263" s="271">
        <v>20144.03</v>
      </c>
      <c r="D263" s="272">
        <f>TRUNC(TRUNC(((C263+('Traitements par indices'!F263*12))/1820),2)*1.25,2)</f>
        <v>14.27</v>
      </c>
      <c r="E263" s="273">
        <f>TRUNC(TRUNC(((C263+('Traitements par indices'!F263*12))/1820),2)*1.27,2)</f>
        <v>14.5</v>
      </c>
      <c r="F263" s="273">
        <f t="shared" si="32"/>
        <v>23.78</v>
      </c>
      <c r="G263" s="274">
        <f t="shared" si="33"/>
        <v>28.54</v>
      </c>
      <c r="H263" s="275">
        <f>TRUNC(TRUNC(((C263+('Traitements par indices'!G263*12))/1820),2)*1.25,2)</f>
        <v>13.97</v>
      </c>
      <c r="I263" s="275">
        <f>TRUNC(TRUNC(((C263+('Traitements par indices'!G263*12))/1820),2)*1.27,2)</f>
        <v>14.19</v>
      </c>
      <c r="J263" s="275">
        <f t="shared" si="34"/>
        <v>23.28</v>
      </c>
      <c r="K263" s="276">
        <f t="shared" si="35"/>
        <v>27.94</v>
      </c>
      <c r="L263" s="275">
        <f t="shared" si="36"/>
        <v>13.82</v>
      </c>
      <c r="M263" s="275">
        <f t="shared" si="37"/>
        <v>14.04</v>
      </c>
      <c r="N263" s="275">
        <f t="shared" si="38"/>
        <v>23.03</v>
      </c>
      <c r="O263" s="276">
        <f t="shared" si="39"/>
        <v>27.64</v>
      </c>
    </row>
    <row r="264" spans="1:15" s="277" customFormat="1" ht="16" customHeight="1" x14ac:dyDescent="0.25">
      <c r="A264" s="278">
        <v>341</v>
      </c>
      <c r="B264" s="279">
        <v>361</v>
      </c>
      <c r="C264" s="280">
        <v>20144.03</v>
      </c>
      <c r="D264" s="281">
        <f>TRUNC(TRUNC(((C264+('Traitements par indices'!F264*12))/1820),2)*1.25,2)</f>
        <v>14.27</v>
      </c>
      <c r="E264" s="282">
        <f>TRUNC(TRUNC(((C264+('Traitements par indices'!F264*12))/1820),2)*1.27,2)</f>
        <v>14.5</v>
      </c>
      <c r="F264" s="282">
        <f t="shared" si="32"/>
        <v>23.78</v>
      </c>
      <c r="G264" s="283">
        <f t="shared" si="33"/>
        <v>28.54</v>
      </c>
      <c r="H264" s="284">
        <f>TRUNC(TRUNC(((C264+('Traitements par indices'!G264*12))/1820),2)*1.25,2)</f>
        <v>13.97</v>
      </c>
      <c r="I264" s="284">
        <f>TRUNC(TRUNC(((C264+('Traitements par indices'!G264*12))/1820),2)*1.27,2)</f>
        <v>14.19</v>
      </c>
      <c r="J264" s="284">
        <f t="shared" si="34"/>
        <v>23.28</v>
      </c>
      <c r="K264" s="285">
        <f t="shared" si="35"/>
        <v>27.94</v>
      </c>
      <c r="L264" s="284">
        <f t="shared" si="36"/>
        <v>13.82</v>
      </c>
      <c r="M264" s="284">
        <f t="shared" si="37"/>
        <v>14.04</v>
      </c>
      <c r="N264" s="284">
        <f t="shared" si="38"/>
        <v>23.03</v>
      </c>
      <c r="O264" s="285">
        <f t="shared" si="39"/>
        <v>27.64</v>
      </c>
    </row>
    <row r="265" spans="1:15" ht="16" customHeight="1" x14ac:dyDescent="0.25">
      <c r="A265" s="269">
        <v>341</v>
      </c>
      <c r="B265" s="286">
        <v>362</v>
      </c>
      <c r="C265" s="271">
        <v>20144.03</v>
      </c>
      <c r="D265" s="272">
        <f>TRUNC(TRUNC(((C265+('Traitements par indices'!F265*12))/1820),2)*1.25,2)</f>
        <v>14.27</v>
      </c>
      <c r="E265" s="273">
        <f>TRUNC(TRUNC(((C265+('Traitements par indices'!F265*12))/1820),2)*1.27,2)</f>
        <v>14.5</v>
      </c>
      <c r="F265" s="273">
        <f t="shared" si="32"/>
        <v>23.78</v>
      </c>
      <c r="G265" s="274">
        <f t="shared" si="33"/>
        <v>28.54</v>
      </c>
      <c r="H265" s="275">
        <f>TRUNC(TRUNC(((C265+('Traitements par indices'!G265*12))/1820),2)*1.25,2)</f>
        <v>13.97</v>
      </c>
      <c r="I265" s="275">
        <f>TRUNC(TRUNC(((C265+('Traitements par indices'!G265*12))/1820),2)*1.27,2)</f>
        <v>14.19</v>
      </c>
      <c r="J265" s="275">
        <f t="shared" si="34"/>
        <v>23.28</v>
      </c>
      <c r="K265" s="276">
        <f t="shared" si="35"/>
        <v>27.94</v>
      </c>
      <c r="L265" s="275">
        <f t="shared" si="36"/>
        <v>13.82</v>
      </c>
      <c r="M265" s="275">
        <f t="shared" si="37"/>
        <v>14.04</v>
      </c>
      <c r="N265" s="275">
        <f t="shared" si="38"/>
        <v>23.03</v>
      </c>
      <c r="O265" s="276">
        <f t="shared" si="39"/>
        <v>27.64</v>
      </c>
    </row>
    <row r="266" spans="1:15" s="277" customFormat="1" ht="16" customHeight="1" x14ac:dyDescent="0.25">
      <c r="A266" s="278">
        <v>342</v>
      </c>
      <c r="B266" s="279">
        <v>363</v>
      </c>
      <c r="C266" s="280">
        <v>20203.099999999999</v>
      </c>
      <c r="D266" s="281">
        <f>TRUNC(TRUNC(((C266+('Traitements par indices'!F266*12))/1820),2)*1.25,2)</f>
        <v>14.31</v>
      </c>
      <c r="E266" s="282">
        <f>TRUNC(TRUNC(((C266+('Traitements par indices'!F266*12))/1820),2)*1.27,2)</f>
        <v>14.54</v>
      </c>
      <c r="F266" s="282">
        <f t="shared" si="32"/>
        <v>23.85</v>
      </c>
      <c r="G266" s="283">
        <f t="shared" si="33"/>
        <v>28.62</v>
      </c>
      <c r="H266" s="284">
        <f>TRUNC(TRUNC(((C266+('Traitements par indices'!G266*12))/1820),2)*1.25,2)</f>
        <v>14.01</v>
      </c>
      <c r="I266" s="284">
        <f>TRUNC(TRUNC(((C266+('Traitements par indices'!G266*12))/1820),2)*1.27,2)</f>
        <v>14.23</v>
      </c>
      <c r="J266" s="284">
        <f t="shared" si="34"/>
        <v>23.35</v>
      </c>
      <c r="K266" s="285">
        <f t="shared" si="35"/>
        <v>28.02</v>
      </c>
      <c r="L266" s="284">
        <f t="shared" si="36"/>
        <v>13.87</v>
      </c>
      <c r="M266" s="284">
        <f t="shared" si="37"/>
        <v>14.09</v>
      </c>
      <c r="N266" s="284">
        <f t="shared" si="38"/>
        <v>23.11</v>
      </c>
      <c r="O266" s="285">
        <f t="shared" si="39"/>
        <v>27.74</v>
      </c>
    </row>
    <row r="267" spans="1:15" ht="16" customHeight="1" x14ac:dyDescent="0.25">
      <c r="A267" s="269">
        <v>343</v>
      </c>
      <c r="B267" s="286">
        <v>364</v>
      </c>
      <c r="C267" s="271">
        <v>20262.18</v>
      </c>
      <c r="D267" s="272">
        <f>TRUNC(TRUNC(((C267+('Traitements par indices'!F267*12))/1820),2)*1.25,2)</f>
        <v>14.35</v>
      </c>
      <c r="E267" s="273">
        <f>TRUNC(TRUNC(((C267+('Traitements par indices'!F267*12))/1820),2)*1.27,2)</f>
        <v>14.57</v>
      </c>
      <c r="F267" s="273">
        <f t="shared" si="32"/>
        <v>23.91</v>
      </c>
      <c r="G267" s="274">
        <f t="shared" si="33"/>
        <v>28.7</v>
      </c>
      <c r="H267" s="275">
        <f>TRUNC(TRUNC(((C267+('Traitements par indices'!G267*12))/1820),2)*1.25,2)</f>
        <v>14.06</v>
      </c>
      <c r="I267" s="275">
        <f>TRUNC(TRUNC(((C267+('Traitements par indices'!G267*12))/1820),2)*1.27,2)</f>
        <v>14.28</v>
      </c>
      <c r="J267" s="275">
        <f t="shared" si="34"/>
        <v>23.43</v>
      </c>
      <c r="K267" s="276">
        <f t="shared" si="35"/>
        <v>28.12</v>
      </c>
      <c r="L267" s="275">
        <f t="shared" si="36"/>
        <v>13.91</v>
      </c>
      <c r="M267" s="275">
        <f t="shared" si="37"/>
        <v>14.13</v>
      </c>
      <c r="N267" s="275">
        <f t="shared" si="38"/>
        <v>23.18</v>
      </c>
      <c r="O267" s="276">
        <f t="shared" si="39"/>
        <v>27.82</v>
      </c>
    </row>
    <row r="268" spans="1:15" s="277" customFormat="1" ht="16" customHeight="1" x14ac:dyDescent="0.25">
      <c r="A268" s="278">
        <v>343</v>
      </c>
      <c r="B268" s="279">
        <v>365</v>
      </c>
      <c r="C268" s="280">
        <v>20262.18</v>
      </c>
      <c r="D268" s="281">
        <f>TRUNC(TRUNC(((C268+('Traitements par indices'!F268*12))/1820),2)*1.25,2)</f>
        <v>14.35</v>
      </c>
      <c r="E268" s="282">
        <f>TRUNC(TRUNC(((C268+('Traitements par indices'!F268*12))/1820),2)*1.27,2)</f>
        <v>14.57</v>
      </c>
      <c r="F268" s="282">
        <f t="shared" si="32"/>
        <v>23.91</v>
      </c>
      <c r="G268" s="283">
        <f t="shared" si="33"/>
        <v>28.7</v>
      </c>
      <c r="H268" s="284">
        <f>TRUNC(TRUNC(((C268+('Traitements par indices'!G268*12))/1820),2)*1.25,2)</f>
        <v>14.06</v>
      </c>
      <c r="I268" s="284">
        <f>TRUNC(TRUNC(((C268+('Traitements par indices'!G268*12))/1820),2)*1.27,2)</f>
        <v>14.28</v>
      </c>
      <c r="J268" s="284">
        <f t="shared" si="34"/>
        <v>23.43</v>
      </c>
      <c r="K268" s="285">
        <f t="shared" si="35"/>
        <v>28.12</v>
      </c>
      <c r="L268" s="284">
        <f t="shared" si="36"/>
        <v>13.91</v>
      </c>
      <c r="M268" s="284">
        <f t="shared" si="37"/>
        <v>14.13</v>
      </c>
      <c r="N268" s="284">
        <f t="shared" si="38"/>
        <v>23.18</v>
      </c>
      <c r="O268" s="285">
        <f t="shared" si="39"/>
        <v>27.82</v>
      </c>
    </row>
    <row r="269" spans="1:15" ht="16" customHeight="1" x14ac:dyDescent="0.25">
      <c r="A269" s="269">
        <v>344</v>
      </c>
      <c r="B269" s="286">
        <v>366</v>
      </c>
      <c r="C269" s="271">
        <v>20321.25</v>
      </c>
      <c r="D269" s="272">
        <f>TRUNC(TRUNC(((C269+('Traitements par indices'!F269*12))/1820),2)*1.25,2)</f>
        <v>14.4</v>
      </c>
      <c r="E269" s="273">
        <f>TRUNC(TRUNC(((C269+('Traitements par indices'!F269*12))/1820),2)*1.27,2)</f>
        <v>14.63</v>
      </c>
      <c r="F269" s="273">
        <f t="shared" si="32"/>
        <v>24</v>
      </c>
      <c r="G269" s="274">
        <f t="shared" si="33"/>
        <v>28.8</v>
      </c>
      <c r="H269" s="275">
        <f>TRUNC(TRUNC(((C269+('Traitements par indices'!G269*12))/1820),2)*1.25,2)</f>
        <v>14.1</v>
      </c>
      <c r="I269" s="275">
        <f>TRUNC(TRUNC(((C269+('Traitements par indices'!G269*12))/1820),2)*1.27,2)</f>
        <v>14.32</v>
      </c>
      <c r="J269" s="275">
        <f t="shared" si="34"/>
        <v>23.5</v>
      </c>
      <c r="K269" s="276">
        <f t="shared" si="35"/>
        <v>28.2</v>
      </c>
      <c r="L269" s="275">
        <f t="shared" si="36"/>
        <v>13.95</v>
      </c>
      <c r="M269" s="275">
        <f t="shared" si="37"/>
        <v>14.17</v>
      </c>
      <c r="N269" s="275">
        <f t="shared" si="38"/>
        <v>23.25</v>
      </c>
      <c r="O269" s="276">
        <f t="shared" si="39"/>
        <v>27.9</v>
      </c>
    </row>
    <row r="270" spans="1:15" s="277" customFormat="1" ht="16" customHeight="1" x14ac:dyDescent="0.25">
      <c r="A270" s="278">
        <v>366</v>
      </c>
      <c r="B270" s="279">
        <v>367</v>
      </c>
      <c r="C270" s="280">
        <v>21620.86</v>
      </c>
      <c r="D270" s="281">
        <f>TRUNC(TRUNC(((C270+('Traitements par indices'!F270*12))/1820),2)*1.25,2)</f>
        <v>15.28</v>
      </c>
      <c r="E270" s="282">
        <f>TRUNC(TRUNC(((C270+('Traitements par indices'!F270*12))/1820),2)*1.27,2)</f>
        <v>15.53</v>
      </c>
      <c r="F270" s="282">
        <f t="shared" si="32"/>
        <v>25.46</v>
      </c>
      <c r="G270" s="283">
        <f t="shared" si="33"/>
        <v>30.56</v>
      </c>
      <c r="H270" s="284">
        <f>TRUNC(TRUNC(((C270+('Traitements par indices'!G270*12))/1820),2)*1.25,2)</f>
        <v>14.98</v>
      </c>
      <c r="I270" s="284">
        <f>TRUNC(TRUNC(((C270+('Traitements par indices'!G270*12))/1820),2)*1.27,2)</f>
        <v>15.22</v>
      </c>
      <c r="J270" s="284">
        <f t="shared" si="34"/>
        <v>24.96</v>
      </c>
      <c r="K270" s="285">
        <f t="shared" si="35"/>
        <v>29.96</v>
      </c>
      <c r="L270" s="284">
        <f t="shared" si="36"/>
        <v>14.83</v>
      </c>
      <c r="M270" s="284">
        <f t="shared" si="37"/>
        <v>15.07</v>
      </c>
      <c r="N270" s="284">
        <f t="shared" si="38"/>
        <v>24.71</v>
      </c>
      <c r="O270" s="285">
        <f t="shared" si="39"/>
        <v>29.66</v>
      </c>
    </row>
    <row r="271" spans="1:15" ht="16" customHeight="1" x14ac:dyDescent="0.25">
      <c r="A271" s="269">
        <v>367</v>
      </c>
      <c r="B271" s="286">
        <v>368</v>
      </c>
      <c r="C271" s="271">
        <v>21679.94</v>
      </c>
      <c r="D271" s="272">
        <f>TRUNC(TRUNC(((C271+('Traitements par indices'!F271*12))/1820),2)*1.25,2)</f>
        <v>15.32</v>
      </c>
      <c r="E271" s="273">
        <f>TRUNC(TRUNC(((C271+('Traitements par indices'!F271*12))/1820),2)*1.27,2)</f>
        <v>15.57</v>
      </c>
      <c r="F271" s="273">
        <f t="shared" si="32"/>
        <v>25.53</v>
      </c>
      <c r="G271" s="274">
        <f t="shared" si="33"/>
        <v>30.64</v>
      </c>
      <c r="H271" s="275">
        <f>TRUNC(TRUNC(((C271+('Traitements par indices'!G271*12))/1820),2)*1.25,2)</f>
        <v>15.03</v>
      </c>
      <c r="I271" s="275">
        <f>TRUNC(TRUNC(((C271+('Traitements par indices'!G271*12))/1820),2)*1.27,2)</f>
        <v>15.27</v>
      </c>
      <c r="J271" s="275">
        <f t="shared" si="34"/>
        <v>25.05</v>
      </c>
      <c r="K271" s="276">
        <f t="shared" si="35"/>
        <v>30.06</v>
      </c>
      <c r="L271" s="275">
        <f t="shared" si="36"/>
        <v>14.88</v>
      </c>
      <c r="M271" s="275">
        <f t="shared" si="37"/>
        <v>15.12</v>
      </c>
      <c r="N271" s="275">
        <f t="shared" si="38"/>
        <v>24.8</v>
      </c>
      <c r="O271" s="276">
        <f t="shared" si="39"/>
        <v>29.76</v>
      </c>
    </row>
    <row r="272" spans="1:15" s="277" customFormat="1" ht="16" customHeight="1" x14ac:dyDescent="0.25">
      <c r="A272" s="278">
        <v>367</v>
      </c>
      <c r="B272" s="279">
        <v>369</v>
      </c>
      <c r="C272" s="280">
        <v>21679.94</v>
      </c>
      <c r="D272" s="281">
        <f>TRUNC(TRUNC(((C272+('Traitements par indices'!F272*12))/1820),2)*1.25,2)</f>
        <v>15.32</v>
      </c>
      <c r="E272" s="282">
        <f>TRUNC(TRUNC(((C272+('Traitements par indices'!F272*12))/1820),2)*1.27,2)</f>
        <v>15.57</v>
      </c>
      <c r="F272" s="282">
        <f t="shared" si="32"/>
        <v>25.53</v>
      </c>
      <c r="G272" s="283">
        <f t="shared" si="33"/>
        <v>30.64</v>
      </c>
      <c r="H272" s="284">
        <f>TRUNC(TRUNC(((C272+('Traitements par indices'!G272*12))/1820),2)*1.25,2)</f>
        <v>15.03</v>
      </c>
      <c r="I272" s="284">
        <f>TRUNC(TRUNC(((C272+('Traitements par indices'!G272*12))/1820),2)*1.27,2)</f>
        <v>15.27</v>
      </c>
      <c r="J272" s="284">
        <f t="shared" si="34"/>
        <v>25.05</v>
      </c>
      <c r="K272" s="285">
        <f t="shared" si="35"/>
        <v>30.06</v>
      </c>
      <c r="L272" s="284">
        <f t="shared" si="36"/>
        <v>14.88</v>
      </c>
      <c r="M272" s="284">
        <f t="shared" si="37"/>
        <v>15.12</v>
      </c>
      <c r="N272" s="284">
        <f t="shared" si="38"/>
        <v>24.8</v>
      </c>
      <c r="O272" s="285">
        <f t="shared" si="39"/>
        <v>29.76</v>
      </c>
    </row>
    <row r="273" spans="1:15" ht="16" customHeight="1" x14ac:dyDescent="0.25">
      <c r="A273" s="269">
        <v>368</v>
      </c>
      <c r="B273" s="286">
        <v>370</v>
      </c>
      <c r="C273" s="271">
        <v>21739.01</v>
      </c>
      <c r="D273" s="272">
        <f>TRUNC(TRUNC(((C273+('Traitements par indices'!F273*12))/1820),2)*1.25,2)</f>
        <v>15.37</v>
      </c>
      <c r="E273" s="273">
        <f>TRUNC(TRUNC(((C273+('Traitements par indices'!F273*12))/1820),2)*1.27,2)</f>
        <v>15.62</v>
      </c>
      <c r="F273" s="273">
        <f t="shared" si="32"/>
        <v>25.61</v>
      </c>
      <c r="G273" s="274">
        <f t="shared" si="33"/>
        <v>30.74</v>
      </c>
      <c r="H273" s="275">
        <f>TRUNC(TRUNC(((C273+('Traitements par indices'!G273*12))/1820),2)*1.25,2)</f>
        <v>15.07</v>
      </c>
      <c r="I273" s="275">
        <f>TRUNC(TRUNC(((C273+('Traitements par indices'!G273*12))/1820),2)*1.27,2)</f>
        <v>15.31</v>
      </c>
      <c r="J273" s="275">
        <f t="shared" si="34"/>
        <v>25.11</v>
      </c>
      <c r="K273" s="276">
        <f t="shared" si="35"/>
        <v>30.14</v>
      </c>
      <c r="L273" s="275">
        <f t="shared" si="36"/>
        <v>14.92</v>
      </c>
      <c r="M273" s="275">
        <f t="shared" si="37"/>
        <v>15.16</v>
      </c>
      <c r="N273" s="275">
        <f t="shared" si="38"/>
        <v>24.86</v>
      </c>
      <c r="O273" s="276">
        <f t="shared" si="39"/>
        <v>29.84</v>
      </c>
    </row>
    <row r="274" spans="1:15" s="277" customFormat="1" ht="16" customHeight="1" x14ac:dyDescent="0.25">
      <c r="A274" s="278">
        <v>369</v>
      </c>
      <c r="B274" s="279">
        <v>371</v>
      </c>
      <c r="C274" s="280">
        <v>21798.080000000002</v>
      </c>
      <c r="D274" s="281">
        <f>TRUNC(TRUNC(((C274+('Traitements par indices'!F274*12))/1820),2)*1.25,2)</f>
        <v>15.41</v>
      </c>
      <c r="E274" s="282">
        <f>TRUNC(TRUNC(((C274+('Traitements par indices'!F274*12))/1820),2)*1.27,2)</f>
        <v>15.65</v>
      </c>
      <c r="F274" s="282">
        <f t="shared" si="32"/>
        <v>25.68</v>
      </c>
      <c r="G274" s="283">
        <f t="shared" si="33"/>
        <v>30.82</v>
      </c>
      <c r="H274" s="284">
        <f>TRUNC(TRUNC(((C274+('Traitements par indices'!G274*12))/1820),2)*1.25,2)</f>
        <v>15.11</v>
      </c>
      <c r="I274" s="284">
        <f>TRUNC(TRUNC(((C274+('Traitements par indices'!G274*12))/1820),2)*1.27,2)</f>
        <v>15.35</v>
      </c>
      <c r="J274" s="284">
        <f t="shared" si="34"/>
        <v>25.18</v>
      </c>
      <c r="K274" s="285">
        <f t="shared" si="35"/>
        <v>30.22</v>
      </c>
      <c r="L274" s="284">
        <f t="shared" si="36"/>
        <v>14.96</v>
      </c>
      <c r="M274" s="284">
        <f t="shared" si="37"/>
        <v>15.2</v>
      </c>
      <c r="N274" s="284">
        <f t="shared" si="38"/>
        <v>24.93</v>
      </c>
      <c r="O274" s="285">
        <f t="shared" si="39"/>
        <v>29.92</v>
      </c>
    </row>
    <row r="275" spans="1:15" ht="16" customHeight="1" x14ac:dyDescent="0.25">
      <c r="A275" s="269">
        <v>369</v>
      </c>
      <c r="B275" s="286">
        <v>372</v>
      </c>
      <c r="C275" s="271">
        <v>21798.080000000002</v>
      </c>
      <c r="D275" s="272">
        <f>TRUNC(TRUNC(((C275+('Traitements par indices'!F275*12))/1820),2)*1.25,2)</f>
        <v>15.41</v>
      </c>
      <c r="E275" s="273">
        <f>TRUNC(TRUNC(((C275+('Traitements par indices'!F275*12))/1820),2)*1.27,2)</f>
        <v>15.65</v>
      </c>
      <c r="F275" s="273">
        <f t="shared" si="32"/>
        <v>25.68</v>
      </c>
      <c r="G275" s="274">
        <f t="shared" si="33"/>
        <v>30.82</v>
      </c>
      <c r="H275" s="275">
        <f>TRUNC(TRUNC(((C275+('Traitements par indices'!G275*12))/1820),2)*1.25,2)</f>
        <v>15.11</v>
      </c>
      <c r="I275" s="275">
        <f>TRUNC(TRUNC(((C275+('Traitements par indices'!G275*12))/1820),2)*1.27,2)</f>
        <v>15.35</v>
      </c>
      <c r="J275" s="275">
        <f t="shared" si="34"/>
        <v>25.18</v>
      </c>
      <c r="K275" s="276">
        <f t="shared" si="35"/>
        <v>30.22</v>
      </c>
      <c r="L275" s="275">
        <f t="shared" si="36"/>
        <v>14.96</v>
      </c>
      <c r="M275" s="275">
        <f t="shared" si="37"/>
        <v>15.2</v>
      </c>
      <c r="N275" s="275">
        <f t="shared" si="38"/>
        <v>24.93</v>
      </c>
      <c r="O275" s="276">
        <f t="shared" si="39"/>
        <v>29.92</v>
      </c>
    </row>
    <row r="276" spans="1:15" s="277" customFormat="1" ht="16" customHeight="1" x14ac:dyDescent="0.25">
      <c r="A276" s="278">
        <v>369</v>
      </c>
      <c r="B276" s="279">
        <v>373</v>
      </c>
      <c r="C276" s="280">
        <v>21798.080000000002</v>
      </c>
      <c r="D276" s="281">
        <f>TRUNC(TRUNC(((C276+('Traitements par indices'!F276*12))/1820),2)*1.25,2)</f>
        <v>15.41</v>
      </c>
      <c r="E276" s="282">
        <f>TRUNC(TRUNC(((C276+('Traitements par indices'!F276*12))/1820),2)*1.27,2)</f>
        <v>15.65</v>
      </c>
      <c r="F276" s="282">
        <f t="shared" si="32"/>
        <v>25.68</v>
      </c>
      <c r="G276" s="283">
        <f t="shared" si="33"/>
        <v>30.82</v>
      </c>
      <c r="H276" s="284">
        <f>TRUNC(TRUNC(((C276+('Traitements par indices'!G276*12))/1820),2)*1.25,2)</f>
        <v>15.11</v>
      </c>
      <c r="I276" s="284">
        <f>TRUNC(TRUNC(((C276+('Traitements par indices'!G276*12))/1820),2)*1.27,2)</f>
        <v>15.35</v>
      </c>
      <c r="J276" s="284">
        <f t="shared" si="34"/>
        <v>25.18</v>
      </c>
      <c r="K276" s="285">
        <f t="shared" si="35"/>
        <v>30.22</v>
      </c>
      <c r="L276" s="284">
        <f t="shared" si="36"/>
        <v>14.96</v>
      </c>
      <c r="M276" s="284">
        <f t="shared" si="37"/>
        <v>15.2</v>
      </c>
      <c r="N276" s="284">
        <f t="shared" si="38"/>
        <v>24.93</v>
      </c>
      <c r="O276" s="285">
        <f t="shared" si="39"/>
        <v>29.92</v>
      </c>
    </row>
    <row r="277" spans="1:15" ht="16" customHeight="1" x14ac:dyDescent="0.25">
      <c r="A277" s="269">
        <v>370</v>
      </c>
      <c r="B277" s="286">
        <v>374</v>
      </c>
      <c r="C277" s="271">
        <v>21857.16</v>
      </c>
      <c r="D277" s="272">
        <f>TRUNC(TRUNC(((C277+('Traitements par indices'!F277*12))/1820),2)*1.25,2)</f>
        <v>15.45</v>
      </c>
      <c r="E277" s="273">
        <f>TRUNC(TRUNC(((C277+('Traitements par indices'!F277*12))/1820),2)*1.27,2)</f>
        <v>15.69</v>
      </c>
      <c r="F277" s="273">
        <f t="shared" si="32"/>
        <v>25.75</v>
      </c>
      <c r="G277" s="274">
        <f t="shared" si="33"/>
        <v>30.9</v>
      </c>
      <c r="H277" s="275">
        <f>TRUNC(TRUNC(((C277+('Traitements par indices'!G277*12))/1820),2)*1.25,2)</f>
        <v>15.15</v>
      </c>
      <c r="I277" s="275">
        <f>TRUNC(TRUNC(((C277+('Traitements par indices'!G277*12))/1820),2)*1.27,2)</f>
        <v>15.39</v>
      </c>
      <c r="J277" s="275">
        <f t="shared" si="34"/>
        <v>25.25</v>
      </c>
      <c r="K277" s="276">
        <f t="shared" si="35"/>
        <v>30.3</v>
      </c>
      <c r="L277" s="275">
        <f t="shared" si="36"/>
        <v>15</v>
      </c>
      <c r="M277" s="275">
        <f t="shared" si="37"/>
        <v>15.24</v>
      </c>
      <c r="N277" s="275">
        <f t="shared" si="38"/>
        <v>25</v>
      </c>
      <c r="O277" s="276">
        <f t="shared" si="39"/>
        <v>30</v>
      </c>
    </row>
    <row r="278" spans="1:15" s="277" customFormat="1" ht="16" customHeight="1" x14ac:dyDescent="0.25">
      <c r="A278" s="278">
        <v>370</v>
      </c>
      <c r="B278" s="279">
        <v>375</v>
      </c>
      <c r="C278" s="280">
        <v>21857.16</v>
      </c>
      <c r="D278" s="281">
        <f>TRUNC(TRUNC(((C278+('Traitements par indices'!F278*12))/1820),2)*1.25,2)</f>
        <v>15.45</v>
      </c>
      <c r="E278" s="282">
        <f>TRUNC(TRUNC(((C278+('Traitements par indices'!F278*12))/1820),2)*1.27,2)</f>
        <v>15.69</v>
      </c>
      <c r="F278" s="282">
        <f t="shared" si="32"/>
        <v>25.75</v>
      </c>
      <c r="G278" s="283">
        <f t="shared" si="33"/>
        <v>30.9</v>
      </c>
      <c r="H278" s="284">
        <f>TRUNC(TRUNC(((C278+('Traitements par indices'!G278*12))/1820),2)*1.25,2)</f>
        <v>15.15</v>
      </c>
      <c r="I278" s="284">
        <f>TRUNC(TRUNC(((C278+('Traitements par indices'!G278*12))/1820),2)*1.27,2)</f>
        <v>15.39</v>
      </c>
      <c r="J278" s="284">
        <f t="shared" si="34"/>
        <v>25.25</v>
      </c>
      <c r="K278" s="285">
        <f t="shared" si="35"/>
        <v>30.3</v>
      </c>
      <c r="L278" s="284">
        <f t="shared" si="36"/>
        <v>15</v>
      </c>
      <c r="M278" s="284">
        <f t="shared" si="37"/>
        <v>15.24</v>
      </c>
      <c r="N278" s="284">
        <f t="shared" si="38"/>
        <v>25</v>
      </c>
      <c r="O278" s="285">
        <f t="shared" si="39"/>
        <v>30</v>
      </c>
    </row>
    <row r="279" spans="1:15" ht="16" customHeight="1" x14ac:dyDescent="0.25">
      <c r="A279" s="269">
        <v>370</v>
      </c>
      <c r="B279" s="286">
        <v>376</v>
      </c>
      <c r="C279" s="271">
        <v>21857.16</v>
      </c>
      <c r="D279" s="272">
        <f>TRUNC(TRUNC(((C279+('Traitements par indices'!F279*12))/1820),2)*1.25,2)</f>
        <v>15.45</v>
      </c>
      <c r="E279" s="273">
        <f>TRUNC(TRUNC(((C279+('Traitements par indices'!F279*12))/1820),2)*1.27,2)</f>
        <v>15.69</v>
      </c>
      <c r="F279" s="273">
        <f t="shared" si="32"/>
        <v>25.75</v>
      </c>
      <c r="G279" s="274">
        <f t="shared" si="33"/>
        <v>30.9</v>
      </c>
      <c r="H279" s="275">
        <f>TRUNC(TRUNC(((C279+('Traitements par indices'!G279*12))/1820),2)*1.25,2)</f>
        <v>15.15</v>
      </c>
      <c r="I279" s="275">
        <f>TRUNC(TRUNC(((C279+('Traitements par indices'!G279*12))/1820),2)*1.27,2)</f>
        <v>15.39</v>
      </c>
      <c r="J279" s="275">
        <f t="shared" si="34"/>
        <v>25.25</v>
      </c>
      <c r="K279" s="276">
        <f t="shared" si="35"/>
        <v>30.3</v>
      </c>
      <c r="L279" s="275">
        <f t="shared" si="36"/>
        <v>15</v>
      </c>
      <c r="M279" s="275">
        <f t="shared" si="37"/>
        <v>15.24</v>
      </c>
      <c r="N279" s="275">
        <f t="shared" si="38"/>
        <v>25</v>
      </c>
      <c r="O279" s="276">
        <f t="shared" si="39"/>
        <v>30</v>
      </c>
    </row>
    <row r="280" spans="1:15" s="277" customFormat="1" ht="16" customHeight="1" x14ac:dyDescent="0.25">
      <c r="A280" s="278">
        <v>370</v>
      </c>
      <c r="B280" s="279">
        <v>377</v>
      </c>
      <c r="C280" s="280">
        <v>21857.16</v>
      </c>
      <c r="D280" s="281">
        <f>TRUNC(TRUNC(((C280+('Traitements par indices'!F280*12))/1820),2)*1.25,2)</f>
        <v>15.45</v>
      </c>
      <c r="E280" s="282">
        <f>TRUNC(TRUNC(((C280+('Traitements par indices'!F280*12))/1820),2)*1.27,2)</f>
        <v>15.69</v>
      </c>
      <c r="F280" s="282">
        <f t="shared" si="32"/>
        <v>25.75</v>
      </c>
      <c r="G280" s="283">
        <f t="shared" si="33"/>
        <v>30.9</v>
      </c>
      <c r="H280" s="284">
        <f>TRUNC(TRUNC(((C280+('Traitements par indices'!G280*12))/1820),2)*1.25,2)</f>
        <v>15.15</v>
      </c>
      <c r="I280" s="284">
        <f>TRUNC(TRUNC(((C280+('Traitements par indices'!G280*12))/1820),2)*1.27,2)</f>
        <v>15.39</v>
      </c>
      <c r="J280" s="284">
        <f t="shared" si="34"/>
        <v>25.25</v>
      </c>
      <c r="K280" s="285">
        <f t="shared" si="35"/>
        <v>30.3</v>
      </c>
      <c r="L280" s="284">
        <f t="shared" si="36"/>
        <v>15</v>
      </c>
      <c r="M280" s="284">
        <f t="shared" si="37"/>
        <v>15.24</v>
      </c>
      <c r="N280" s="284">
        <f t="shared" si="38"/>
        <v>25</v>
      </c>
      <c r="O280" s="285">
        <f t="shared" si="39"/>
        <v>30</v>
      </c>
    </row>
    <row r="281" spans="1:15" ht="16" customHeight="1" x14ac:dyDescent="0.25">
      <c r="A281" s="269">
        <v>371</v>
      </c>
      <c r="B281" s="286">
        <v>378</v>
      </c>
      <c r="C281" s="271">
        <v>21916.23</v>
      </c>
      <c r="D281" s="272">
        <f>TRUNC(TRUNC(((C281+('Traitements par indices'!F281*12))/1820),2)*1.25,2)</f>
        <v>15.5</v>
      </c>
      <c r="E281" s="273">
        <f>TRUNC(TRUNC(((C281+('Traitements par indices'!F281*12))/1820),2)*1.27,2)</f>
        <v>15.74</v>
      </c>
      <c r="F281" s="273">
        <f t="shared" si="32"/>
        <v>25.83</v>
      </c>
      <c r="G281" s="274">
        <f t="shared" si="33"/>
        <v>31</v>
      </c>
      <c r="H281" s="275">
        <f>TRUNC(TRUNC(((C281+('Traitements par indices'!G281*12))/1820),2)*1.25,2)</f>
        <v>15.2</v>
      </c>
      <c r="I281" s="275">
        <f>TRUNC(TRUNC(((C281+('Traitements par indices'!G281*12))/1820),2)*1.27,2)</f>
        <v>15.44</v>
      </c>
      <c r="J281" s="275">
        <f t="shared" si="34"/>
        <v>25.33</v>
      </c>
      <c r="K281" s="276">
        <f t="shared" si="35"/>
        <v>30.4</v>
      </c>
      <c r="L281" s="275">
        <f t="shared" si="36"/>
        <v>15.05</v>
      </c>
      <c r="M281" s="275">
        <f t="shared" si="37"/>
        <v>15.29</v>
      </c>
      <c r="N281" s="275">
        <f t="shared" si="38"/>
        <v>25.08</v>
      </c>
      <c r="O281" s="276">
        <f t="shared" si="39"/>
        <v>30.1</v>
      </c>
    </row>
    <row r="282" spans="1:15" s="277" customFormat="1" ht="16" customHeight="1" x14ac:dyDescent="0.25">
      <c r="A282" s="278">
        <v>371</v>
      </c>
      <c r="B282" s="279">
        <v>379</v>
      </c>
      <c r="C282" s="280">
        <v>21916.23</v>
      </c>
      <c r="D282" s="281">
        <f>TRUNC(TRUNC(((C282+('Traitements par indices'!F282*12))/1820),2)*1.25,2)</f>
        <v>15.5</v>
      </c>
      <c r="E282" s="282">
        <f>TRUNC(TRUNC(((C282+('Traitements par indices'!F282*12))/1820),2)*1.27,2)</f>
        <v>15.74</v>
      </c>
      <c r="F282" s="282">
        <f t="shared" si="32"/>
        <v>25.83</v>
      </c>
      <c r="G282" s="283">
        <f t="shared" si="33"/>
        <v>31</v>
      </c>
      <c r="H282" s="284">
        <f>TRUNC(TRUNC(((C282+('Traitements par indices'!G282*12))/1820),2)*1.25,2)</f>
        <v>15.2</v>
      </c>
      <c r="I282" s="284">
        <f>TRUNC(TRUNC(((C282+('Traitements par indices'!G282*12))/1820),2)*1.27,2)</f>
        <v>15.44</v>
      </c>
      <c r="J282" s="284">
        <f t="shared" si="34"/>
        <v>25.33</v>
      </c>
      <c r="K282" s="285">
        <f t="shared" si="35"/>
        <v>30.4</v>
      </c>
      <c r="L282" s="284">
        <f t="shared" si="36"/>
        <v>15.05</v>
      </c>
      <c r="M282" s="284">
        <f t="shared" si="37"/>
        <v>15.29</v>
      </c>
      <c r="N282" s="284">
        <f t="shared" si="38"/>
        <v>25.08</v>
      </c>
      <c r="O282" s="285">
        <f t="shared" si="39"/>
        <v>30.1</v>
      </c>
    </row>
    <row r="283" spans="1:15" ht="16" customHeight="1" x14ac:dyDescent="0.25">
      <c r="A283" s="269">
        <v>371</v>
      </c>
      <c r="B283" s="286">
        <v>380</v>
      </c>
      <c r="C283" s="271">
        <v>21916.23</v>
      </c>
      <c r="D283" s="272">
        <f>TRUNC(TRUNC(((C283+('Traitements par indices'!F283*12))/1820),2)*1.25,2)</f>
        <v>15.5</v>
      </c>
      <c r="E283" s="273">
        <f>TRUNC(TRUNC(((C283+('Traitements par indices'!F283*12))/1820),2)*1.27,2)</f>
        <v>15.74</v>
      </c>
      <c r="F283" s="273">
        <f t="shared" si="32"/>
        <v>25.83</v>
      </c>
      <c r="G283" s="274">
        <f t="shared" si="33"/>
        <v>31</v>
      </c>
      <c r="H283" s="275">
        <f>TRUNC(TRUNC(((C283+('Traitements par indices'!G283*12))/1820),2)*1.25,2)</f>
        <v>15.2</v>
      </c>
      <c r="I283" s="275">
        <f>TRUNC(TRUNC(((C283+('Traitements par indices'!G283*12))/1820),2)*1.27,2)</f>
        <v>15.44</v>
      </c>
      <c r="J283" s="275">
        <f t="shared" si="34"/>
        <v>25.33</v>
      </c>
      <c r="K283" s="276">
        <f t="shared" si="35"/>
        <v>30.4</v>
      </c>
      <c r="L283" s="275">
        <f t="shared" si="36"/>
        <v>15.05</v>
      </c>
      <c r="M283" s="275">
        <f t="shared" si="37"/>
        <v>15.29</v>
      </c>
      <c r="N283" s="275">
        <f t="shared" si="38"/>
        <v>25.08</v>
      </c>
      <c r="O283" s="276">
        <f t="shared" si="39"/>
        <v>30.1</v>
      </c>
    </row>
    <row r="284" spans="1:15" s="277" customFormat="1" ht="16" customHeight="1" x14ac:dyDescent="0.25">
      <c r="A284" s="278">
        <v>372</v>
      </c>
      <c r="B284" s="279">
        <v>381</v>
      </c>
      <c r="C284" s="280">
        <v>21975.3</v>
      </c>
      <c r="D284" s="281">
        <f>TRUNC(TRUNC(((C284+('Traitements par indices'!F284*12))/1820),2)*1.25,2)</f>
        <v>15.53</v>
      </c>
      <c r="E284" s="282">
        <f>TRUNC(TRUNC(((C284+('Traitements par indices'!F284*12))/1820),2)*1.27,2)</f>
        <v>15.78</v>
      </c>
      <c r="F284" s="282">
        <f t="shared" si="32"/>
        <v>25.88</v>
      </c>
      <c r="G284" s="283">
        <f t="shared" si="33"/>
        <v>31.06</v>
      </c>
      <c r="H284" s="284">
        <f>TRUNC(TRUNC(((C284+('Traitements par indices'!G284*12))/1820),2)*1.25,2)</f>
        <v>15.23</v>
      </c>
      <c r="I284" s="284">
        <f>TRUNC(TRUNC(((C284+('Traitements par indices'!G284*12))/1820),2)*1.27,2)</f>
        <v>15.48</v>
      </c>
      <c r="J284" s="284">
        <f t="shared" si="34"/>
        <v>25.38</v>
      </c>
      <c r="K284" s="285">
        <f t="shared" si="35"/>
        <v>30.46</v>
      </c>
      <c r="L284" s="284">
        <f t="shared" si="36"/>
        <v>15.08</v>
      </c>
      <c r="M284" s="284">
        <f t="shared" si="37"/>
        <v>15.32</v>
      </c>
      <c r="N284" s="284">
        <f t="shared" si="38"/>
        <v>25.13</v>
      </c>
      <c r="O284" s="285">
        <f t="shared" si="39"/>
        <v>30.16</v>
      </c>
    </row>
    <row r="285" spans="1:15" ht="16" customHeight="1" x14ac:dyDescent="0.25">
      <c r="A285" s="269">
        <v>372</v>
      </c>
      <c r="B285" s="286">
        <v>382</v>
      </c>
      <c r="C285" s="271">
        <v>21975.3</v>
      </c>
      <c r="D285" s="272">
        <f>TRUNC(TRUNC(((C285+('Traitements par indices'!F285*12))/1820),2)*1.25,2)</f>
        <v>15.53</v>
      </c>
      <c r="E285" s="273">
        <f>TRUNC(TRUNC(((C285+('Traitements par indices'!F285*12))/1820),2)*1.27,2)</f>
        <v>15.78</v>
      </c>
      <c r="F285" s="273">
        <f t="shared" si="32"/>
        <v>25.88</v>
      </c>
      <c r="G285" s="274">
        <f t="shared" si="33"/>
        <v>31.06</v>
      </c>
      <c r="H285" s="275">
        <f>TRUNC(TRUNC(((C285+('Traitements par indices'!G285*12))/1820),2)*1.25,2)</f>
        <v>15.23</v>
      </c>
      <c r="I285" s="275">
        <f>TRUNC(TRUNC(((C285+('Traitements par indices'!G285*12))/1820),2)*1.27,2)</f>
        <v>15.48</v>
      </c>
      <c r="J285" s="275">
        <f t="shared" si="34"/>
        <v>25.38</v>
      </c>
      <c r="K285" s="276">
        <f t="shared" si="35"/>
        <v>30.46</v>
      </c>
      <c r="L285" s="275">
        <f t="shared" si="36"/>
        <v>15.08</v>
      </c>
      <c r="M285" s="275">
        <f t="shared" si="37"/>
        <v>15.32</v>
      </c>
      <c r="N285" s="275">
        <f t="shared" si="38"/>
        <v>25.13</v>
      </c>
      <c r="O285" s="276">
        <f t="shared" si="39"/>
        <v>30.16</v>
      </c>
    </row>
    <row r="286" spans="1:15" s="277" customFormat="1" ht="16" customHeight="1" x14ac:dyDescent="0.25">
      <c r="A286" s="278">
        <v>372</v>
      </c>
      <c r="B286" s="279">
        <v>383</v>
      </c>
      <c r="C286" s="280">
        <v>21975.3</v>
      </c>
      <c r="D286" s="281">
        <f>TRUNC(TRUNC(((C286+('Traitements par indices'!F286*12))/1820),2)*1.25,2)</f>
        <v>15.53</v>
      </c>
      <c r="E286" s="282">
        <f>TRUNC(TRUNC(((C286+('Traitements par indices'!F286*12))/1820),2)*1.27,2)</f>
        <v>15.78</v>
      </c>
      <c r="F286" s="282">
        <f t="shared" si="32"/>
        <v>25.88</v>
      </c>
      <c r="G286" s="283">
        <f t="shared" si="33"/>
        <v>31.06</v>
      </c>
      <c r="H286" s="284">
        <f>TRUNC(TRUNC(((C286+('Traitements par indices'!G286*12))/1820),2)*1.25,2)</f>
        <v>15.23</v>
      </c>
      <c r="I286" s="284">
        <f>TRUNC(TRUNC(((C286+('Traitements par indices'!G286*12))/1820),2)*1.27,2)</f>
        <v>15.48</v>
      </c>
      <c r="J286" s="284">
        <f t="shared" si="34"/>
        <v>25.38</v>
      </c>
      <c r="K286" s="285">
        <f t="shared" si="35"/>
        <v>30.46</v>
      </c>
      <c r="L286" s="284">
        <f t="shared" si="36"/>
        <v>15.08</v>
      </c>
      <c r="M286" s="284">
        <f t="shared" si="37"/>
        <v>15.32</v>
      </c>
      <c r="N286" s="284">
        <f t="shared" si="38"/>
        <v>25.13</v>
      </c>
      <c r="O286" s="285">
        <f t="shared" si="39"/>
        <v>30.16</v>
      </c>
    </row>
    <row r="287" spans="1:15" ht="16" customHeight="1" x14ac:dyDescent="0.25">
      <c r="A287" s="269">
        <v>372</v>
      </c>
      <c r="B287" s="286">
        <v>384</v>
      </c>
      <c r="C287" s="271">
        <v>21975.3</v>
      </c>
      <c r="D287" s="272">
        <f>TRUNC(TRUNC(((C287+('Traitements par indices'!F287*12))/1820),2)*1.25,2)</f>
        <v>15.53</v>
      </c>
      <c r="E287" s="273">
        <f>TRUNC(TRUNC(((C287+('Traitements par indices'!F287*12))/1820),2)*1.27,2)</f>
        <v>15.78</v>
      </c>
      <c r="F287" s="273">
        <f t="shared" si="32"/>
        <v>25.88</v>
      </c>
      <c r="G287" s="274">
        <f t="shared" si="33"/>
        <v>31.06</v>
      </c>
      <c r="H287" s="275">
        <f>TRUNC(TRUNC(((C287+('Traitements par indices'!G287*12))/1820),2)*1.25,2)</f>
        <v>15.23</v>
      </c>
      <c r="I287" s="275">
        <f>TRUNC(TRUNC(((C287+('Traitements par indices'!G287*12))/1820),2)*1.27,2)</f>
        <v>15.48</v>
      </c>
      <c r="J287" s="275">
        <f t="shared" si="34"/>
        <v>25.38</v>
      </c>
      <c r="K287" s="276">
        <f t="shared" si="35"/>
        <v>30.46</v>
      </c>
      <c r="L287" s="275">
        <f t="shared" si="36"/>
        <v>15.08</v>
      </c>
      <c r="M287" s="275">
        <f t="shared" si="37"/>
        <v>15.32</v>
      </c>
      <c r="N287" s="275">
        <f t="shared" si="38"/>
        <v>25.13</v>
      </c>
      <c r="O287" s="276">
        <f t="shared" si="39"/>
        <v>30.16</v>
      </c>
    </row>
    <row r="288" spans="1:15" s="277" customFormat="1" ht="16" customHeight="1" x14ac:dyDescent="0.25">
      <c r="A288" s="278">
        <v>372</v>
      </c>
      <c r="B288" s="279">
        <v>385</v>
      </c>
      <c r="C288" s="280">
        <v>21975.3</v>
      </c>
      <c r="D288" s="281">
        <f>TRUNC(TRUNC(((C288+('Traitements par indices'!F288*12))/1820),2)*1.25,2)</f>
        <v>15.53</v>
      </c>
      <c r="E288" s="282">
        <f>TRUNC(TRUNC(((C288+('Traitements par indices'!F288*12))/1820),2)*1.27,2)</f>
        <v>15.78</v>
      </c>
      <c r="F288" s="282">
        <f t="shared" si="32"/>
        <v>25.88</v>
      </c>
      <c r="G288" s="283">
        <f t="shared" si="33"/>
        <v>31.06</v>
      </c>
      <c r="H288" s="284">
        <f>TRUNC(TRUNC(((C288+('Traitements par indices'!G288*12))/1820),2)*1.25,2)</f>
        <v>15.23</v>
      </c>
      <c r="I288" s="284">
        <f>TRUNC(TRUNC(((C288+('Traitements par indices'!G288*12))/1820),2)*1.27,2)</f>
        <v>15.48</v>
      </c>
      <c r="J288" s="284">
        <f t="shared" si="34"/>
        <v>25.38</v>
      </c>
      <c r="K288" s="285">
        <f t="shared" si="35"/>
        <v>30.46</v>
      </c>
      <c r="L288" s="284">
        <f t="shared" si="36"/>
        <v>15.08</v>
      </c>
      <c r="M288" s="284">
        <f t="shared" si="37"/>
        <v>15.32</v>
      </c>
      <c r="N288" s="284">
        <f t="shared" si="38"/>
        <v>25.13</v>
      </c>
      <c r="O288" s="285">
        <f t="shared" si="39"/>
        <v>30.16</v>
      </c>
    </row>
    <row r="289" spans="1:15" ht="16" customHeight="1" x14ac:dyDescent="0.25">
      <c r="A289" s="269">
        <v>373</v>
      </c>
      <c r="B289" s="286">
        <v>386</v>
      </c>
      <c r="C289" s="271">
        <v>22034.38</v>
      </c>
      <c r="D289" s="272">
        <f>TRUNC(TRUNC(((C289+('Traitements par indices'!F289*12))/1820),2)*1.25,2)</f>
        <v>15.57</v>
      </c>
      <c r="E289" s="273">
        <f>TRUNC(TRUNC(((C289+('Traitements par indices'!F289*12))/1820),2)*1.27,2)</f>
        <v>15.82</v>
      </c>
      <c r="F289" s="273">
        <f t="shared" si="32"/>
        <v>25.95</v>
      </c>
      <c r="G289" s="274">
        <f t="shared" si="33"/>
        <v>31.14</v>
      </c>
      <c r="H289" s="275">
        <f>TRUNC(TRUNC(((C289+('Traitements par indices'!G289*12))/1820),2)*1.25,2)</f>
        <v>15.27</v>
      </c>
      <c r="I289" s="275">
        <f>TRUNC(TRUNC(((C289+('Traitements par indices'!G289*12))/1820),2)*1.27,2)</f>
        <v>15.51</v>
      </c>
      <c r="J289" s="275">
        <f t="shared" si="34"/>
        <v>25.45</v>
      </c>
      <c r="K289" s="276">
        <f t="shared" si="35"/>
        <v>30.54</v>
      </c>
      <c r="L289" s="275">
        <f t="shared" si="36"/>
        <v>15.12</v>
      </c>
      <c r="M289" s="275">
        <f t="shared" si="37"/>
        <v>15.36</v>
      </c>
      <c r="N289" s="275">
        <f t="shared" si="38"/>
        <v>25.2</v>
      </c>
      <c r="O289" s="276">
        <f t="shared" si="39"/>
        <v>30.24</v>
      </c>
    </row>
    <row r="290" spans="1:15" s="277" customFormat="1" ht="16" customHeight="1" x14ac:dyDescent="0.25">
      <c r="A290" s="278">
        <v>373</v>
      </c>
      <c r="B290" s="279">
        <v>387</v>
      </c>
      <c r="C290" s="280">
        <v>22034.38</v>
      </c>
      <c r="D290" s="281">
        <f>TRUNC(TRUNC(((C290+('Traitements par indices'!F290*12))/1820),2)*1.25,2)</f>
        <v>15.57</v>
      </c>
      <c r="E290" s="282">
        <f>TRUNC(TRUNC(((C290+('Traitements par indices'!F290*12))/1820),2)*1.27,2)</f>
        <v>15.82</v>
      </c>
      <c r="F290" s="282">
        <f t="shared" si="32"/>
        <v>25.95</v>
      </c>
      <c r="G290" s="283">
        <f t="shared" si="33"/>
        <v>31.14</v>
      </c>
      <c r="H290" s="284">
        <f>TRUNC(TRUNC(((C290+('Traitements par indices'!G290*12))/1820),2)*1.25,2)</f>
        <v>15.27</v>
      </c>
      <c r="I290" s="284">
        <f>TRUNC(TRUNC(((C290+('Traitements par indices'!G290*12))/1820),2)*1.27,2)</f>
        <v>15.51</v>
      </c>
      <c r="J290" s="284">
        <f t="shared" si="34"/>
        <v>25.45</v>
      </c>
      <c r="K290" s="285">
        <f t="shared" si="35"/>
        <v>30.54</v>
      </c>
      <c r="L290" s="284">
        <f t="shared" si="36"/>
        <v>15.12</v>
      </c>
      <c r="M290" s="284">
        <f t="shared" si="37"/>
        <v>15.36</v>
      </c>
      <c r="N290" s="284">
        <f t="shared" si="38"/>
        <v>25.2</v>
      </c>
      <c r="O290" s="285">
        <f t="shared" si="39"/>
        <v>30.24</v>
      </c>
    </row>
    <row r="291" spans="1:15" ht="16" customHeight="1" x14ac:dyDescent="0.25">
      <c r="A291" s="269">
        <v>373</v>
      </c>
      <c r="B291" s="286">
        <v>388</v>
      </c>
      <c r="C291" s="271">
        <v>22034.38</v>
      </c>
      <c r="D291" s="272">
        <f>TRUNC(TRUNC(((C291+('Traitements par indices'!F291*12))/1820),2)*1.25,2)</f>
        <v>15.57</v>
      </c>
      <c r="E291" s="273">
        <f>TRUNC(TRUNC(((C291+('Traitements par indices'!F291*12))/1820),2)*1.27,2)</f>
        <v>15.82</v>
      </c>
      <c r="F291" s="273">
        <f t="shared" si="32"/>
        <v>25.95</v>
      </c>
      <c r="G291" s="274">
        <f t="shared" si="33"/>
        <v>31.14</v>
      </c>
      <c r="H291" s="275">
        <f>TRUNC(TRUNC(((C291+('Traitements par indices'!G291*12))/1820),2)*1.25,2)</f>
        <v>15.27</v>
      </c>
      <c r="I291" s="275">
        <f>TRUNC(TRUNC(((C291+('Traitements par indices'!G291*12))/1820),2)*1.27,2)</f>
        <v>15.51</v>
      </c>
      <c r="J291" s="275">
        <f t="shared" si="34"/>
        <v>25.45</v>
      </c>
      <c r="K291" s="276">
        <f t="shared" si="35"/>
        <v>30.54</v>
      </c>
      <c r="L291" s="275">
        <f t="shared" si="36"/>
        <v>15.12</v>
      </c>
      <c r="M291" s="275">
        <f t="shared" si="37"/>
        <v>15.36</v>
      </c>
      <c r="N291" s="275">
        <f t="shared" si="38"/>
        <v>25.2</v>
      </c>
      <c r="O291" s="276">
        <f t="shared" si="39"/>
        <v>30.24</v>
      </c>
    </row>
    <row r="292" spans="1:15" s="277" customFormat="1" ht="16" customHeight="1" x14ac:dyDescent="0.25">
      <c r="A292" s="278">
        <v>373</v>
      </c>
      <c r="B292" s="279">
        <v>389</v>
      </c>
      <c r="C292" s="280">
        <v>22034.38</v>
      </c>
      <c r="D292" s="281">
        <f>TRUNC(TRUNC(((C292+('Traitements par indices'!F292*12))/1820),2)*1.25,2)</f>
        <v>15.57</v>
      </c>
      <c r="E292" s="282">
        <f>TRUNC(TRUNC(((C292+('Traitements par indices'!F292*12))/1820),2)*1.27,2)</f>
        <v>15.82</v>
      </c>
      <c r="F292" s="282">
        <f t="shared" si="32"/>
        <v>25.95</v>
      </c>
      <c r="G292" s="283">
        <f t="shared" si="33"/>
        <v>31.14</v>
      </c>
      <c r="H292" s="284">
        <f>TRUNC(TRUNC(((C292+('Traitements par indices'!G292*12))/1820),2)*1.25,2)</f>
        <v>15.27</v>
      </c>
      <c r="I292" s="284">
        <f>TRUNC(TRUNC(((C292+('Traitements par indices'!G292*12))/1820),2)*1.27,2)</f>
        <v>15.51</v>
      </c>
      <c r="J292" s="284">
        <f t="shared" si="34"/>
        <v>25.45</v>
      </c>
      <c r="K292" s="285">
        <f t="shared" si="35"/>
        <v>30.54</v>
      </c>
      <c r="L292" s="284">
        <f t="shared" si="36"/>
        <v>15.12</v>
      </c>
      <c r="M292" s="284">
        <f t="shared" si="37"/>
        <v>15.36</v>
      </c>
      <c r="N292" s="284">
        <f t="shared" si="38"/>
        <v>25.2</v>
      </c>
      <c r="O292" s="285">
        <f t="shared" si="39"/>
        <v>30.24</v>
      </c>
    </row>
    <row r="293" spans="1:15" ht="16" customHeight="1" x14ac:dyDescent="0.25">
      <c r="A293" s="269">
        <v>373</v>
      </c>
      <c r="B293" s="286">
        <v>390</v>
      </c>
      <c r="C293" s="271">
        <v>22034.38</v>
      </c>
      <c r="D293" s="272">
        <f>TRUNC(TRUNC(((C293+('Traitements par indices'!F293*12))/1820),2)*1.25,2)</f>
        <v>15.57</v>
      </c>
      <c r="E293" s="273">
        <f>TRUNC(TRUNC(((C293+('Traitements par indices'!F293*12))/1820),2)*1.27,2)</f>
        <v>15.82</v>
      </c>
      <c r="F293" s="273">
        <f t="shared" si="32"/>
        <v>25.95</v>
      </c>
      <c r="G293" s="274">
        <f t="shared" si="33"/>
        <v>31.14</v>
      </c>
      <c r="H293" s="275">
        <f>TRUNC(TRUNC(((C293+('Traitements par indices'!G293*12))/1820),2)*1.25,2)</f>
        <v>15.27</v>
      </c>
      <c r="I293" s="275">
        <f>TRUNC(TRUNC(((C293+('Traitements par indices'!G293*12))/1820),2)*1.27,2)</f>
        <v>15.51</v>
      </c>
      <c r="J293" s="275">
        <f t="shared" si="34"/>
        <v>25.45</v>
      </c>
      <c r="K293" s="276">
        <f t="shared" si="35"/>
        <v>30.54</v>
      </c>
      <c r="L293" s="275">
        <f t="shared" si="36"/>
        <v>15.12</v>
      </c>
      <c r="M293" s="275">
        <f t="shared" si="37"/>
        <v>15.36</v>
      </c>
      <c r="N293" s="275">
        <f t="shared" si="38"/>
        <v>25.2</v>
      </c>
      <c r="O293" s="276">
        <f t="shared" si="39"/>
        <v>30.24</v>
      </c>
    </row>
    <row r="294" spans="1:15" s="277" customFormat="1" ht="16" customHeight="1" x14ac:dyDescent="0.25">
      <c r="A294" s="278">
        <v>373</v>
      </c>
      <c r="B294" s="279">
        <v>391</v>
      </c>
      <c r="C294" s="280">
        <v>22034.38</v>
      </c>
      <c r="D294" s="281">
        <f>TRUNC(TRUNC(((C294+('Traitements par indices'!F294*12))/1820),2)*1.25,2)</f>
        <v>15.57</v>
      </c>
      <c r="E294" s="282">
        <f>TRUNC(TRUNC(((C294+('Traitements par indices'!F294*12))/1820),2)*1.27,2)</f>
        <v>15.82</v>
      </c>
      <c r="F294" s="282">
        <f t="shared" si="32"/>
        <v>25.95</v>
      </c>
      <c r="G294" s="283">
        <f t="shared" si="33"/>
        <v>31.14</v>
      </c>
      <c r="H294" s="284">
        <f>TRUNC(TRUNC(((C294+('Traitements par indices'!G294*12))/1820),2)*1.25,2)</f>
        <v>15.27</v>
      </c>
      <c r="I294" s="284">
        <f>TRUNC(TRUNC(((C294+('Traitements par indices'!G294*12))/1820),2)*1.27,2)</f>
        <v>15.51</v>
      </c>
      <c r="J294" s="284">
        <f t="shared" si="34"/>
        <v>25.45</v>
      </c>
      <c r="K294" s="285">
        <f t="shared" si="35"/>
        <v>30.54</v>
      </c>
      <c r="L294" s="284">
        <f t="shared" si="36"/>
        <v>15.12</v>
      </c>
      <c r="M294" s="284">
        <f t="shared" si="37"/>
        <v>15.36</v>
      </c>
      <c r="N294" s="284">
        <f t="shared" si="38"/>
        <v>25.2</v>
      </c>
      <c r="O294" s="285">
        <f t="shared" si="39"/>
        <v>30.24</v>
      </c>
    </row>
    <row r="295" spans="1:15" ht="16" customHeight="1" x14ac:dyDescent="0.25">
      <c r="A295" s="269">
        <v>373</v>
      </c>
      <c r="B295" s="286">
        <v>392</v>
      </c>
      <c r="C295" s="271">
        <v>22034.38</v>
      </c>
      <c r="D295" s="272">
        <f>TRUNC(TRUNC(((C295+('Traitements par indices'!F295*12))/1820),2)*1.25,2)</f>
        <v>15.57</v>
      </c>
      <c r="E295" s="273">
        <f>TRUNC(TRUNC(((C295+('Traitements par indices'!F295*12))/1820),2)*1.27,2)</f>
        <v>15.82</v>
      </c>
      <c r="F295" s="273">
        <f t="shared" si="32"/>
        <v>25.95</v>
      </c>
      <c r="G295" s="274">
        <f t="shared" si="33"/>
        <v>31.14</v>
      </c>
      <c r="H295" s="275">
        <f>TRUNC(TRUNC(((C295+('Traitements par indices'!G295*12))/1820),2)*1.25,2)</f>
        <v>15.27</v>
      </c>
      <c r="I295" s="275">
        <f>TRUNC(TRUNC(((C295+('Traitements par indices'!G295*12))/1820),2)*1.27,2)</f>
        <v>15.51</v>
      </c>
      <c r="J295" s="275">
        <f t="shared" si="34"/>
        <v>25.45</v>
      </c>
      <c r="K295" s="276">
        <f t="shared" si="35"/>
        <v>30.54</v>
      </c>
      <c r="L295" s="275">
        <f t="shared" si="36"/>
        <v>15.12</v>
      </c>
      <c r="M295" s="275">
        <f t="shared" si="37"/>
        <v>15.36</v>
      </c>
      <c r="N295" s="275">
        <f t="shared" si="38"/>
        <v>25.2</v>
      </c>
      <c r="O295" s="276">
        <f t="shared" si="39"/>
        <v>30.24</v>
      </c>
    </row>
    <row r="296" spans="1:15" s="277" customFormat="1" ht="16" customHeight="1" x14ac:dyDescent="0.25">
      <c r="A296" s="278">
        <v>373</v>
      </c>
      <c r="B296" s="279">
        <v>393</v>
      </c>
      <c r="C296" s="280">
        <v>22034.38</v>
      </c>
      <c r="D296" s="281">
        <f>TRUNC(TRUNC(((C296+('Traitements par indices'!F296*12))/1820),2)*1.25,2)</f>
        <v>15.57</v>
      </c>
      <c r="E296" s="282">
        <f>TRUNC(TRUNC(((C296+('Traitements par indices'!F296*12))/1820),2)*1.27,2)</f>
        <v>15.82</v>
      </c>
      <c r="F296" s="282">
        <f t="shared" si="32"/>
        <v>25.95</v>
      </c>
      <c r="G296" s="283">
        <f t="shared" si="33"/>
        <v>31.14</v>
      </c>
      <c r="H296" s="284">
        <f>TRUNC(TRUNC(((C296+('Traitements par indices'!G296*12))/1820),2)*1.25,2)</f>
        <v>15.27</v>
      </c>
      <c r="I296" s="284">
        <f>TRUNC(TRUNC(((C296+('Traitements par indices'!G296*12))/1820),2)*1.27,2)</f>
        <v>15.51</v>
      </c>
      <c r="J296" s="284">
        <f t="shared" si="34"/>
        <v>25.45</v>
      </c>
      <c r="K296" s="285">
        <f t="shared" si="35"/>
        <v>30.54</v>
      </c>
      <c r="L296" s="284">
        <f t="shared" si="36"/>
        <v>15.12</v>
      </c>
      <c r="M296" s="284">
        <f t="shared" si="37"/>
        <v>15.36</v>
      </c>
      <c r="N296" s="284">
        <f t="shared" si="38"/>
        <v>25.2</v>
      </c>
      <c r="O296" s="285">
        <f t="shared" si="39"/>
        <v>30.24</v>
      </c>
    </row>
    <row r="297" spans="1:15" ht="16" customHeight="1" x14ac:dyDescent="0.25">
      <c r="A297" s="269">
        <v>374</v>
      </c>
      <c r="B297" s="286">
        <v>394</v>
      </c>
      <c r="C297" s="271">
        <v>22093.45</v>
      </c>
      <c r="D297" s="272">
        <f>TRUNC(TRUNC(((C297+('Traitements par indices'!F297*12))/1820),2)*1.25,2)</f>
        <v>15.62</v>
      </c>
      <c r="E297" s="273">
        <f>TRUNC(TRUNC(((C297+('Traitements par indices'!F297*12))/1820),2)*1.27,2)</f>
        <v>15.87</v>
      </c>
      <c r="F297" s="273">
        <f t="shared" si="32"/>
        <v>26.03</v>
      </c>
      <c r="G297" s="274">
        <f t="shared" si="33"/>
        <v>31.24</v>
      </c>
      <c r="H297" s="275">
        <f>TRUNC(TRUNC(((C297+('Traitements par indices'!G297*12))/1820),2)*1.25,2)</f>
        <v>15.32</v>
      </c>
      <c r="I297" s="275">
        <f>TRUNC(TRUNC(((C297+('Traitements par indices'!G297*12))/1820),2)*1.27,2)</f>
        <v>15.57</v>
      </c>
      <c r="J297" s="275">
        <f t="shared" si="34"/>
        <v>25.53</v>
      </c>
      <c r="K297" s="276">
        <f t="shared" si="35"/>
        <v>30.64</v>
      </c>
      <c r="L297" s="275">
        <f t="shared" si="36"/>
        <v>15.16</v>
      </c>
      <c r="M297" s="275">
        <f t="shared" si="37"/>
        <v>15.4</v>
      </c>
      <c r="N297" s="275">
        <f t="shared" si="38"/>
        <v>25.26</v>
      </c>
      <c r="O297" s="276">
        <f t="shared" si="39"/>
        <v>30.32</v>
      </c>
    </row>
    <row r="298" spans="1:15" s="277" customFormat="1" ht="16" customHeight="1" x14ac:dyDescent="0.25">
      <c r="A298" s="278">
        <v>374</v>
      </c>
      <c r="B298" s="279">
        <v>395</v>
      </c>
      <c r="C298" s="280">
        <v>22093.45</v>
      </c>
      <c r="D298" s="281">
        <f>TRUNC(TRUNC(((C298+('Traitements par indices'!F298*12))/1820),2)*1.25,2)</f>
        <v>15.62</v>
      </c>
      <c r="E298" s="282">
        <f>TRUNC(TRUNC(((C298+('Traitements par indices'!F298*12))/1820),2)*1.27,2)</f>
        <v>15.87</v>
      </c>
      <c r="F298" s="282">
        <f t="shared" si="32"/>
        <v>26.03</v>
      </c>
      <c r="G298" s="283">
        <f t="shared" si="33"/>
        <v>31.24</v>
      </c>
      <c r="H298" s="284">
        <f>TRUNC(TRUNC(((C298+('Traitements par indices'!G298*12))/1820),2)*1.25,2)</f>
        <v>15.32</v>
      </c>
      <c r="I298" s="284">
        <f>TRUNC(TRUNC(((C298+('Traitements par indices'!G298*12))/1820),2)*1.27,2)</f>
        <v>15.57</v>
      </c>
      <c r="J298" s="284">
        <f t="shared" si="34"/>
        <v>25.53</v>
      </c>
      <c r="K298" s="285">
        <f t="shared" si="35"/>
        <v>30.64</v>
      </c>
      <c r="L298" s="284">
        <f t="shared" si="36"/>
        <v>15.16</v>
      </c>
      <c r="M298" s="284">
        <f t="shared" si="37"/>
        <v>15.4</v>
      </c>
      <c r="N298" s="284">
        <f t="shared" si="38"/>
        <v>25.26</v>
      </c>
      <c r="O298" s="285">
        <f t="shared" si="39"/>
        <v>30.32</v>
      </c>
    </row>
    <row r="299" spans="1:15" ht="16" customHeight="1" x14ac:dyDescent="0.25">
      <c r="A299" s="269">
        <v>374</v>
      </c>
      <c r="B299" s="286">
        <v>396</v>
      </c>
      <c r="C299" s="271">
        <v>22093.45</v>
      </c>
      <c r="D299" s="272">
        <f>TRUNC(TRUNC(((C299+('Traitements par indices'!F299*12))/1820),2)*1.25,2)</f>
        <v>15.62</v>
      </c>
      <c r="E299" s="273">
        <f>TRUNC(TRUNC(((C299+('Traitements par indices'!F299*12))/1820),2)*1.27,2)</f>
        <v>15.87</v>
      </c>
      <c r="F299" s="273">
        <f t="shared" si="32"/>
        <v>26.03</v>
      </c>
      <c r="G299" s="274">
        <f t="shared" si="33"/>
        <v>31.24</v>
      </c>
      <c r="H299" s="275">
        <f>TRUNC(TRUNC(((C299+('Traitements par indices'!G299*12))/1820),2)*1.25,2)</f>
        <v>15.32</v>
      </c>
      <c r="I299" s="275">
        <f>TRUNC(TRUNC(((C299+('Traitements par indices'!G299*12))/1820),2)*1.27,2)</f>
        <v>15.57</v>
      </c>
      <c r="J299" s="275">
        <f t="shared" si="34"/>
        <v>25.53</v>
      </c>
      <c r="K299" s="276">
        <f t="shared" si="35"/>
        <v>30.64</v>
      </c>
      <c r="L299" s="275">
        <f t="shared" si="36"/>
        <v>15.16</v>
      </c>
      <c r="M299" s="275">
        <f t="shared" si="37"/>
        <v>15.4</v>
      </c>
      <c r="N299" s="275">
        <f t="shared" si="38"/>
        <v>25.26</v>
      </c>
      <c r="O299" s="276">
        <f t="shared" si="39"/>
        <v>30.32</v>
      </c>
    </row>
    <row r="300" spans="1:15" s="277" customFormat="1" ht="16" customHeight="1" x14ac:dyDescent="0.25">
      <c r="A300" s="278">
        <v>375</v>
      </c>
      <c r="B300" s="279">
        <v>397</v>
      </c>
      <c r="C300" s="280">
        <v>22152.53</v>
      </c>
      <c r="D300" s="281">
        <f>TRUNC(TRUNC(((C300+('Traitements par indices'!F300*12))/1820),2)*1.25,2)</f>
        <v>15.66</v>
      </c>
      <c r="E300" s="282">
        <f>TRUNC(TRUNC(((C300+('Traitements par indices'!F300*12))/1820),2)*1.27,2)</f>
        <v>15.91</v>
      </c>
      <c r="F300" s="282">
        <f t="shared" si="32"/>
        <v>26.1</v>
      </c>
      <c r="G300" s="283">
        <f t="shared" si="33"/>
        <v>31.32</v>
      </c>
      <c r="H300" s="284">
        <f>TRUNC(TRUNC(((C300+('Traitements par indices'!G300*12))/1820),2)*1.25,2)</f>
        <v>15.36</v>
      </c>
      <c r="I300" s="284">
        <f>TRUNC(TRUNC(((C300+('Traitements par indices'!G300*12))/1820),2)*1.27,2)</f>
        <v>15.6</v>
      </c>
      <c r="J300" s="284">
        <f t="shared" si="34"/>
        <v>25.6</v>
      </c>
      <c r="K300" s="285">
        <f t="shared" si="35"/>
        <v>30.72</v>
      </c>
      <c r="L300" s="284">
        <f t="shared" si="36"/>
        <v>15.21</v>
      </c>
      <c r="M300" s="284">
        <f t="shared" si="37"/>
        <v>15.45</v>
      </c>
      <c r="N300" s="284">
        <f t="shared" si="38"/>
        <v>25.35</v>
      </c>
      <c r="O300" s="285">
        <f t="shared" si="39"/>
        <v>30.42</v>
      </c>
    </row>
    <row r="301" spans="1:15" ht="16" customHeight="1" x14ac:dyDescent="0.25">
      <c r="A301" s="269">
        <v>375</v>
      </c>
      <c r="B301" s="286">
        <v>398</v>
      </c>
      <c r="C301" s="271">
        <v>22152.53</v>
      </c>
      <c r="D301" s="272">
        <f>TRUNC(TRUNC(((C301+('Traitements par indices'!F301*12))/1820),2)*1.25,2)</f>
        <v>15.66</v>
      </c>
      <c r="E301" s="273">
        <f>TRUNC(TRUNC(((C301+('Traitements par indices'!F301*12))/1820),2)*1.27,2)</f>
        <v>15.91</v>
      </c>
      <c r="F301" s="273">
        <f t="shared" si="32"/>
        <v>26.1</v>
      </c>
      <c r="G301" s="274">
        <f t="shared" si="33"/>
        <v>31.32</v>
      </c>
      <c r="H301" s="275">
        <f>TRUNC(TRUNC(((C301+('Traitements par indices'!G301*12))/1820),2)*1.25,2)</f>
        <v>15.36</v>
      </c>
      <c r="I301" s="275">
        <f>TRUNC(TRUNC(((C301+('Traitements par indices'!G301*12))/1820),2)*1.27,2)</f>
        <v>15.6</v>
      </c>
      <c r="J301" s="275">
        <f t="shared" si="34"/>
        <v>25.6</v>
      </c>
      <c r="K301" s="276">
        <f t="shared" si="35"/>
        <v>30.72</v>
      </c>
      <c r="L301" s="275">
        <f t="shared" si="36"/>
        <v>15.21</v>
      </c>
      <c r="M301" s="275">
        <f t="shared" si="37"/>
        <v>15.45</v>
      </c>
      <c r="N301" s="275">
        <f t="shared" si="38"/>
        <v>25.35</v>
      </c>
      <c r="O301" s="276">
        <f t="shared" si="39"/>
        <v>30.42</v>
      </c>
    </row>
    <row r="302" spans="1:15" s="277" customFormat="1" ht="16" customHeight="1" x14ac:dyDescent="0.25">
      <c r="A302" s="278">
        <v>375</v>
      </c>
      <c r="B302" s="279">
        <v>399</v>
      </c>
      <c r="C302" s="280">
        <v>22152.53</v>
      </c>
      <c r="D302" s="281">
        <f>TRUNC(TRUNC(((C302+('Traitements par indices'!F302*12))/1820),2)*1.25,2)</f>
        <v>15.66</v>
      </c>
      <c r="E302" s="282">
        <f>TRUNC(TRUNC(((C302+('Traitements par indices'!F302*12))/1820),2)*1.27,2)</f>
        <v>15.91</v>
      </c>
      <c r="F302" s="282">
        <f t="shared" si="32"/>
        <v>26.1</v>
      </c>
      <c r="G302" s="283">
        <f t="shared" si="33"/>
        <v>31.32</v>
      </c>
      <c r="H302" s="284">
        <f>TRUNC(TRUNC(((C302+('Traitements par indices'!G302*12))/1820),2)*1.25,2)</f>
        <v>15.36</v>
      </c>
      <c r="I302" s="284">
        <f>TRUNC(TRUNC(((C302+('Traitements par indices'!G302*12))/1820),2)*1.27,2)</f>
        <v>15.6</v>
      </c>
      <c r="J302" s="284">
        <f t="shared" si="34"/>
        <v>25.6</v>
      </c>
      <c r="K302" s="285">
        <f t="shared" si="35"/>
        <v>30.72</v>
      </c>
      <c r="L302" s="284">
        <f t="shared" si="36"/>
        <v>15.21</v>
      </c>
      <c r="M302" s="284">
        <f t="shared" si="37"/>
        <v>15.45</v>
      </c>
      <c r="N302" s="284">
        <f t="shared" si="38"/>
        <v>25.35</v>
      </c>
      <c r="O302" s="285">
        <f t="shared" si="39"/>
        <v>30.42</v>
      </c>
    </row>
    <row r="303" spans="1:15" ht="16" customHeight="1" x14ac:dyDescent="0.25">
      <c r="A303" s="269">
        <v>376</v>
      </c>
      <c r="B303" s="286">
        <v>400</v>
      </c>
      <c r="C303" s="271">
        <v>22211.599999999999</v>
      </c>
      <c r="D303" s="272">
        <f>TRUNC(TRUNC(((C303+('Traitements par indices'!F303*12))/1820),2)*1.25,2)</f>
        <v>15.71</v>
      </c>
      <c r="E303" s="273">
        <f>TRUNC(TRUNC(((C303+('Traitements par indices'!F303*12))/1820),2)*1.27,2)</f>
        <v>15.96</v>
      </c>
      <c r="F303" s="273">
        <f t="shared" si="32"/>
        <v>26.18</v>
      </c>
      <c r="G303" s="274">
        <f t="shared" si="33"/>
        <v>31.42</v>
      </c>
      <c r="H303" s="275">
        <f>TRUNC(TRUNC(((C303+('Traitements par indices'!G303*12))/1820),2)*1.25,2)</f>
        <v>15.4</v>
      </c>
      <c r="I303" s="275">
        <f>TRUNC(TRUNC(((C303+('Traitements par indices'!G303*12))/1820),2)*1.27,2)</f>
        <v>15.64</v>
      </c>
      <c r="J303" s="275">
        <f t="shared" si="34"/>
        <v>25.66</v>
      </c>
      <c r="K303" s="276">
        <f t="shared" si="35"/>
        <v>30.8</v>
      </c>
      <c r="L303" s="275">
        <f t="shared" si="36"/>
        <v>15.25</v>
      </c>
      <c r="M303" s="275">
        <f t="shared" si="37"/>
        <v>15.49</v>
      </c>
      <c r="N303" s="275">
        <f t="shared" si="38"/>
        <v>25.41</v>
      </c>
      <c r="O303" s="276">
        <f t="shared" si="39"/>
        <v>30.5</v>
      </c>
    </row>
    <row r="304" spans="1:15" s="277" customFormat="1" ht="16" customHeight="1" x14ac:dyDescent="0.25">
      <c r="A304" s="278">
        <v>376</v>
      </c>
      <c r="B304" s="279">
        <v>401</v>
      </c>
      <c r="C304" s="280">
        <v>22211.599999999999</v>
      </c>
      <c r="D304" s="281">
        <f>TRUNC(TRUNC(((C304+('Traitements par indices'!F304*12))/1820),2)*1.25,2)</f>
        <v>15.71</v>
      </c>
      <c r="E304" s="282">
        <f>TRUNC(TRUNC(((C304+('Traitements par indices'!F304*12))/1820),2)*1.27,2)</f>
        <v>15.96</v>
      </c>
      <c r="F304" s="282">
        <f t="shared" si="32"/>
        <v>26.18</v>
      </c>
      <c r="G304" s="283">
        <f t="shared" si="33"/>
        <v>31.42</v>
      </c>
      <c r="H304" s="284">
        <f>TRUNC(TRUNC(((C304+('Traitements par indices'!G304*12))/1820),2)*1.25,2)</f>
        <v>15.4</v>
      </c>
      <c r="I304" s="284">
        <f>TRUNC(TRUNC(((C304+('Traitements par indices'!G304*12))/1820),2)*1.27,2)</f>
        <v>15.64</v>
      </c>
      <c r="J304" s="284">
        <f t="shared" si="34"/>
        <v>25.66</v>
      </c>
      <c r="K304" s="285">
        <f t="shared" si="35"/>
        <v>30.8</v>
      </c>
      <c r="L304" s="284">
        <f t="shared" si="36"/>
        <v>15.25</v>
      </c>
      <c r="M304" s="284">
        <f t="shared" si="37"/>
        <v>15.49</v>
      </c>
      <c r="N304" s="284">
        <f t="shared" si="38"/>
        <v>25.41</v>
      </c>
      <c r="O304" s="285">
        <f t="shared" si="39"/>
        <v>30.5</v>
      </c>
    </row>
    <row r="305" spans="1:15" ht="16" customHeight="1" x14ac:dyDescent="0.25">
      <c r="A305" s="269">
        <v>376</v>
      </c>
      <c r="B305" s="286">
        <v>402</v>
      </c>
      <c r="C305" s="271">
        <v>22211.599999999999</v>
      </c>
      <c r="D305" s="272">
        <f>TRUNC(TRUNC(((C305+('Traitements par indices'!F305*12))/1820),2)*1.25,2)</f>
        <v>15.71</v>
      </c>
      <c r="E305" s="273">
        <f>TRUNC(TRUNC(((C305+('Traitements par indices'!F305*12))/1820),2)*1.27,2)</f>
        <v>15.96</v>
      </c>
      <c r="F305" s="273">
        <f t="shared" si="32"/>
        <v>26.18</v>
      </c>
      <c r="G305" s="274">
        <f t="shared" si="33"/>
        <v>31.42</v>
      </c>
      <c r="H305" s="275">
        <f>TRUNC(TRUNC(((C305+('Traitements par indices'!G305*12))/1820),2)*1.25,2)</f>
        <v>15.4</v>
      </c>
      <c r="I305" s="275">
        <f>TRUNC(TRUNC(((C305+('Traitements par indices'!G305*12))/1820),2)*1.27,2)</f>
        <v>15.64</v>
      </c>
      <c r="J305" s="275">
        <f t="shared" si="34"/>
        <v>25.66</v>
      </c>
      <c r="K305" s="276">
        <f t="shared" si="35"/>
        <v>30.8</v>
      </c>
      <c r="L305" s="275">
        <f t="shared" si="36"/>
        <v>15.25</v>
      </c>
      <c r="M305" s="275">
        <f t="shared" si="37"/>
        <v>15.49</v>
      </c>
      <c r="N305" s="275">
        <f t="shared" si="38"/>
        <v>25.41</v>
      </c>
      <c r="O305" s="276">
        <f t="shared" si="39"/>
        <v>30.5</v>
      </c>
    </row>
    <row r="306" spans="1:15" s="277" customFormat="1" ht="16" customHeight="1" x14ac:dyDescent="0.25">
      <c r="A306" s="278">
        <v>376</v>
      </c>
      <c r="B306" s="279">
        <v>403</v>
      </c>
      <c r="C306" s="280">
        <v>22211.599999999999</v>
      </c>
      <c r="D306" s="281">
        <f>TRUNC(TRUNC(((C306+('Traitements par indices'!F306*12))/1820),2)*1.25,2)</f>
        <v>15.71</v>
      </c>
      <c r="E306" s="282">
        <f>TRUNC(TRUNC(((C306+('Traitements par indices'!F306*12))/1820),2)*1.27,2)</f>
        <v>15.96</v>
      </c>
      <c r="F306" s="282">
        <f t="shared" si="32"/>
        <v>26.18</v>
      </c>
      <c r="G306" s="283">
        <f t="shared" si="33"/>
        <v>31.42</v>
      </c>
      <c r="H306" s="284">
        <f>TRUNC(TRUNC(((C306+('Traitements par indices'!G306*12))/1820),2)*1.25,2)</f>
        <v>15.4</v>
      </c>
      <c r="I306" s="284">
        <f>TRUNC(TRUNC(((C306+('Traitements par indices'!G306*12))/1820),2)*1.27,2)</f>
        <v>15.64</v>
      </c>
      <c r="J306" s="284">
        <f t="shared" si="34"/>
        <v>25.66</v>
      </c>
      <c r="K306" s="285">
        <f t="shared" si="35"/>
        <v>30.8</v>
      </c>
      <c r="L306" s="284">
        <f t="shared" si="36"/>
        <v>15.25</v>
      </c>
      <c r="M306" s="284">
        <f t="shared" si="37"/>
        <v>15.49</v>
      </c>
      <c r="N306" s="284">
        <f t="shared" si="38"/>
        <v>25.41</v>
      </c>
      <c r="O306" s="285">
        <f t="shared" si="39"/>
        <v>30.5</v>
      </c>
    </row>
    <row r="307" spans="1:15" ht="16" customHeight="1" x14ac:dyDescent="0.25">
      <c r="A307" s="269">
        <v>376</v>
      </c>
      <c r="B307" s="286">
        <v>404</v>
      </c>
      <c r="C307" s="271">
        <v>22211.599999999999</v>
      </c>
      <c r="D307" s="272">
        <f>TRUNC(TRUNC(((C307+('Traitements par indices'!F307*12))/1820),2)*1.25,2)</f>
        <v>15.71</v>
      </c>
      <c r="E307" s="273">
        <f>TRUNC(TRUNC(((C307+('Traitements par indices'!F307*12))/1820),2)*1.27,2)</f>
        <v>15.96</v>
      </c>
      <c r="F307" s="273">
        <f t="shared" si="32"/>
        <v>26.18</v>
      </c>
      <c r="G307" s="274">
        <f t="shared" si="33"/>
        <v>31.42</v>
      </c>
      <c r="H307" s="275">
        <f>TRUNC(TRUNC(((C307+('Traitements par indices'!G307*12))/1820),2)*1.25,2)</f>
        <v>15.4</v>
      </c>
      <c r="I307" s="275">
        <f>TRUNC(TRUNC(((C307+('Traitements par indices'!G307*12))/1820),2)*1.27,2)</f>
        <v>15.64</v>
      </c>
      <c r="J307" s="275">
        <f t="shared" si="34"/>
        <v>25.66</v>
      </c>
      <c r="K307" s="276">
        <f t="shared" si="35"/>
        <v>30.8</v>
      </c>
      <c r="L307" s="275">
        <f t="shared" si="36"/>
        <v>15.25</v>
      </c>
      <c r="M307" s="275">
        <f t="shared" si="37"/>
        <v>15.49</v>
      </c>
      <c r="N307" s="275">
        <f t="shared" si="38"/>
        <v>25.41</v>
      </c>
      <c r="O307" s="276">
        <f t="shared" si="39"/>
        <v>30.5</v>
      </c>
    </row>
    <row r="308" spans="1:15" s="277" customFormat="1" ht="16" customHeight="1" x14ac:dyDescent="0.25">
      <c r="A308" s="278">
        <v>376</v>
      </c>
      <c r="B308" s="279">
        <v>405</v>
      </c>
      <c r="C308" s="280">
        <v>22211.599999999999</v>
      </c>
      <c r="D308" s="281">
        <f>TRUNC(TRUNC(((C308+('Traitements par indices'!F308*12))/1820),2)*1.25,2)</f>
        <v>15.71</v>
      </c>
      <c r="E308" s="282">
        <f>TRUNC(TRUNC(((C308+('Traitements par indices'!F308*12))/1820),2)*1.27,2)</f>
        <v>15.96</v>
      </c>
      <c r="F308" s="282">
        <f t="shared" si="32"/>
        <v>26.18</v>
      </c>
      <c r="G308" s="283">
        <f t="shared" si="33"/>
        <v>31.42</v>
      </c>
      <c r="H308" s="284">
        <f>TRUNC(TRUNC(((C308+('Traitements par indices'!G308*12))/1820),2)*1.25,2)</f>
        <v>15.4</v>
      </c>
      <c r="I308" s="284">
        <f>TRUNC(TRUNC(((C308+('Traitements par indices'!G308*12))/1820),2)*1.27,2)</f>
        <v>15.64</v>
      </c>
      <c r="J308" s="284">
        <f t="shared" si="34"/>
        <v>25.66</v>
      </c>
      <c r="K308" s="285">
        <f t="shared" si="35"/>
        <v>30.8</v>
      </c>
      <c r="L308" s="284">
        <f t="shared" si="36"/>
        <v>15.25</v>
      </c>
      <c r="M308" s="284">
        <f t="shared" si="37"/>
        <v>15.49</v>
      </c>
      <c r="N308" s="284">
        <f t="shared" si="38"/>
        <v>25.41</v>
      </c>
      <c r="O308" s="285">
        <f t="shared" si="39"/>
        <v>30.5</v>
      </c>
    </row>
    <row r="309" spans="1:15" ht="16" customHeight="1" x14ac:dyDescent="0.25">
      <c r="A309" s="269">
        <v>376</v>
      </c>
      <c r="B309" s="286">
        <v>406</v>
      </c>
      <c r="C309" s="271">
        <v>22211.599999999999</v>
      </c>
      <c r="D309" s="272">
        <f>TRUNC(TRUNC(((C309+('Traitements par indices'!F309*12))/1820),2)*1.25,2)</f>
        <v>15.71</v>
      </c>
      <c r="E309" s="273">
        <f>TRUNC(TRUNC(((C309+('Traitements par indices'!F309*12))/1820),2)*1.27,2)</f>
        <v>15.96</v>
      </c>
      <c r="F309" s="273">
        <f t="shared" si="32"/>
        <v>26.18</v>
      </c>
      <c r="G309" s="274">
        <f t="shared" si="33"/>
        <v>31.42</v>
      </c>
      <c r="H309" s="275">
        <f>TRUNC(TRUNC(((C309+('Traitements par indices'!G309*12))/1820),2)*1.25,2)</f>
        <v>15.4</v>
      </c>
      <c r="I309" s="275">
        <f>TRUNC(TRUNC(((C309+('Traitements par indices'!G309*12))/1820),2)*1.27,2)</f>
        <v>15.64</v>
      </c>
      <c r="J309" s="275">
        <f t="shared" si="34"/>
        <v>25.66</v>
      </c>
      <c r="K309" s="276">
        <f t="shared" si="35"/>
        <v>30.8</v>
      </c>
      <c r="L309" s="275">
        <f t="shared" si="36"/>
        <v>15.25</v>
      </c>
      <c r="M309" s="275">
        <f t="shared" si="37"/>
        <v>15.49</v>
      </c>
      <c r="N309" s="275">
        <f t="shared" si="38"/>
        <v>25.41</v>
      </c>
      <c r="O309" s="276">
        <f t="shared" si="39"/>
        <v>30.5</v>
      </c>
    </row>
    <row r="310" spans="1:15" s="277" customFormat="1" ht="16" customHeight="1" x14ac:dyDescent="0.25">
      <c r="A310" s="278">
        <v>376</v>
      </c>
      <c r="B310" s="279">
        <v>407</v>
      </c>
      <c r="C310" s="280">
        <v>22211.599999999999</v>
      </c>
      <c r="D310" s="281">
        <f>TRUNC(TRUNC(((C310+('Traitements par indices'!F310*12))/1820),2)*1.25,2)</f>
        <v>15.71</v>
      </c>
      <c r="E310" s="282">
        <f>TRUNC(TRUNC(((C310+('Traitements par indices'!F310*12))/1820),2)*1.27,2)</f>
        <v>15.96</v>
      </c>
      <c r="F310" s="282">
        <f t="shared" si="32"/>
        <v>26.18</v>
      </c>
      <c r="G310" s="283">
        <f t="shared" si="33"/>
        <v>31.42</v>
      </c>
      <c r="H310" s="284">
        <f>TRUNC(TRUNC(((C310+('Traitements par indices'!G310*12))/1820),2)*1.25,2)</f>
        <v>15.4</v>
      </c>
      <c r="I310" s="284">
        <f>TRUNC(TRUNC(((C310+('Traitements par indices'!G310*12))/1820),2)*1.27,2)</f>
        <v>15.64</v>
      </c>
      <c r="J310" s="284">
        <f t="shared" si="34"/>
        <v>25.66</v>
      </c>
      <c r="K310" s="285">
        <f t="shared" si="35"/>
        <v>30.8</v>
      </c>
      <c r="L310" s="284">
        <f t="shared" si="36"/>
        <v>15.25</v>
      </c>
      <c r="M310" s="284">
        <f t="shared" si="37"/>
        <v>15.49</v>
      </c>
      <c r="N310" s="284">
        <f t="shared" si="38"/>
        <v>25.41</v>
      </c>
      <c r="O310" s="285">
        <f t="shared" si="39"/>
        <v>30.5</v>
      </c>
    </row>
    <row r="311" spans="1:15" ht="16" customHeight="1" x14ac:dyDescent="0.25">
      <c r="A311" s="269">
        <v>376</v>
      </c>
      <c r="B311" s="286">
        <v>408</v>
      </c>
      <c r="C311" s="271">
        <v>22211.599999999999</v>
      </c>
      <c r="D311" s="272">
        <f>TRUNC(TRUNC(((C311+('Traitements par indices'!F311*12))/1820),2)*1.25,2)</f>
        <v>15.71</v>
      </c>
      <c r="E311" s="273">
        <f>TRUNC(TRUNC(((C311+('Traitements par indices'!F311*12))/1820),2)*1.27,2)</f>
        <v>15.96</v>
      </c>
      <c r="F311" s="273">
        <f t="shared" si="32"/>
        <v>26.18</v>
      </c>
      <c r="G311" s="274">
        <f t="shared" si="33"/>
        <v>31.42</v>
      </c>
      <c r="H311" s="275">
        <f>TRUNC(TRUNC(((C311+('Traitements par indices'!G311*12))/1820),2)*1.25,2)</f>
        <v>15.4</v>
      </c>
      <c r="I311" s="275">
        <f>TRUNC(TRUNC(((C311+('Traitements par indices'!G311*12))/1820),2)*1.27,2)</f>
        <v>15.64</v>
      </c>
      <c r="J311" s="275">
        <f t="shared" si="34"/>
        <v>25.66</v>
      </c>
      <c r="K311" s="276">
        <f t="shared" si="35"/>
        <v>30.8</v>
      </c>
      <c r="L311" s="275">
        <f t="shared" si="36"/>
        <v>15.25</v>
      </c>
      <c r="M311" s="275">
        <f t="shared" si="37"/>
        <v>15.49</v>
      </c>
      <c r="N311" s="275">
        <f t="shared" si="38"/>
        <v>25.41</v>
      </c>
      <c r="O311" s="276">
        <f t="shared" si="39"/>
        <v>30.5</v>
      </c>
    </row>
    <row r="312" spans="1:15" s="277" customFormat="1" ht="16" customHeight="1" x14ac:dyDescent="0.25">
      <c r="A312" s="278">
        <v>376</v>
      </c>
      <c r="B312" s="279">
        <v>409</v>
      </c>
      <c r="C312" s="280">
        <v>22211.599999999999</v>
      </c>
      <c r="D312" s="281">
        <f>TRUNC(TRUNC(((C312+('Traitements par indices'!F312*12))/1820),2)*1.25,2)</f>
        <v>15.71</v>
      </c>
      <c r="E312" s="282">
        <f>TRUNC(TRUNC(((C312+('Traitements par indices'!F312*12))/1820),2)*1.27,2)</f>
        <v>15.96</v>
      </c>
      <c r="F312" s="282">
        <f t="shared" si="32"/>
        <v>26.18</v>
      </c>
      <c r="G312" s="283">
        <f t="shared" si="33"/>
        <v>31.42</v>
      </c>
      <c r="H312" s="284">
        <f>TRUNC(TRUNC(((C312+('Traitements par indices'!G312*12))/1820),2)*1.25,2)</f>
        <v>15.4</v>
      </c>
      <c r="I312" s="284">
        <f>TRUNC(TRUNC(((C312+('Traitements par indices'!G312*12))/1820),2)*1.27,2)</f>
        <v>15.64</v>
      </c>
      <c r="J312" s="284">
        <f t="shared" si="34"/>
        <v>25.66</v>
      </c>
      <c r="K312" s="285">
        <f t="shared" si="35"/>
        <v>30.8</v>
      </c>
      <c r="L312" s="284">
        <f t="shared" si="36"/>
        <v>15.25</v>
      </c>
      <c r="M312" s="284">
        <f t="shared" si="37"/>
        <v>15.49</v>
      </c>
      <c r="N312" s="284">
        <f t="shared" si="38"/>
        <v>25.41</v>
      </c>
      <c r="O312" s="285">
        <f t="shared" si="39"/>
        <v>30.5</v>
      </c>
    </row>
    <row r="313" spans="1:15" ht="16" customHeight="1" x14ac:dyDescent="0.25">
      <c r="A313" s="269">
        <v>376</v>
      </c>
      <c r="B313" s="286">
        <v>410</v>
      </c>
      <c r="C313" s="271">
        <v>22211.599999999999</v>
      </c>
      <c r="D313" s="272">
        <f>TRUNC(TRUNC(((C313+('Traitements par indices'!F313*12))/1820),2)*1.25,2)</f>
        <v>15.71</v>
      </c>
      <c r="E313" s="273">
        <f>TRUNC(TRUNC(((C313+('Traitements par indices'!F313*12))/1820),2)*1.27,2)</f>
        <v>15.96</v>
      </c>
      <c r="F313" s="273">
        <f t="shared" si="32"/>
        <v>26.18</v>
      </c>
      <c r="G313" s="274">
        <f t="shared" si="33"/>
        <v>31.42</v>
      </c>
      <c r="H313" s="275">
        <f>TRUNC(TRUNC(((C313+('Traitements par indices'!G313*12))/1820),2)*1.25,2)</f>
        <v>15.4</v>
      </c>
      <c r="I313" s="275">
        <f>TRUNC(TRUNC(((C313+('Traitements par indices'!G313*12))/1820),2)*1.27,2)</f>
        <v>15.64</v>
      </c>
      <c r="J313" s="275">
        <f t="shared" si="34"/>
        <v>25.66</v>
      </c>
      <c r="K313" s="276">
        <f t="shared" si="35"/>
        <v>30.8</v>
      </c>
      <c r="L313" s="275">
        <f t="shared" si="36"/>
        <v>15.25</v>
      </c>
      <c r="M313" s="275">
        <f t="shared" si="37"/>
        <v>15.49</v>
      </c>
      <c r="N313" s="275">
        <f t="shared" si="38"/>
        <v>25.41</v>
      </c>
      <c r="O313" s="276">
        <f t="shared" si="39"/>
        <v>30.5</v>
      </c>
    </row>
    <row r="314" spans="1:15" s="277" customFormat="1" ht="16" customHeight="1" x14ac:dyDescent="0.25">
      <c r="A314" s="278">
        <v>376</v>
      </c>
      <c r="B314" s="279">
        <v>411</v>
      </c>
      <c r="C314" s="280">
        <v>22211.599999999999</v>
      </c>
      <c r="D314" s="281">
        <f>TRUNC(TRUNC(((C314+('Traitements par indices'!F314*12))/1820),2)*1.25,2)</f>
        <v>15.71</v>
      </c>
      <c r="E314" s="282">
        <f>TRUNC(TRUNC(((C314+('Traitements par indices'!F314*12))/1820),2)*1.27,2)</f>
        <v>15.96</v>
      </c>
      <c r="F314" s="282">
        <f t="shared" si="32"/>
        <v>26.18</v>
      </c>
      <c r="G314" s="283">
        <f t="shared" si="33"/>
        <v>31.42</v>
      </c>
      <c r="H314" s="284">
        <f>TRUNC(TRUNC(((C314+('Traitements par indices'!G314*12))/1820),2)*1.25,2)</f>
        <v>15.4</v>
      </c>
      <c r="I314" s="284">
        <f>TRUNC(TRUNC(((C314+('Traitements par indices'!G314*12))/1820),2)*1.27,2)</f>
        <v>15.64</v>
      </c>
      <c r="J314" s="284">
        <f t="shared" si="34"/>
        <v>25.66</v>
      </c>
      <c r="K314" s="285">
        <f t="shared" si="35"/>
        <v>30.8</v>
      </c>
      <c r="L314" s="284">
        <f t="shared" si="36"/>
        <v>15.25</v>
      </c>
      <c r="M314" s="284">
        <f t="shared" si="37"/>
        <v>15.49</v>
      </c>
      <c r="N314" s="284">
        <f t="shared" si="38"/>
        <v>25.41</v>
      </c>
      <c r="O314" s="285">
        <f t="shared" si="39"/>
        <v>30.5</v>
      </c>
    </row>
    <row r="315" spans="1:15" ht="16" customHeight="1" x14ac:dyDescent="0.25">
      <c r="A315" s="269">
        <v>376</v>
      </c>
      <c r="B315" s="286">
        <v>412</v>
      </c>
      <c r="C315" s="271">
        <v>22211.599999999999</v>
      </c>
      <c r="D315" s="272">
        <f>TRUNC(TRUNC(((C315+('Traitements par indices'!F315*12))/1820),2)*1.25,2)</f>
        <v>15.71</v>
      </c>
      <c r="E315" s="273">
        <f>TRUNC(TRUNC(((C315+('Traitements par indices'!F315*12))/1820),2)*1.27,2)</f>
        <v>15.96</v>
      </c>
      <c r="F315" s="273">
        <f t="shared" si="32"/>
        <v>26.18</v>
      </c>
      <c r="G315" s="274">
        <f t="shared" si="33"/>
        <v>31.42</v>
      </c>
      <c r="H315" s="275">
        <f>TRUNC(TRUNC(((C315+('Traitements par indices'!G315*12))/1820),2)*1.25,2)</f>
        <v>15.4</v>
      </c>
      <c r="I315" s="275">
        <f>TRUNC(TRUNC(((C315+('Traitements par indices'!G315*12))/1820),2)*1.27,2)</f>
        <v>15.64</v>
      </c>
      <c r="J315" s="275">
        <f t="shared" si="34"/>
        <v>25.66</v>
      </c>
      <c r="K315" s="276">
        <f t="shared" si="35"/>
        <v>30.8</v>
      </c>
      <c r="L315" s="275">
        <f t="shared" si="36"/>
        <v>15.25</v>
      </c>
      <c r="M315" s="275">
        <f t="shared" si="37"/>
        <v>15.49</v>
      </c>
      <c r="N315" s="275">
        <f t="shared" si="38"/>
        <v>25.41</v>
      </c>
      <c r="O315" s="276">
        <f t="shared" si="39"/>
        <v>30.5</v>
      </c>
    </row>
    <row r="316" spans="1:15" s="277" customFormat="1" ht="16" customHeight="1" x14ac:dyDescent="0.25">
      <c r="A316" s="278">
        <v>377</v>
      </c>
      <c r="B316" s="279">
        <v>413</v>
      </c>
      <c r="C316" s="280">
        <v>22270.67</v>
      </c>
      <c r="D316" s="281">
        <f>TRUNC(TRUNC(((C316+('Traitements par indices'!F316*12))/1820),2)*1.25,2)</f>
        <v>15.75</v>
      </c>
      <c r="E316" s="282">
        <f>TRUNC(TRUNC(((C316+('Traitements par indices'!F316*12))/1820),2)*1.27,2)</f>
        <v>16</v>
      </c>
      <c r="F316" s="282">
        <f t="shared" si="32"/>
        <v>26.25</v>
      </c>
      <c r="G316" s="283">
        <f t="shared" si="33"/>
        <v>31.5</v>
      </c>
      <c r="H316" s="284">
        <f>TRUNC(TRUNC(((C316+('Traitements par indices'!G316*12))/1820),2)*1.25,2)</f>
        <v>15.43</v>
      </c>
      <c r="I316" s="284">
        <f>TRUNC(TRUNC(((C316+('Traitements par indices'!G316*12))/1820),2)*1.27,2)</f>
        <v>15.68</v>
      </c>
      <c r="J316" s="284">
        <f t="shared" si="34"/>
        <v>25.71</v>
      </c>
      <c r="K316" s="285">
        <f t="shared" si="35"/>
        <v>30.86</v>
      </c>
      <c r="L316" s="284">
        <f t="shared" si="36"/>
        <v>15.28</v>
      </c>
      <c r="M316" s="284">
        <f t="shared" si="37"/>
        <v>15.53</v>
      </c>
      <c r="N316" s="284">
        <f t="shared" si="38"/>
        <v>25.46</v>
      </c>
      <c r="O316" s="285">
        <f t="shared" si="39"/>
        <v>30.56</v>
      </c>
    </row>
    <row r="317" spans="1:15" ht="16" customHeight="1" x14ac:dyDescent="0.25">
      <c r="A317" s="269">
        <v>377</v>
      </c>
      <c r="B317" s="286">
        <v>414</v>
      </c>
      <c r="C317" s="271">
        <v>22270.67</v>
      </c>
      <c r="D317" s="272">
        <f>TRUNC(TRUNC(((C317+('Traitements par indices'!F317*12))/1820),2)*1.25,2)</f>
        <v>15.75</v>
      </c>
      <c r="E317" s="273">
        <f>TRUNC(TRUNC(((C317+('Traitements par indices'!F317*12))/1820),2)*1.27,2)</f>
        <v>16</v>
      </c>
      <c r="F317" s="273">
        <f t="shared" si="32"/>
        <v>26.25</v>
      </c>
      <c r="G317" s="274">
        <f t="shared" si="33"/>
        <v>31.5</v>
      </c>
      <c r="H317" s="275">
        <f>TRUNC(TRUNC(((C317+('Traitements par indices'!G317*12))/1820),2)*1.25,2)</f>
        <v>15.43</v>
      </c>
      <c r="I317" s="275">
        <f>TRUNC(TRUNC(((C317+('Traitements par indices'!G317*12))/1820),2)*1.27,2)</f>
        <v>15.68</v>
      </c>
      <c r="J317" s="275">
        <f t="shared" si="34"/>
        <v>25.71</v>
      </c>
      <c r="K317" s="276">
        <f t="shared" si="35"/>
        <v>30.86</v>
      </c>
      <c r="L317" s="275">
        <f t="shared" si="36"/>
        <v>15.28</v>
      </c>
      <c r="M317" s="275">
        <f t="shared" si="37"/>
        <v>15.53</v>
      </c>
      <c r="N317" s="275">
        <f t="shared" si="38"/>
        <v>25.46</v>
      </c>
      <c r="O317" s="276">
        <f t="shared" si="39"/>
        <v>30.56</v>
      </c>
    </row>
    <row r="318" spans="1:15" s="277" customFormat="1" ht="16" customHeight="1" x14ac:dyDescent="0.25">
      <c r="A318" s="278">
        <v>377</v>
      </c>
      <c r="B318" s="279">
        <v>415</v>
      </c>
      <c r="C318" s="280">
        <v>22270.67</v>
      </c>
      <c r="D318" s="281">
        <f>TRUNC(TRUNC(((C318+('Traitements par indices'!F318*12))/1820),2)*1.25,2)</f>
        <v>15.75</v>
      </c>
      <c r="E318" s="282">
        <f>TRUNC(TRUNC(((C318+('Traitements par indices'!F318*12))/1820),2)*1.27,2)</f>
        <v>16</v>
      </c>
      <c r="F318" s="282">
        <f t="shared" si="32"/>
        <v>26.25</v>
      </c>
      <c r="G318" s="283">
        <f t="shared" si="33"/>
        <v>31.5</v>
      </c>
      <c r="H318" s="284">
        <f>TRUNC(TRUNC(((C318+('Traitements par indices'!G318*12))/1820),2)*1.25,2)</f>
        <v>15.43</v>
      </c>
      <c r="I318" s="284">
        <f>TRUNC(TRUNC(((C318+('Traitements par indices'!G318*12))/1820),2)*1.27,2)</f>
        <v>15.68</v>
      </c>
      <c r="J318" s="284">
        <f t="shared" si="34"/>
        <v>25.71</v>
      </c>
      <c r="K318" s="285">
        <f t="shared" si="35"/>
        <v>30.86</v>
      </c>
      <c r="L318" s="284">
        <f t="shared" si="36"/>
        <v>15.28</v>
      </c>
      <c r="M318" s="284">
        <f t="shared" si="37"/>
        <v>15.53</v>
      </c>
      <c r="N318" s="284">
        <f t="shared" si="38"/>
        <v>25.46</v>
      </c>
      <c r="O318" s="285">
        <f t="shared" si="39"/>
        <v>30.56</v>
      </c>
    </row>
    <row r="319" spans="1:15" ht="16" customHeight="1" x14ac:dyDescent="0.25">
      <c r="A319" s="269">
        <v>377</v>
      </c>
      <c r="B319" s="286">
        <v>416</v>
      </c>
      <c r="C319" s="271">
        <v>22270.67</v>
      </c>
      <c r="D319" s="272">
        <f>TRUNC(TRUNC(((C319+('Traitements par indices'!F319*12))/1820),2)*1.25,2)</f>
        <v>15.75</v>
      </c>
      <c r="E319" s="273">
        <f>TRUNC(TRUNC(((C319+('Traitements par indices'!F319*12))/1820),2)*1.27,2)</f>
        <v>16</v>
      </c>
      <c r="F319" s="273">
        <f t="shared" si="32"/>
        <v>26.25</v>
      </c>
      <c r="G319" s="274">
        <f t="shared" si="33"/>
        <v>31.5</v>
      </c>
      <c r="H319" s="275">
        <f>TRUNC(TRUNC(((C319+('Traitements par indices'!G319*12))/1820),2)*1.25,2)</f>
        <v>15.43</v>
      </c>
      <c r="I319" s="275">
        <f>TRUNC(TRUNC(((C319+('Traitements par indices'!G319*12))/1820),2)*1.27,2)</f>
        <v>15.68</v>
      </c>
      <c r="J319" s="275">
        <f t="shared" si="34"/>
        <v>25.71</v>
      </c>
      <c r="K319" s="276">
        <f t="shared" si="35"/>
        <v>30.86</v>
      </c>
      <c r="L319" s="275">
        <f t="shared" si="36"/>
        <v>15.28</v>
      </c>
      <c r="M319" s="275">
        <f t="shared" si="37"/>
        <v>15.53</v>
      </c>
      <c r="N319" s="275">
        <f t="shared" si="38"/>
        <v>25.46</v>
      </c>
      <c r="O319" s="276">
        <f t="shared" si="39"/>
        <v>30.56</v>
      </c>
    </row>
    <row r="320" spans="1:15" s="277" customFormat="1" ht="16" customHeight="1" x14ac:dyDescent="0.25">
      <c r="A320" s="278">
        <v>377</v>
      </c>
      <c r="B320" s="279">
        <v>417</v>
      </c>
      <c r="C320" s="280">
        <v>22270.67</v>
      </c>
      <c r="D320" s="281">
        <f>TRUNC(TRUNC(((C320+('Traitements par indices'!F320*12))/1820),2)*1.25,2)</f>
        <v>15.75</v>
      </c>
      <c r="E320" s="282">
        <f>TRUNC(TRUNC(((C320+('Traitements par indices'!F320*12))/1820),2)*1.27,2)</f>
        <v>16</v>
      </c>
      <c r="F320" s="282">
        <f t="shared" si="32"/>
        <v>26.25</v>
      </c>
      <c r="G320" s="283">
        <f t="shared" si="33"/>
        <v>31.5</v>
      </c>
      <c r="H320" s="284">
        <f>TRUNC(TRUNC(((C320+('Traitements par indices'!G320*12))/1820),2)*1.25,2)</f>
        <v>15.43</v>
      </c>
      <c r="I320" s="284">
        <f>TRUNC(TRUNC(((C320+('Traitements par indices'!G320*12))/1820),2)*1.27,2)</f>
        <v>15.68</v>
      </c>
      <c r="J320" s="284">
        <f t="shared" si="34"/>
        <v>25.71</v>
      </c>
      <c r="K320" s="285">
        <f t="shared" si="35"/>
        <v>30.86</v>
      </c>
      <c r="L320" s="284">
        <f t="shared" si="36"/>
        <v>15.28</v>
      </c>
      <c r="M320" s="284">
        <f t="shared" si="37"/>
        <v>15.53</v>
      </c>
      <c r="N320" s="284">
        <f t="shared" si="38"/>
        <v>25.46</v>
      </c>
      <c r="O320" s="285">
        <f t="shared" si="39"/>
        <v>30.56</v>
      </c>
    </row>
    <row r="321" spans="1:15" ht="16" customHeight="1" x14ac:dyDescent="0.25">
      <c r="A321" s="269">
        <v>377</v>
      </c>
      <c r="B321" s="286">
        <v>418</v>
      </c>
      <c r="C321" s="271">
        <v>22270.67</v>
      </c>
      <c r="D321" s="272">
        <f>TRUNC(TRUNC(((C321+('Traitements par indices'!F321*12))/1820),2)*1.25,2)</f>
        <v>15.75</v>
      </c>
      <c r="E321" s="273">
        <f>TRUNC(TRUNC(((C321+('Traitements par indices'!F321*12))/1820),2)*1.27,2)</f>
        <v>16</v>
      </c>
      <c r="F321" s="273">
        <f t="shared" si="32"/>
        <v>26.25</v>
      </c>
      <c r="G321" s="274">
        <f t="shared" si="33"/>
        <v>31.5</v>
      </c>
      <c r="H321" s="275">
        <f>TRUNC(TRUNC(((C321+('Traitements par indices'!G321*12))/1820),2)*1.25,2)</f>
        <v>15.43</v>
      </c>
      <c r="I321" s="275">
        <f>TRUNC(TRUNC(((C321+('Traitements par indices'!G321*12))/1820),2)*1.27,2)</f>
        <v>15.68</v>
      </c>
      <c r="J321" s="275">
        <f t="shared" si="34"/>
        <v>25.71</v>
      </c>
      <c r="K321" s="276">
        <f t="shared" si="35"/>
        <v>30.86</v>
      </c>
      <c r="L321" s="275">
        <f t="shared" si="36"/>
        <v>15.28</v>
      </c>
      <c r="M321" s="275">
        <f t="shared" si="37"/>
        <v>15.53</v>
      </c>
      <c r="N321" s="275">
        <f t="shared" si="38"/>
        <v>25.46</v>
      </c>
      <c r="O321" s="276">
        <f t="shared" si="39"/>
        <v>30.56</v>
      </c>
    </row>
    <row r="322" spans="1:15" s="277" customFormat="1" ht="16" customHeight="1" x14ac:dyDescent="0.25">
      <c r="A322" s="278">
        <v>377</v>
      </c>
      <c r="B322" s="279">
        <v>419</v>
      </c>
      <c r="C322" s="280">
        <v>22270.67</v>
      </c>
      <c r="D322" s="281">
        <f>TRUNC(TRUNC(((C322+('Traitements par indices'!F322*12))/1820),2)*1.25,2)</f>
        <v>15.75</v>
      </c>
      <c r="E322" s="282">
        <f>TRUNC(TRUNC(((C322+('Traitements par indices'!F322*12))/1820),2)*1.27,2)</f>
        <v>16</v>
      </c>
      <c r="F322" s="282">
        <f t="shared" si="32"/>
        <v>26.25</v>
      </c>
      <c r="G322" s="283">
        <f t="shared" si="33"/>
        <v>31.5</v>
      </c>
      <c r="H322" s="284">
        <f>TRUNC(TRUNC(((C322+('Traitements par indices'!G322*12))/1820),2)*1.25,2)</f>
        <v>15.43</v>
      </c>
      <c r="I322" s="284">
        <f>TRUNC(TRUNC(((C322+('Traitements par indices'!G322*12))/1820),2)*1.27,2)</f>
        <v>15.68</v>
      </c>
      <c r="J322" s="284">
        <f t="shared" si="34"/>
        <v>25.71</v>
      </c>
      <c r="K322" s="285">
        <f t="shared" si="35"/>
        <v>30.86</v>
      </c>
      <c r="L322" s="284">
        <f t="shared" si="36"/>
        <v>15.28</v>
      </c>
      <c r="M322" s="284">
        <f t="shared" si="37"/>
        <v>15.53</v>
      </c>
      <c r="N322" s="284">
        <f t="shared" si="38"/>
        <v>25.46</v>
      </c>
      <c r="O322" s="285">
        <f t="shared" si="39"/>
        <v>30.56</v>
      </c>
    </row>
    <row r="323" spans="1:15" ht="16" customHeight="1" x14ac:dyDescent="0.25">
      <c r="A323" s="269">
        <v>378</v>
      </c>
      <c r="B323" s="286">
        <v>420</v>
      </c>
      <c r="C323" s="271">
        <v>22329.75</v>
      </c>
      <c r="D323" s="272">
        <f>TRUNC(TRUNC(((C323+('Traitements par indices'!F323*12))/1820),2)*1.25,2)</f>
        <v>15.78</v>
      </c>
      <c r="E323" s="273">
        <f>TRUNC(TRUNC(((C323+('Traitements par indices'!F323*12))/1820),2)*1.27,2)</f>
        <v>16.04</v>
      </c>
      <c r="F323" s="273">
        <f t="shared" ref="F323:F386" si="40">TRUNC(D323+(D323*2/3),2)</f>
        <v>26.3</v>
      </c>
      <c r="G323" s="274">
        <f t="shared" ref="G323:G386" si="41">TRUNC(D323*2,2)</f>
        <v>31.56</v>
      </c>
      <c r="H323" s="275">
        <f>TRUNC(TRUNC(((C323+('Traitements par indices'!G323*12))/1820),2)*1.25,2)</f>
        <v>15.48</v>
      </c>
      <c r="I323" s="275">
        <f>TRUNC(TRUNC(((C323+('Traitements par indices'!G323*12))/1820),2)*1.27,2)</f>
        <v>15.73</v>
      </c>
      <c r="J323" s="275">
        <f t="shared" ref="J323:J386" si="42">TRUNC(H323+(H323*2/3),2)</f>
        <v>25.8</v>
      </c>
      <c r="K323" s="276">
        <f t="shared" ref="K323:K386" si="43">TRUNC((H323*2),2)</f>
        <v>30.96</v>
      </c>
      <c r="L323" s="275">
        <f t="shared" ref="L323:L386" si="44">TRUNC(TRUNC((C323/1820),2)*1.25,2)</f>
        <v>15.32</v>
      </c>
      <c r="M323" s="275">
        <f t="shared" ref="M323:M386" si="45">TRUNC(TRUNC((C323/1820),2)*1.27,2)</f>
        <v>15.57</v>
      </c>
      <c r="N323" s="275">
        <f t="shared" ref="N323:N386" si="46">TRUNC(L323+(L323*2/3),2)</f>
        <v>25.53</v>
      </c>
      <c r="O323" s="276">
        <f t="shared" ref="O323:O386" si="47">TRUNC((L323*2),2)</f>
        <v>30.64</v>
      </c>
    </row>
    <row r="324" spans="1:15" s="277" customFormat="1" ht="16" customHeight="1" x14ac:dyDescent="0.25">
      <c r="A324" s="278">
        <v>379</v>
      </c>
      <c r="B324" s="279">
        <v>421</v>
      </c>
      <c r="C324" s="280">
        <v>22388.82</v>
      </c>
      <c r="D324" s="281">
        <f>TRUNC(TRUNC(((C324+('Traitements par indices'!F324*12))/1820),2)*1.25,2)</f>
        <v>15.83</v>
      </c>
      <c r="E324" s="282">
        <f>TRUNC(TRUNC(((C324+('Traitements par indices'!F324*12))/1820),2)*1.27,2)</f>
        <v>16.09</v>
      </c>
      <c r="F324" s="282">
        <f t="shared" si="40"/>
        <v>26.38</v>
      </c>
      <c r="G324" s="283">
        <f t="shared" si="41"/>
        <v>31.66</v>
      </c>
      <c r="H324" s="284">
        <f>TRUNC(TRUNC(((C324+('Traitements par indices'!G324*12))/1820),2)*1.25,2)</f>
        <v>15.52</v>
      </c>
      <c r="I324" s="284">
        <f>TRUNC(TRUNC(((C324+('Traitements par indices'!G324*12))/1820),2)*1.27,2)</f>
        <v>15.77</v>
      </c>
      <c r="J324" s="284">
        <f t="shared" si="42"/>
        <v>25.86</v>
      </c>
      <c r="K324" s="285">
        <f t="shared" si="43"/>
        <v>31.04</v>
      </c>
      <c r="L324" s="284">
        <f t="shared" si="44"/>
        <v>15.37</v>
      </c>
      <c r="M324" s="284">
        <f t="shared" si="45"/>
        <v>15.62</v>
      </c>
      <c r="N324" s="284">
        <f t="shared" si="46"/>
        <v>25.61</v>
      </c>
      <c r="O324" s="285">
        <f t="shared" si="47"/>
        <v>30.74</v>
      </c>
    </row>
    <row r="325" spans="1:15" ht="16" customHeight="1" x14ac:dyDescent="0.25">
      <c r="A325" s="269">
        <v>380</v>
      </c>
      <c r="B325" s="286">
        <v>422</v>
      </c>
      <c r="C325" s="271">
        <v>22447.89</v>
      </c>
      <c r="D325" s="272">
        <f>TRUNC(TRUNC(((C325+('Traitements par indices'!F325*12))/1820),2)*1.25,2)</f>
        <v>15.87</v>
      </c>
      <c r="E325" s="273">
        <f>TRUNC(TRUNC(((C325+('Traitements par indices'!F325*12))/1820),2)*1.27,2)</f>
        <v>16.12</v>
      </c>
      <c r="F325" s="273">
        <f t="shared" si="40"/>
        <v>26.45</v>
      </c>
      <c r="G325" s="274">
        <f t="shared" si="41"/>
        <v>31.74</v>
      </c>
      <c r="H325" s="275">
        <f>TRUNC(TRUNC(((C325+('Traitements par indices'!G325*12))/1820),2)*1.25,2)</f>
        <v>15.56</v>
      </c>
      <c r="I325" s="275">
        <f>TRUNC(TRUNC(((C325+('Traitements par indices'!G325*12))/1820),2)*1.27,2)</f>
        <v>15.81</v>
      </c>
      <c r="J325" s="275">
        <f t="shared" si="42"/>
        <v>25.93</v>
      </c>
      <c r="K325" s="276">
        <f t="shared" si="43"/>
        <v>31.12</v>
      </c>
      <c r="L325" s="275">
        <f t="shared" si="44"/>
        <v>15.41</v>
      </c>
      <c r="M325" s="275">
        <f t="shared" si="45"/>
        <v>15.65</v>
      </c>
      <c r="N325" s="275">
        <f t="shared" si="46"/>
        <v>25.68</v>
      </c>
      <c r="O325" s="276">
        <f t="shared" si="47"/>
        <v>30.82</v>
      </c>
    </row>
    <row r="326" spans="1:15" s="277" customFormat="1" ht="16" customHeight="1" x14ac:dyDescent="0.25">
      <c r="A326" s="278">
        <v>381</v>
      </c>
      <c r="B326" s="279">
        <v>423</v>
      </c>
      <c r="C326" s="280">
        <v>22506.97</v>
      </c>
      <c r="D326" s="281">
        <f>TRUNC(TRUNC(((C326+('Traitements par indices'!F326*12))/1820),2)*1.25,2)</f>
        <v>15.91</v>
      </c>
      <c r="E326" s="282">
        <f>TRUNC(TRUNC(((C326+('Traitements par indices'!F326*12))/1820),2)*1.27,2)</f>
        <v>16.16</v>
      </c>
      <c r="F326" s="282">
        <f t="shared" si="40"/>
        <v>26.51</v>
      </c>
      <c r="G326" s="283">
        <f t="shared" si="41"/>
        <v>31.82</v>
      </c>
      <c r="H326" s="284">
        <f>TRUNC(TRUNC(((C326+('Traitements par indices'!G326*12))/1820),2)*1.25,2)</f>
        <v>15.61</v>
      </c>
      <c r="I326" s="284">
        <f>TRUNC(TRUNC(((C326+('Traitements par indices'!G326*12))/1820),2)*1.27,2)</f>
        <v>15.86</v>
      </c>
      <c r="J326" s="284">
        <f t="shared" si="42"/>
        <v>26.01</v>
      </c>
      <c r="K326" s="285">
        <f t="shared" si="43"/>
        <v>31.22</v>
      </c>
      <c r="L326" s="284">
        <f t="shared" si="44"/>
        <v>15.45</v>
      </c>
      <c r="M326" s="284">
        <f t="shared" si="45"/>
        <v>15.69</v>
      </c>
      <c r="N326" s="284">
        <f t="shared" si="46"/>
        <v>25.75</v>
      </c>
      <c r="O326" s="285">
        <f t="shared" si="47"/>
        <v>30.9</v>
      </c>
    </row>
    <row r="327" spans="1:15" ht="16" customHeight="1" x14ac:dyDescent="0.25">
      <c r="A327" s="269">
        <v>382</v>
      </c>
      <c r="B327" s="286">
        <v>424</v>
      </c>
      <c r="C327" s="271">
        <v>22566.04</v>
      </c>
      <c r="D327" s="272">
        <f>TRUNC(TRUNC(((C327+('Traitements par indices'!F327*12))/1820),2)*1.25,2)</f>
        <v>15.96</v>
      </c>
      <c r="E327" s="273">
        <f>TRUNC(TRUNC(((C327+('Traitements par indices'!F327*12))/1820),2)*1.27,2)</f>
        <v>16.21</v>
      </c>
      <c r="F327" s="273">
        <f t="shared" si="40"/>
        <v>26.6</v>
      </c>
      <c r="G327" s="274">
        <f t="shared" si="41"/>
        <v>31.92</v>
      </c>
      <c r="H327" s="275">
        <f>TRUNC(TRUNC(((C327+('Traitements par indices'!G327*12))/1820),2)*1.25,2)</f>
        <v>15.65</v>
      </c>
      <c r="I327" s="275">
        <f>TRUNC(TRUNC(((C327+('Traitements par indices'!G327*12))/1820),2)*1.27,2)</f>
        <v>15.9</v>
      </c>
      <c r="J327" s="275">
        <f t="shared" si="42"/>
        <v>26.08</v>
      </c>
      <c r="K327" s="276">
        <f t="shared" si="43"/>
        <v>31.3</v>
      </c>
      <c r="L327" s="275">
        <f t="shared" si="44"/>
        <v>15.48</v>
      </c>
      <c r="M327" s="275">
        <f t="shared" si="45"/>
        <v>15.73</v>
      </c>
      <c r="N327" s="275">
        <f t="shared" si="46"/>
        <v>25.8</v>
      </c>
      <c r="O327" s="276">
        <f t="shared" si="47"/>
        <v>30.96</v>
      </c>
    </row>
    <row r="328" spans="1:15" s="277" customFormat="1" ht="16" customHeight="1" x14ac:dyDescent="0.25">
      <c r="A328" s="278">
        <v>382</v>
      </c>
      <c r="B328" s="279">
        <v>425</v>
      </c>
      <c r="C328" s="280">
        <v>22566.04</v>
      </c>
      <c r="D328" s="281">
        <f>TRUNC(TRUNC(((C328+('Traitements par indices'!F328*12))/1820),2)*1.25,2)</f>
        <v>15.96</v>
      </c>
      <c r="E328" s="282">
        <f>TRUNC(TRUNC(((C328+('Traitements par indices'!F328*12))/1820),2)*1.27,2)</f>
        <v>16.21</v>
      </c>
      <c r="F328" s="282">
        <f t="shared" si="40"/>
        <v>26.6</v>
      </c>
      <c r="G328" s="283">
        <f t="shared" si="41"/>
        <v>31.92</v>
      </c>
      <c r="H328" s="284">
        <f>TRUNC(TRUNC(((C328+('Traitements par indices'!G328*12))/1820),2)*1.25,2)</f>
        <v>15.65</v>
      </c>
      <c r="I328" s="284">
        <f>TRUNC(TRUNC(((C328+('Traitements par indices'!G328*12))/1820),2)*1.27,2)</f>
        <v>15.9</v>
      </c>
      <c r="J328" s="284">
        <f t="shared" si="42"/>
        <v>26.08</v>
      </c>
      <c r="K328" s="285">
        <f t="shared" si="43"/>
        <v>31.3</v>
      </c>
      <c r="L328" s="284">
        <f t="shared" si="44"/>
        <v>15.48</v>
      </c>
      <c r="M328" s="284">
        <f t="shared" si="45"/>
        <v>15.73</v>
      </c>
      <c r="N328" s="284">
        <f t="shared" si="46"/>
        <v>25.8</v>
      </c>
      <c r="O328" s="285">
        <f t="shared" si="47"/>
        <v>30.96</v>
      </c>
    </row>
    <row r="329" spans="1:15" ht="16" customHeight="1" x14ac:dyDescent="0.25">
      <c r="A329" s="269">
        <v>383</v>
      </c>
      <c r="B329" s="286">
        <v>426</v>
      </c>
      <c r="C329" s="271">
        <v>22625.11</v>
      </c>
      <c r="D329" s="272">
        <f>TRUNC(TRUNC(((C329+('Traitements par indices'!F329*12))/1820),2)*1.25,2)</f>
        <v>16</v>
      </c>
      <c r="E329" s="273">
        <f>TRUNC(TRUNC(((C329+('Traitements par indices'!F329*12))/1820),2)*1.27,2)</f>
        <v>16.25</v>
      </c>
      <c r="F329" s="273">
        <f t="shared" si="40"/>
        <v>26.66</v>
      </c>
      <c r="G329" s="274">
        <f t="shared" si="41"/>
        <v>32</v>
      </c>
      <c r="H329" s="275">
        <f>TRUNC(TRUNC(((C329+('Traitements par indices'!G329*12))/1820),2)*1.25,2)</f>
        <v>15.68</v>
      </c>
      <c r="I329" s="275">
        <f>TRUNC(TRUNC(((C329+('Traitements par indices'!G329*12))/1820),2)*1.27,2)</f>
        <v>15.93</v>
      </c>
      <c r="J329" s="275">
        <f t="shared" si="42"/>
        <v>26.13</v>
      </c>
      <c r="K329" s="276">
        <f t="shared" si="43"/>
        <v>31.36</v>
      </c>
      <c r="L329" s="275">
        <f t="shared" si="44"/>
        <v>15.53</v>
      </c>
      <c r="M329" s="275">
        <f t="shared" si="45"/>
        <v>15.78</v>
      </c>
      <c r="N329" s="275">
        <f t="shared" si="46"/>
        <v>25.88</v>
      </c>
      <c r="O329" s="276">
        <f t="shared" si="47"/>
        <v>31.06</v>
      </c>
    </row>
    <row r="330" spans="1:15" s="277" customFormat="1" ht="16" customHeight="1" x14ac:dyDescent="0.25">
      <c r="A330" s="278">
        <v>384</v>
      </c>
      <c r="B330" s="279">
        <v>427</v>
      </c>
      <c r="C330" s="280">
        <v>22684.19</v>
      </c>
      <c r="D330" s="281">
        <f>TRUNC(TRUNC(((C330+('Traitements par indices'!F330*12))/1820),2)*1.25,2)</f>
        <v>16.03</v>
      </c>
      <c r="E330" s="282">
        <f>TRUNC(TRUNC(((C330+('Traitements par indices'!F330*12))/1820),2)*1.27,2)</f>
        <v>16.29</v>
      </c>
      <c r="F330" s="282">
        <f t="shared" si="40"/>
        <v>26.71</v>
      </c>
      <c r="G330" s="283">
        <f t="shared" si="41"/>
        <v>32.06</v>
      </c>
      <c r="H330" s="284">
        <f>TRUNC(TRUNC(((C330+('Traitements par indices'!G330*12))/1820),2)*1.25,2)</f>
        <v>15.72</v>
      </c>
      <c r="I330" s="284">
        <f>TRUNC(TRUNC(((C330+('Traitements par indices'!G330*12))/1820),2)*1.27,2)</f>
        <v>15.97</v>
      </c>
      <c r="J330" s="284">
        <f t="shared" si="42"/>
        <v>26.2</v>
      </c>
      <c r="K330" s="285">
        <f t="shared" si="43"/>
        <v>31.44</v>
      </c>
      <c r="L330" s="284">
        <f t="shared" si="44"/>
        <v>15.57</v>
      </c>
      <c r="M330" s="284">
        <f t="shared" si="45"/>
        <v>15.82</v>
      </c>
      <c r="N330" s="284">
        <f t="shared" si="46"/>
        <v>25.95</v>
      </c>
      <c r="O330" s="285">
        <f t="shared" si="47"/>
        <v>31.14</v>
      </c>
    </row>
    <row r="331" spans="1:15" ht="16" customHeight="1" x14ac:dyDescent="0.25">
      <c r="A331" s="269">
        <v>384</v>
      </c>
      <c r="B331" s="286">
        <v>428</v>
      </c>
      <c r="C331" s="271">
        <v>22684.19</v>
      </c>
      <c r="D331" s="272">
        <f>TRUNC(TRUNC(((C331+('Traitements par indices'!F331*12))/1820),2)*1.25,2)</f>
        <v>16.03</v>
      </c>
      <c r="E331" s="273">
        <f>TRUNC(TRUNC(((C331+('Traitements par indices'!F331*12))/1820),2)*1.27,2)</f>
        <v>16.29</v>
      </c>
      <c r="F331" s="273">
        <f t="shared" si="40"/>
        <v>26.71</v>
      </c>
      <c r="G331" s="274">
        <f t="shared" si="41"/>
        <v>32.06</v>
      </c>
      <c r="H331" s="275">
        <f>TRUNC(TRUNC(((C331+('Traitements par indices'!G331*12))/1820),2)*1.25,2)</f>
        <v>15.72</v>
      </c>
      <c r="I331" s="275">
        <f>TRUNC(TRUNC(((C331+('Traitements par indices'!G331*12))/1820),2)*1.27,2)</f>
        <v>15.97</v>
      </c>
      <c r="J331" s="275">
        <f t="shared" si="42"/>
        <v>26.2</v>
      </c>
      <c r="K331" s="276">
        <f t="shared" si="43"/>
        <v>31.44</v>
      </c>
      <c r="L331" s="275">
        <f t="shared" si="44"/>
        <v>15.57</v>
      </c>
      <c r="M331" s="275">
        <f t="shared" si="45"/>
        <v>15.82</v>
      </c>
      <c r="N331" s="275">
        <f t="shared" si="46"/>
        <v>25.95</v>
      </c>
      <c r="O331" s="276">
        <f t="shared" si="47"/>
        <v>31.14</v>
      </c>
    </row>
    <row r="332" spans="1:15" s="277" customFormat="1" ht="16" customHeight="1" x14ac:dyDescent="0.25">
      <c r="A332" s="278">
        <v>384</v>
      </c>
      <c r="B332" s="279">
        <v>429</v>
      </c>
      <c r="C332" s="280">
        <v>22684.19</v>
      </c>
      <c r="D332" s="281">
        <f>TRUNC(TRUNC(((C332+('Traitements par indices'!F332*12))/1820),2)*1.25,2)</f>
        <v>16.03</v>
      </c>
      <c r="E332" s="282">
        <f>TRUNC(TRUNC(((C332+('Traitements par indices'!F332*12))/1820),2)*1.27,2)</f>
        <v>16.29</v>
      </c>
      <c r="F332" s="282">
        <f t="shared" si="40"/>
        <v>26.71</v>
      </c>
      <c r="G332" s="283">
        <f t="shared" si="41"/>
        <v>32.06</v>
      </c>
      <c r="H332" s="284">
        <f>TRUNC(TRUNC(((C332+('Traitements par indices'!G332*12))/1820),2)*1.25,2)</f>
        <v>15.72</v>
      </c>
      <c r="I332" s="284">
        <f>TRUNC(TRUNC(((C332+('Traitements par indices'!G332*12))/1820),2)*1.27,2)</f>
        <v>15.97</v>
      </c>
      <c r="J332" s="284">
        <f t="shared" si="42"/>
        <v>26.2</v>
      </c>
      <c r="K332" s="285">
        <f t="shared" si="43"/>
        <v>31.44</v>
      </c>
      <c r="L332" s="284">
        <f t="shared" si="44"/>
        <v>15.57</v>
      </c>
      <c r="M332" s="284">
        <f t="shared" si="45"/>
        <v>15.82</v>
      </c>
      <c r="N332" s="284">
        <f t="shared" si="46"/>
        <v>25.95</v>
      </c>
      <c r="O332" s="285">
        <f t="shared" si="47"/>
        <v>31.14</v>
      </c>
    </row>
    <row r="333" spans="1:15" ht="16" customHeight="1" x14ac:dyDescent="0.25">
      <c r="A333" s="269">
        <v>385</v>
      </c>
      <c r="B333" s="286">
        <v>430</v>
      </c>
      <c r="C333" s="271">
        <v>22743.26</v>
      </c>
      <c r="D333" s="272">
        <f>TRUNC(TRUNC(((C333+('Traitements par indices'!F333*12))/1820),2)*1.25,2)</f>
        <v>16.079999999999998</v>
      </c>
      <c r="E333" s="273">
        <f>TRUNC(TRUNC(((C333+('Traitements par indices'!F333*12))/1820),2)*1.27,2)</f>
        <v>16.34</v>
      </c>
      <c r="F333" s="273">
        <f t="shared" si="40"/>
        <v>26.8</v>
      </c>
      <c r="G333" s="274">
        <f t="shared" si="41"/>
        <v>32.159999999999997</v>
      </c>
      <c r="H333" s="275">
        <f>TRUNC(TRUNC(((C333+('Traitements par indices'!G333*12))/1820),2)*1.25,2)</f>
        <v>15.77</v>
      </c>
      <c r="I333" s="275">
        <f>TRUNC(TRUNC(((C333+('Traitements par indices'!G333*12))/1820),2)*1.27,2)</f>
        <v>16.02</v>
      </c>
      <c r="J333" s="275">
        <f t="shared" si="42"/>
        <v>26.28</v>
      </c>
      <c r="K333" s="276">
        <f t="shared" si="43"/>
        <v>31.54</v>
      </c>
      <c r="L333" s="275">
        <f t="shared" si="44"/>
        <v>15.61</v>
      </c>
      <c r="M333" s="275">
        <f t="shared" si="45"/>
        <v>15.86</v>
      </c>
      <c r="N333" s="275">
        <f t="shared" si="46"/>
        <v>26.01</v>
      </c>
      <c r="O333" s="276">
        <f t="shared" si="47"/>
        <v>31.22</v>
      </c>
    </row>
    <row r="334" spans="1:15" s="277" customFormat="1" ht="16" customHeight="1" x14ac:dyDescent="0.25">
      <c r="A334" s="278">
        <v>386</v>
      </c>
      <c r="B334" s="279">
        <v>431</v>
      </c>
      <c r="C334" s="280">
        <v>22802.33</v>
      </c>
      <c r="D334" s="281">
        <f>TRUNC(TRUNC(((C334+('Traitements par indices'!F334*12))/1820),2)*1.25,2)</f>
        <v>16.12</v>
      </c>
      <c r="E334" s="282">
        <f>TRUNC(TRUNC(((C334+('Traitements par indices'!F334*12))/1820),2)*1.27,2)</f>
        <v>16.38</v>
      </c>
      <c r="F334" s="282">
        <f t="shared" si="40"/>
        <v>26.86</v>
      </c>
      <c r="G334" s="283">
        <f t="shared" si="41"/>
        <v>32.24</v>
      </c>
      <c r="H334" s="284">
        <f>TRUNC(TRUNC(((C334+('Traitements par indices'!G334*12))/1820),2)*1.25,2)</f>
        <v>15.81</v>
      </c>
      <c r="I334" s="284">
        <f>TRUNC(TRUNC(((C334+('Traitements par indices'!G334*12))/1820),2)*1.27,2)</f>
        <v>16.059999999999999</v>
      </c>
      <c r="J334" s="284">
        <f t="shared" si="42"/>
        <v>26.35</v>
      </c>
      <c r="K334" s="285">
        <f t="shared" si="43"/>
        <v>31.62</v>
      </c>
      <c r="L334" s="284">
        <f t="shared" si="44"/>
        <v>15.65</v>
      </c>
      <c r="M334" s="284">
        <f t="shared" si="45"/>
        <v>15.9</v>
      </c>
      <c r="N334" s="284">
        <f t="shared" si="46"/>
        <v>26.08</v>
      </c>
      <c r="O334" s="285">
        <f t="shared" si="47"/>
        <v>31.3</v>
      </c>
    </row>
    <row r="335" spans="1:15" ht="16" customHeight="1" x14ac:dyDescent="0.25">
      <c r="A335" s="269">
        <v>387</v>
      </c>
      <c r="B335" s="286">
        <v>432</v>
      </c>
      <c r="C335" s="271">
        <v>22861.41</v>
      </c>
      <c r="D335" s="272">
        <f>TRUNC(TRUNC(((C335+('Traitements par indices'!F335*12))/1820),2)*1.25,2)</f>
        <v>16.16</v>
      </c>
      <c r="E335" s="273">
        <f>TRUNC(TRUNC(((C335+('Traitements par indices'!F335*12))/1820),2)*1.27,2)</f>
        <v>16.420000000000002</v>
      </c>
      <c r="F335" s="273">
        <f t="shared" si="40"/>
        <v>26.93</v>
      </c>
      <c r="G335" s="274">
        <f t="shared" si="41"/>
        <v>32.32</v>
      </c>
      <c r="H335" s="275">
        <f>TRUNC(TRUNC(((C335+('Traitements par indices'!G335*12))/1820),2)*1.25,2)</f>
        <v>15.85</v>
      </c>
      <c r="I335" s="275">
        <f>TRUNC(TRUNC(((C335+('Traitements par indices'!G335*12))/1820),2)*1.27,2)</f>
        <v>16.100000000000001</v>
      </c>
      <c r="J335" s="275">
        <f t="shared" si="42"/>
        <v>26.41</v>
      </c>
      <c r="K335" s="276">
        <f t="shared" si="43"/>
        <v>31.7</v>
      </c>
      <c r="L335" s="275">
        <f t="shared" si="44"/>
        <v>15.7</v>
      </c>
      <c r="M335" s="275">
        <f t="shared" si="45"/>
        <v>15.95</v>
      </c>
      <c r="N335" s="275">
        <f t="shared" si="46"/>
        <v>26.16</v>
      </c>
      <c r="O335" s="276">
        <f t="shared" si="47"/>
        <v>31.4</v>
      </c>
    </row>
    <row r="336" spans="1:15" s="277" customFormat="1" ht="16" customHeight="1" x14ac:dyDescent="0.25">
      <c r="A336" s="278">
        <v>387</v>
      </c>
      <c r="B336" s="279">
        <v>433</v>
      </c>
      <c r="C336" s="280">
        <v>22861.41</v>
      </c>
      <c r="D336" s="281">
        <f>TRUNC(TRUNC(((C336+('Traitements par indices'!F336*12))/1820),2)*1.25,2)</f>
        <v>16.16</v>
      </c>
      <c r="E336" s="282">
        <f>TRUNC(TRUNC(((C336+('Traitements par indices'!F336*12))/1820),2)*1.27,2)</f>
        <v>16.420000000000002</v>
      </c>
      <c r="F336" s="282">
        <f t="shared" si="40"/>
        <v>26.93</v>
      </c>
      <c r="G336" s="283">
        <f t="shared" si="41"/>
        <v>32.32</v>
      </c>
      <c r="H336" s="284">
        <f>TRUNC(TRUNC(((C336+('Traitements par indices'!G336*12))/1820),2)*1.25,2)</f>
        <v>15.85</v>
      </c>
      <c r="I336" s="284">
        <f>TRUNC(TRUNC(((C336+('Traitements par indices'!G336*12))/1820),2)*1.27,2)</f>
        <v>16.100000000000001</v>
      </c>
      <c r="J336" s="284">
        <f t="shared" si="42"/>
        <v>26.41</v>
      </c>
      <c r="K336" s="285">
        <f t="shared" si="43"/>
        <v>31.7</v>
      </c>
      <c r="L336" s="284">
        <f t="shared" si="44"/>
        <v>15.7</v>
      </c>
      <c r="M336" s="284">
        <f t="shared" si="45"/>
        <v>15.95</v>
      </c>
      <c r="N336" s="284">
        <f t="shared" si="46"/>
        <v>26.16</v>
      </c>
      <c r="O336" s="285">
        <f t="shared" si="47"/>
        <v>31.4</v>
      </c>
    </row>
    <row r="337" spans="1:15" ht="16" customHeight="1" x14ac:dyDescent="0.25">
      <c r="A337" s="269">
        <v>388</v>
      </c>
      <c r="B337" s="286">
        <v>434</v>
      </c>
      <c r="C337" s="271">
        <v>22920.48</v>
      </c>
      <c r="D337" s="272">
        <f>TRUNC(TRUNC(((C337+('Traitements par indices'!F337*12))/1820),2)*1.25,2)</f>
        <v>16.21</v>
      </c>
      <c r="E337" s="273">
        <f>TRUNC(TRUNC(((C337+('Traitements par indices'!F337*12))/1820),2)*1.27,2)</f>
        <v>16.47</v>
      </c>
      <c r="F337" s="273">
        <f t="shared" si="40"/>
        <v>27.01</v>
      </c>
      <c r="G337" s="274">
        <f t="shared" si="41"/>
        <v>32.42</v>
      </c>
      <c r="H337" s="275">
        <f>TRUNC(TRUNC(((C337+('Traitements par indices'!G337*12))/1820),2)*1.25,2)</f>
        <v>15.88</v>
      </c>
      <c r="I337" s="275">
        <f>TRUNC(TRUNC(((C337+('Traitements par indices'!G337*12))/1820),2)*1.27,2)</f>
        <v>16.14</v>
      </c>
      <c r="J337" s="275">
        <f t="shared" si="42"/>
        <v>26.46</v>
      </c>
      <c r="K337" s="276">
        <f t="shared" si="43"/>
        <v>31.76</v>
      </c>
      <c r="L337" s="275">
        <f t="shared" si="44"/>
        <v>15.73</v>
      </c>
      <c r="M337" s="275">
        <f t="shared" si="45"/>
        <v>15.98</v>
      </c>
      <c r="N337" s="275">
        <f t="shared" si="46"/>
        <v>26.21</v>
      </c>
      <c r="O337" s="276">
        <f t="shared" si="47"/>
        <v>31.46</v>
      </c>
    </row>
    <row r="338" spans="1:15" s="277" customFormat="1" ht="16" customHeight="1" x14ac:dyDescent="0.25">
      <c r="A338" s="278">
        <v>389</v>
      </c>
      <c r="B338" s="279">
        <v>435</v>
      </c>
      <c r="C338" s="280">
        <v>22979.55</v>
      </c>
      <c r="D338" s="281">
        <f>TRUNC(TRUNC(((C338+('Traitements par indices'!F338*12))/1820),2)*1.25,2)</f>
        <v>16.25</v>
      </c>
      <c r="E338" s="282">
        <f>TRUNC(TRUNC(((C338+('Traitements par indices'!F338*12))/1820),2)*1.27,2)</f>
        <v>16.510000000000002</v>
      </c>
      <c r="F338" s="282">
        <f t="shared" si="40"/>
        <v>27.08</v>
      </c>
      <c r="G338" s="283">
        <f t="shared" si="41"/>
        <v>32.5</v>
      </c>
      <c r="H338" s="284">
        <f>TRUNC(TRUNC(((C338+('Traitements par indices'!G338*12))/1820),2)*1.25,2)</f>
        <v>15.93</v>
      </c>
      <c r="I338" s="284">
        <f>TRUNC(TRUNC(((C338+('Traitements par indices'!G338*12))/1820),2)*1.27,2)</f>
        <v>16.190000000000001</v>
      </c>
      <c r="J338" s="284">
        <f t="shared" si="42"/>
        <v>26.55</v>
      </c>
      <c r="K338" s="285">
        <f t="shared" si="43"/>
        <v>31.86</v>
      </c>
      <c r="L338" s="284">
        <f t="shared" si="44"/>
        <v>15.77</v>
      </c>
      <c r="M338" s="284">
        <f t="shared" si="45"/>
        <v>16.02</v>
      </c>
      <c r="N338" s="284">
        <f t="shared" si="46"/>
        <v>26.28</v>
      </c>
      <c r="O338" s="285">
        <f t="shared" si="47"/>
        <v>31.54</v>
      </c>
    </row>
    <row r="339" spans="1:15" ht="16" customHeight="1" x14ac:dyDescent="0.25">
      <c r="A339" s="269">
        <v>389</v>
      </c>
      <c r="B339" s="286">
        <v>436</v>
      </c>
      <c r="C339" s="271">
        <v>22979.55</v>
      </c>
      <c r="D339" s="272">
        <f>TRUNC(TRUNC(((C339+('Traitements par indices'!F339*12))/1820),2)*1.25,2)</f>
        <v>16.25</v>
      </c>
      <c r="E339" s="273">
        <f>TRUNC(TRUNC(((C339+('Traitements par indices'!F339*12))/1820),2)*1.27,2)</f>
        <v>16.510000000000002</v>
      </c>
      <c r="F339" s="273">
        <f t="shared" si="40"/>
        <v>27.08</v>
      </c>
      <c r="G339" s="274">
        <f t="shared" si="41"/>
        <v>32.5</v>
      </c>
      <c r="H339" s="275">
        <f>TRUNC(TRUNC(((C339+('Traitements par indices'!G339*12))/1820),2)*1.25,2)</f>
        <v>15.93</v>
      </c>
      <c r="I339" s="275">
        <f>TRUNC(TRUNC(((C339+('Traitements par indices'!G339*12))/1820),2)*1.27,2)</f>
        <v>16.190000000000001</v>
      </c>
      <c r="J339" s="275">
        <f t="shared" si="42"/>
        <v>26.55</v>
      </c>
      <c r="K339" s="276">
        <f t="shared" si="43"/>
        <v>31.86</v>
      </c>
      <c r="L339" s="275">
        <f t="shared" si="44"/>
        <v>15.77</v>
      </c>
      <c r="M339" s="275">
        <f t="shared" si="45"/>
        <v>16.02</v>
      </c>
      <c r="N339" s="275">
        <f t="shared" si="46"/>
        <v>26.28</v>
      </c>
      <c r="O339" s="276">
        <f t="shared" si="47"/>
        <v>31.54</v>
      </c>
    </row>
    <row r="340" spans="1:15" s="277" customFormat="1" ht="16" customHeight="1" x14ac:dyDescent="0.25">
      <c r="A340" s="278">
        <v>390</v>
      </c>
      <c r="B340" s="279">
        <v>437</v>
      </c>
      <c r="C340" s="280">
        <v>23038.63</v>
      </c>
      <c r="D340" s="281">
        <f>TRUNC(TRUNC(((C340+('Traitements par indices'!F340*12))/1820),2)*1.25,2)</f>
        <v>16.28</v>
      </c>
      <c r="E340" s="282">
        <f>TRUNC(TRUNC(((C340+('Traitements par indices'!F340*12))/1820),2)*1.27,2)</f>
        <v>16.54</v>
      </c>
      <c r="F340" s="282">
        <f t="shared" si="40"/>
        <v>27.13</v>
      </c>
      <c r="G340" s="283">
        <f t="shared" si="41"/>
        <v>32.56</v>
      </c>
      <c r="H340" s="284">
        <f>TRUNC(TRUNC(((C340+('Traitements par indices'!G340*12))/1820),2)*1.25,2)</f>
        <v>15.97</v>
      </c>
      <c r="I340" s="284">
        <f>TRUNC(TRUNC(((C340+('Traitements par indices'!G340*12))/1820),2)*1.27,2)</f>
        <v>16.23</v>
      </c>
      <c r="J340" s="284">
        <f t="shared" si="42"/>
        <v>26.61</v>
      </c>
      <c r="K340" s="285">
        <f t="shared" si="43"/>
        <v>31.94</v>
      </c>
      <c r="L340" s="284">
        <f t="shared" si="44"/>
        <v>15.81</v>
      </c>
      <c r="M340" s="284">
        <f t="shared" si="45"/>
        <v>16.059999999999999</v>
      </c>
      <c r="N340" s="284">
        <f t="shared" si="46"/>
        <v>26.35</v>
      </c>
      <c r="O340" s="285">
        <f t="shared" si="47"/>
        <v>31.62</v>
      </c>
    </row>
    <row r="341" spans="1:15" ht="16" customHeight="1" x14ac:dyDescent="0.25">
      <c r="A341" s="269">
        <v>391</v>
      </c>
      <c r="B341" s="286">
        <v>438</v>
      </c>
      <c r="C341" s="271">
        <v>23097.7</v>
      </c>
      <c r="D341" s="272">
        <f>TRUNC(TRUNC(((C341+('Traitements par indices'!F341*12))/1820),2)*1.25,2)</f>
        <v>16.329999999999998</v>
      </c>
      <c r="E341" s="273">
        <f>TRUNC(TRUNC(((C341+('Traitements par indices'!F341*12))/1820),2)*1.27,2)</f>
        <v>16.59</v>
      </c>
      <c r="F341" s="273">
        <f t="shared" si="40"/>
        <v>27.21</v>
      </c>
      <c r="G341" s="274">
        <f t="shared" si="41"/>
        <v>32.659999999999997</v>
      </c>
      <c r="H341" s="275">
        <f>TRUNC(TRUNC(((C341+('Traitements par indices'!G341*12))/1820),2)*1.25,2)</f>
        <v>16.010000000000002</v>
      </c>
      <c r="I341" s="275">
        <f>TRUNC(TRUNC(((C341+('Traitements par indices'!G341*12))/1820),2)*1.27,2)</f>
        <v>16.260000000000002</v>
      </c>
      <c r="J341" s="275">
        <f t="shared" si="42"/>
        <v>26.68</v>
      </c>
      <c r="K341" s="276">
        <f t="shared" si="43"/>
        <v>32.020000000000003</v>
      </c>
      <c r="L341" s="275">
        <f t="shared" si="44"/>
        <v>15.86</v>
      </c>
      <c r="M341" s="275">
        <f t="shared" si="45"/>
        <v>16.11</v>
      </c>
      <c r="N341" s="275">
        <f t="shared" si="46"/>
        <v>26.43</v>
      </c>
      <c r="O341" s="276">
        <f t="shared" si="47"/>
        <v>31.72</v>
      </c>
    </row>
    <row r="342" spans="1:15" s="277" customFormat="1" ht="16" customHeight="1" x14ac:dyDescent="0.25">
      <c r="A342" s="278">
        <v>392</v>
      </c>
      <c r="B342" s="279">
        <v>439</v>
      </c>
      <c r="C342" s="280">
        <v>23156.77</v>
      </c>
      <c r="D342" s="281">
        <f>TRUNC(TRUNC(((C342+('Traitements par indices'!F342*12))/1820),2)*1.25,2)</f>
        <v>16.37</v>
      </c>
      <c r="E342" s="282">
        <f>TRUNC(TRUNC(((C342+('Traitements par indices'!F342*12))/1820),2)*1.27,2)</f>
        <v>16.63</v>
      </c>
      <c r="F342" s="282">
        <f t="shared" si="40"/>
        <v>27.28</v>
      </c>
      <c r="G342" s="283">
        <f t="shared" si="41"/>
        <v>32.74</v>
      </c>
      <c r="H342" s="284">
        <f>TRUNC(TRUNC(((C342+('Traitements par indices'!G342*12))/1820),2)*1.25,2)</f>
        <v>16.059999999999999</v>
      </c>
      <c r="I342" s="284">
        <f>TRUNC(TRUNC(((C342+('Traitements par indices'!G342*12))/1820),2)*1.27,2)</f>
        <v>16.309999999999999</v>
      </c>
      <c r="J342" s="284">
        <f t="shared" si="42"/>
        <v>26.76</v>
      </c>
      <c r="K342" s="285">
        <f t="shared" si="43"/>
        <v>32.119999999999997</v>
      </c>
      <c r="L342" s="284">
        <f t="shared" si="44"/>
        <v>15.9</v>
      </c>
      <c r="M342" s="284">
        <f t="shared" si="45"/>
        <v>16.149999999999999</v>
      </c>
      <c r="N342" s="284">
        <f t="shared" si="46"/>
        <v>26.5</v>
      </c>
      <c r="O342" s="285">
        <f t="shared" si="47"/>
        <v>31.8</v>
      </c>
    </row>
    <row r="343" spans="1:15" ht="16" customHeight="1" x14ac:dyDescent="0.25">
      <c r="A343" s="269">
        <v>392</v>
      </c>
      <c r="B343" s="286">
        <v>440</v>
      </c>
      <c r="C343" s="271">
        <v>23156.77</v>
      </c>
      <c r="D343" s="272">
        <f>TRUNC(TRUNC(((C343+('Traitements par indices'!F343*12))/1820),2)*1.25,2)</f>
        <v>16.37</v>
      </c>
      <c r="E343" s="273">
        <f>TRUNC(TRUNC(((C343+('Traitements par indices'!F343*12))/1820),2)*1.27,2)</f>
        <v>16.63</v>
      </c>
      <c r="F343" s="273">
        <f t="shared" si="40"/>
        <v>27.28</v>
      </c>
      <c r="G343" s="274">
        <f t="shared" si="41"/>
        <v>32.74</v>
      </c>
      <c r="H343" s="275">
        <f>TRUNC(TRUNC(((C343+('Traitements par indices'!G343*12))/1820),2)*1.25,2)</f>
        <v>16.059999999999999</v>
      </c>
      <c r="I343" s="275">
        <f>TRUNC(TRUNC(((C343+('Traitements par indices'!G343*12))/1820),2)*1.27,2)</f>
        <v>16.309999999999999</v>
      </c>
      <c r="J343" s="275">
        <f t="shared" si="42"/>
        <v>26.76</v>
      </c>
      <c r="K343" s="276">
        <f t="shared" si="43"/>
        <v>32.119999999999997</v>
      </c>
      <c r="L343" s="275">
        <f t="shared" si="44"/>
        <v>15.9</v>
      </c>
      <c r="M343" s="275">
        <f t="shared" si="45"/>
        <v>16.149999999999999</v>
      </c>
      <c r="N343" s="275">
        <f t="shared" si="46"/>
        <v>26.5</v>
      </c>
      <c r="O343" s="276">
        <f t="shared" si="47"/>
        <v>31.8</v>
      </c>
    </row>
    <row r="344" spans="1:15" s="277" customFormat="1" ht="16" customHeight="1" x14ac:dyDescent="0.25">
      <c r="A344" s="278">
        <v>393</v>
      </c>
      <c r="B344" s="279">
        <v>441</v>
      </c>
      <c r="C344" s="280">
        <v>23215.85</v>
      </c>
      <c r="D344" s="281">
        <f>TRUNC(TRUNC(((C344+('Traitements par indices'!F344*12))/1820),2)*1.25,2)</f>
        <v>16.41</v>
      </c>
      <c r="E344" s="282">
        <f>TRUNC(TRUNC(((C344+('Traitements par indices'!F344*12))/1820),2)*1.27,2)</f>
        <v>16.670000000000002</v>
      </c>
      <c r="F344" s="282">
        <f t="shared" si="40"/>
        <v>27.35</v>
      </c>
      <c r="G344" s="283">
        <f t="shared" si="41"/>
        <v>32.82</v>
      </c>
      <c r="H344" s="284">
        <f>TRUNC(TRUNC(((C344+('Traitements par indices'!G344*12))/1820),2)*1.25,2)</f>
        <v>16.100000000000001</v>
      </c>
      <c r="I344" s="284">
        <f>TRUNC(TRUNC(((C344+('Traitements par indices'!G344*12))/1820),2)*1.27,2)</f>
        <v>16.350000000000001</v>
      </c>
      <c r="J344" s="284">
        <f t="shared" si="42"/>
        <v>26.83</v>
      </c>
      <c r="K344" s="285">
        <f t="shared" si="43"/>
        <v>32.200000000000003</v>
      </c>
      <c r="L344" s="284">
        <f t="shared" si="44"/>
        <v>15.93</v>
      </c>
      <c r="M344" s="284">
        <f t="shared" si="45"/>
        <v>16.190000000000001</v>
      </c>
      <c r="N344" s="284">
        <f t="shared" si="46"/>
        <v>26.55</v>
      </c>
      <c r="O344" s="285">
        <f t="shared" si="47"/>
        <v>31.86</v>
      </c>
    </row>
    <row r="345" spans="1:15" ht="16" customHeight="1" x14ac:dyDescent="0.25">
      <c r="A345" s="269">
        <v>394</v>
      </c>
      <c r="B345" s="286">
        <v>442</v>
      </c>
      <c r="C345" s="271">
        <v>23274.92</v>
      </c>
      <c r="D345" s="272">
        <f>TRUNC(TRUNC(((C345+('Traitements par indices'!F345*12))/1820),2)*1.25,2)</f>
        <v>16.46</v>
      </c>
      <c r="E345" s="273">
        <f>TRUNC(TRUNC(((C345+('Traitements par indices'!F345*12))/1820),2)*1.27,2)</f>
        <v>16.72</v>
      </c>
      <c r="F345" s="273">
        <f t="shared" si="40"/>
        <v>27.43</v>
      </c>
      <c r="G345" s="274">
        <f t="shared" si="41"/>
        <v>32.92</v>
      </c>
      <c r="H345" s="275">
        <f>TRUNC(TRUNC(((C345+('Traitements par indices'!G345*12))/1820),2)*1.25,2)</f>
        <v>16.13</v>
      </c>
      <c r="I345" s="275">
        <f>TRUNC(TRUNC(((C345+('Traitements par indices'!G345*12))/1820),2)*1.27,2)</f>
        <v>16.39</v>
      </c>
      <c r="J345" s="275">
        <f t="shared" si="42"/>
        <v>26.88</v>
      </c>
      <c r="K345" s="276">
        <f t="shared" si="43"/>
        <v>32.26</v>
      </c>
      <c r="L345" s="275">
        <f t="shared" si="44"/>
        <v>15.97</v>
      </c>
      <c r="M345" s="275">
        <f t="shared" si="45"/>
        <v>16.23</v>
      </c>
      <c r="N345" s="275">
        <f t="shared" si="46"/>
        <v>26.61</v>
      </c>
      <c r="O345" s="276">
        <f t="shared" si="47"/>
        <v>31.94</v>
      </c>
    </row>
    <row r="346" spans="1:15" s="277" customFormat="1" ht="16" customHeight="1" x14ac:dyDescent="0.25">
      <c r="A346" s="278">
        <v>395</v>
      </c>
      <c r="B346" s="279">
        <v>443</v>
      </c>
      <c r="C346" s="280">
        <v>23333.99</v>
      </c>
      <c r="D346" s="281">
        <f>TRUNC(TRUNC(((C346+('Traitements par indices'!F346*12))/1820),2)*1.25,2)</f>
        <v>16.5</v>
      </c>
      <c r="E346" s="282">
        <f>TRUNC(TRUNC(((C346+('Traitements par indices'!F346*12))/1820),2)*1.27,2)</f>
        <v>16.760000000000002</v>
      </c>
      <c r="F346" s="282">
        <f t="shared" si="40"/>
        <v>27.5</v>
      </c>
      <c r="G346" s="283">
        <f t="shared" si="41"/>
        <v>33</v>
      </c>
      <c r="H346" s="284">
        <f>TRUNC(TRUNC(((C346+('Traitements par indices'!G346*12))/1820),2)*1.25,2)</f>
        <v>16.170000000000002</v>
      </c>
      <c r="I346" s="284">
        <f>TRUNC(TRUNC(((C346+('Traitements par indices'!G346*12))/1820),2)*1.27,2)</f>
        <v>16.43</v>
      </c>
      <c r="J346" s="284">
        <f t="shared" si="42"/>
        <v>26.95</v>
      </c>
      <c r="K346" s="285">
        <f t="shared" si="43"/>
        <v>32.340000000000003</v>
      </c>
      <c r="L346" s="284">
        <f t="shared" si="44"/>
        <v>16.02</v>
      </c>
      <c r="M346" s="284">
        <f t="shared" si="45"/>
        <v>16.28</v>
      </c>
      <c r="N346" s="284">
        <f t="shared" si="46"/>
        <v>26.7</v>
      </c>
      <c r="O346" s="285">
        <f t="shared" si="47"/>
        <v>32.04</v>
      </c>
    </row>
    <row r="347" spans="1:15" ht="16" customHeight="1" x14ac:dyDescent="0.25">
      <c r="A347" s="269">
        <v>395</v>
      </c>
      <c r="B347" s="286">
        <v>444</v>
      </c>
      <c r="C347" s="271">
        <v>23333.99</v>
      </c>
      <c r="D347" s="272">
        <f>TRUNC(TRUNC(((C347+('Traitements par indices'!F347*12))/1820),2)*1.25,2)</f>
        <v>16.5</v>
      </c>
      <c r="E347" s="273">
        <f>TRUNC(TRUNC(((C347+('Traitements par indices'!F347*12))/1820),2)*1.27,2)</f>
        <v>16.760000000000002</v>
      </c>
      <c r="F347" s="273">
        <f t="shared" si="40"/>
        <v>27.5</v>
      </c>
      <c r="G347" s="274">
        <f t="shared" si="41"/>
        <v>33</v>
      </c>
      <c r="H347" s="275">
        <f>TRUNC(TRUNC(((C347+('Traitements par indices'!G347*12))/1820),2)*1.25,2)</f>
        <v>16.170000000000002</v>
      </c>
      <c r="I347" s="275">
        <f>TRUNC(TRUNC(((C347+('Traitements par indices'!G347*12))/1820),2)*1.27,2)</f>
        <v>16.43</v>
      </c>
      <c r="J347" s="275">
        <f t="shared" si="42"/>
        <v>26.95</v>
      </c>
      <c r="K347" s="276">
        <f t="shared" si="43"/>
        <v>32.340000000000003</v>
      </c>
      <c r="L347" s="275">
        <f t="shared" si="44"/>
        <v>16.02</v>
      </c>
      <c r="M347" s="275">
        <f t="shared" si="45"/>
        <v>16.28</v>
      </c>
      <c r="N347" s="275">
        <f t="shared" si="46"/>
        <v>26.7</v>
      </c>
      <c r="O347" s="276">
        <f t="shared" si="47"/>
        <v>32.04</v>
      </c>
    </row>
    <row r="348" spans="1:15" s="277" customFormat="1" ht="16" customHeight="1" x14ac:dyDescent="0.25">
      <c r="A348" s="278">
        <v>396</v>
      </c>
      <c r="B348" s="279">
        <v>445</v>
      </c>
      <c r="C348" s="280">
        <v>23393.07</v>
      </c>
      <c r="D348" s="281">
        <f>TRUNC(TRUNC(((C348+('Traitements par indices'!F348*12))/1820),2)*1.25,2)</f>
        <v>16.53</v>
      </c>
      <c r="E348" s="282">
        <f>TRUNC(TRUNC(((C348+('Traitements par indices'!F348*12))/1820),2)*1.27,2)</f>
        <v>16.8</v>
      </c>
      <c r="F348" s="282">
        <f t="shared" si="40"/>
        <v>27.55</v>
      </c>
      <c r="G348" s="283">
        <f t="shared" si="41"/>
        <v>33.06</v>
      </c>
      <c r="H348" s="284">
        <f>TRUNC(TRUNC(((C348+('Traitements par indices'!G348*12))/1820),2)*1.25,2)</f>
        <v>16.22</v>
      </c>
      <c r="I348" s="284">
        <f>TRUNC(TRUNC(((C348+('Traitements par indices'!G348*12))/1820),2)*1.27,2)</f>
        <v>16.48</v>
      </c>
      <c r="J348" s="284">
        <f t="shared" si="42"/>
        <v>27.03</v>
      </c>
      <c r="K348" s="285">
        <f t="shared" si="43"/>
        <v>32.44</v>
      </c>
      <c r="L348" s="284">
        <f t="shared" si="44"/>
        <v>16.059999999999999</v>
      </c>
      <c r="M348" s="284">
        <f t="shared" si="45"/>
        <v>16.309999999999999</v>
      </c>
      <c r="N348" s="284">
        <f t="shared" si="46"/>
        <v>26.76</v>
      </c>
      <c r="O348" s="285">
        <f t="shared" si="47"/>
        <v>32.119999999999997</v>
      </c>
    </row>
    <row r="349" spans="1:15" ht="16" customHeight="1" x14ac:dyDescent="0.25">
      <c r="A349" s="269">
        <v>397</v>
      </c>
      <c r="B349" s="286">
        <v>446</v>
      </c>
      <c r="C349" s="271">
        <v>23452.14</v>
      </c>
      <c r="D349" s="272">
        <f>TRUNC(TRUNC(((C349+('Traitements par indices'!F349*12))/1820),2)*1.25,2)</f>
        <v>16.579999999999998</v>
      </c>
      <c r="E349" s="273">
        <f>TRUNC(TRUNC(((C349+('Traitements par indices'!F349*12))/1820),2)*1.27,2)</f>
        <v>16.850000000000001</v>
      </c>
      <c r="F349" s="273">
        <f t="shared" si="40"/>
        <v>27.63</v>
      </c>
      <c r="G349" s="274">
        <f t="shared" si="41"/>
        <v>33.159999999999997</v>
      </c>
      <c r="H349" s="275">
        <f>TRUNC(TRUNC(((C349+('Traitements par indices'!G349*12))/1820),2)*1.25,2)</f>
        <v>16.260000000000002</v>
      </c>
      <c r="I349" s="275">
        <f>TRUNC(TRUNC(((C349+('Traitements par indices'!G349*12))/1820),2)*1.27,2)</f>
        <v>16.52</v>
      </c>
      <c r="J349" s="275">
        <f t="shared" si="42"/>
        <v>27.1</v>
      </c>
      <c r="K349" s="276">
        <f t="shared" si="43"/>
        <v>32.520000000000003</v>
      </c>
      <c r="L349" s="275">
        <f t="shared" si="44"/>
        <v>16.100000000000001</v>
      </c>
      <c r="M349" s="275">
        <f t="shared" si="45"/>
        <v>16.350000000000001</v>
      </c>
      <c r="N349" s="275">
        <f t="shared" si="46"/>
        <v>26.83</v>
      </c>
      <c r="O349" s="276">
        <f t="shared" si="47"/>
        <v>32.200000000000003</v>
      </c>
    </row>
    <row r="350" spans="1:15" s="277" customFormat="1" ht="16" customHeight="1" x14ac:dyDescent="0.25">
      <c r="A350" s="278">
        <v>398</v>
      </c>
      <c r="B350" s="279">
        <v>447</v>
      </c>
      <c r="C350" s="280">
        <v>23511.21</v>
      </c>
      <c r="D350" s="281">
        <f>TRUNC(TRUNC(((C350+('Traitements par indices'!F350*12))/1820),2)*1.25,2)</f>
        <v>16.62</v>
      </c>
      <c r="E350" s="282">
        <f>TRUNC(TRUNC(((C350+('Traitements par indices'!F350*12))/1820),2)*1.27,2)</f>
        <v>16.89</v>
      </c>
      <c r="F350" s="282">
        <f t="shared" si="40"/>
        <v>27.7</v>
      </c>
      <c r="G350" s="283">
        <f t="shared" si="41"/>
        <v>33.24</v>
      </c>
      <c r="H350" s="284">
        <f>TRUNC(TRUNC(((C350+('Traitements par indices'!G350*12))/1820),2)*1.25,2)</f>
        <v>16.3</v>
      </c>
      <c r="I350" s="284">
        <f>TRUNC(TRUNC(((C350+('Traitements par indices'!G350*12))/1820),2)*1.27,2)</f>
        <v>16.559999999999999</v>
      </c>
      <c r="J350" s="284">
        <f t="shared" si="42"/>
        <v>27.16</v>
      </c>
      <c r="K350" s="285">
        <f t="shared" si="43"/>
        <v>32.6</v>
      </c>
      <c r="L350" s="284">
        <f t="shared" si="44"/>
        <v>16.13</v>
      </c>
      <c r="M350" s="284">
        <f t="shared" si="45"/>
        <v>16.39</v>
      </c>
      <c r="N350" s="284">
        <f t="shared" si="46"/>
        <v>26.88</v>
      </c>
      <c r="O350" s="285">
        <f t="shared" si="47"/>
        <v>32.26</v>
      </c>
    </row>
    <row r="351" spans="1:15" ht="16" customHeight="1" x14ac:dyDescent="0.25">
      <c r="A351" s="269">
        <v>398</v>
      </c>
      <c r="B351" s="286">
        <v>448</v>
      </c>
      <c r="C351" s="271">
        <v>23511.21</v>
      </c>
      <c r="D351" s="272">
        <f>TRUNC(TRUNC(((C351+('Traitements par indices'!F351*12))/1820),2)*1.25,2)</f>
        <v>16.62</v>
      </c>
      <c r="E351" s="273">
        <f>TRUNC(TRUNC(((C351+('Traitements par indices'!F351*12))/1820),2)*1.27,2)</f>
        <v>16.89</v>
      </c>
      <c r="F351" s="273">
        <f t="shared" si="40"/>
        <v>27.7</v>
      </c>
      <c r="G351" s="274">
        <f t="shared" si="41"/>
        <v>33.24</v>
      </c>
      <c r="H351" s="275">
        <f>TRUNC(TRUNC(((C351+('Traitements par indices'!G351*12))/1820),2)*1.25,2)</f>
        <v>16.3</v>
      </c>
      <c r="I351" s="275">
        <f>TRUNC(TRUNC(((C351+('Traitements par indices'!G351*12))/1820),2)*1.27,2)</f>
        <v>16.559999999999999</v>
      </c>
      <c r="J351" s="275">
        <f t="shared" si="42"/>
        <v>27.16</v>
      </c>
      <c r="K351" s="276">
        <f t="shared" si="43"/>
        <v>32.6</v>
      </c>
      <c r="L351" s="275">
        <f t="shared" si="44"/>
        <v>16.13</v>
      </c>
      <c r="M351" s="275">
        <f t="shared" si="45"/>
        <v>16.39</v>
      </c>
      <c r="N351" s="275">
        <f t="shared" si="46"/>
        <v>26.88</v>
      </c>
      <c r="O351" s="276">
        <f t="shared" si="47"/>
        <v>32.26</v>
      </c>
    </row>
    <row r="352" spans="1:15" s="277" customFormat="1" ht="16" customHeight="1" x14ac:dyDescent="0.25">
      <c r="A352" s="278">
        <v>399</v>
      </c>
      <c r="B352" s="279">
        <v>449</v>
      </c>
      <c r="C352" s="280">
        <v>23570.29</v>
      </c>
      <c r="D352" s="281">
        <f>TRUNC(TRUNC(((C352+('Traitements par indices'!F352*12))/1820),2)*1.25,2)</f>
        <v>16.66</v>
      </c>
      <c r="E352" s="282">
        <f>TRUNC(TRUNC(((C352+('Traitements par indices'!F352*12))/1820),2)*1.27,2)</f>
        <v>16.920000000000002</v>
      </c>
      <c r="F352" s="282">
        <f t="shared" si="40"/>
        <v>27.76</v>
      </c>
      <c r="G352" s="283">
        <f t="shared" si="41"/>
        <v>33.32</v>
      </c>
      <c r="H352" s="284">
        <f>TRUNC(TRUNC(((C352+('Traitements par indices'!G352*12))/1820),2)*1.25,2)</f>
        <v>16.350000000000001</v>
      </c>
      <c r="I352" s="284">
        <f>TRUNC(TRUNC(((C352+('Traitements par indices'!G352*12))/1820),2)*1.27,2)</f>
        <v>16.61</v>
      </c>
      <c r="J352" s="284">
        <f t="shared" si="42"/>
        <v>27.25</v>
      </c>
      <c r="K352" s="285">
        <f t="shared" si="43"/>
        <v>32.700000000000003</v>
      </c>
      <c r="L352" s="284">
        <f t="shared" si="44"/>
        <v>16.18</v>
      </c>
      <c r="M352" s="284">
        <f t="shared" si="45"/>
        <v>16.440000000000001</v>
      </c>
      <c r="N352" s="284">
        <f t="shared" si="46"/>
        <v>26.96</v>
      </c>
      <c r="O352" s="285">
        <f t="shared" si="47"/>
        <v>32.36</v>
      </c>
    </row>
    <row r="353" spans="1:15" ht="16" customHeight="1" x14ac:dyDescent="0.25">
      <c r="A353" s="269">
        <v>400</v>
      </c>
      <c r="B353" s="286">
        <v>450</v>
      </c>
      <c r="C353" s="271">
        <v>23629.360000000001</v>
      </c>
      <c r="D353" s="272">
        <f>TRUNC(TRUNC(((C353+('Traitements par indices'!F353*12))/1820),2)*1.25,2)</f>
        <v>16.71</v>
      </c>
      <c r="E353" s="273">
        <f>TRUNC(TRUNC(((C353+('Traitements par indices'!F353*12))/1820),2)*1.27,2)</f>
        <v>16.97</v>
      </c>
      <c r="F353" s="273">
        <f t="shared" si="40"/>
        <v>27.85</v>
      </c>
      <c r="G353" s="274">
        <f t="shared" si="41"/>
        <v>33.42</v>
      </c>
      <c r="H353" s="275">
        <f>TRUNC(TRUNC(((C353+('Traitements par indices'!G353*12))/1820),2)*1.25,2)</f>
        <v>16.38</v>
      </c>
      <c r="I353" s="275">
        <f>TRUNC(TRUNC(((C353+('Traitements par indices'!G353*12))/1820),2)*1.27,2)</f>
        <v>16.64</v>
      </c>
      <c r="J353" s="275">
        <f t="shared" si="42"/>
        <v>27.3</v>
      </c>
      <c r="K353" s="276">
        <f t="shared" si="43"/>
        <v>32.76</v>
      </c>
      <c r="L353" s="275">
        <f t="shared" si="44"/>
        <v>16.22</v>
      </c>
      <c r="M353" s="275">
        <f t="shared" si="45"/>
        <v>16.48</v>
      </c>
      <c r="N353" s="275">
        <f t="shared" si="46"/>
        <v>27.03</v>
      </c>
      <c r="O353" s="276">
        <f t="shared" si="47"/>
        <v>32.44</v>
      </c>
    </row>
    <row r="354" spans="1:15" ht="16" customHeight="1" x14ac:dyDescent="0.25">
      <c r="A354" s="278">
        <f>'Traitements par indices'!A354:C381</f>
        <v>401</v>
      </c>
      <c r="B354" s="279">
        <f>'Traitements par indices'!B354:D381</f>
        <v>451</v>
      </c>
      <c r="C354" s="280">
        <f>'Traitements par indices'!C354:E381</f>
        <v>23688.43</v>
      </c>
      <c r="D354" s="281">
        <f>TRUNC(TRUNC(((C354+('Traitements par indices'!F354*12))/1820),2)*1.25,2)</f>
        <v>16.75</v>
      </c>
      <c r="E354" s="282">
        <f>TRUNC(TRUNC(((C354+('Traitements par indices'!F354*12))/1820),2)*1.27,2)</f>
        <v>17.010000000000002</v>
      </c>
      <c r="F354" s="282">
        <f t="shared" si="40"/>
        <v>27.91</v>
      </c>
      <c r="G354" s="283">
        <f t="shared" si="41"/>
        <v>33.5</v>
      </c>
      <c r="H354" s="284">
        <f>TRUNC(TRUNC(((C354+('Traitements par indices'!G354*12))/1820),2)*1.25,2)</f>
        <v>16.420000000000002</v>
      </c>
      <c r="I354" s="284">
        <f>TRUNC(TRUNC(((C354+('Traitements par indices'!G354*12))/1820),2)*1.27,2)</f>
        <v>16.68</v>
      </c>
      <c r="J354" s="284">
        <f t="shared" si="42"/>
        <v>27.36</v>
      </c>
      <c r="K354" s="285">
        <f t="shared" si="43"/>
        <v>32.840000000000003</v>
      </c>
      <c r="L354" s="284">
        <f t="shared" si="44"/>
        <v>16.260000000000002</v>
      </c>
      <c r="M354" s="284">
        <f t="shared" si="45"/>
        <v>16.52</v>
      </c>
      <c r="N354" s="284">
        <f t="shared" si="46"/>
        <v>27.1</v>
      </c>
      <c r="O354" s="285">
        <f t="shared" si="47"/>
        <v>32.520000000000003</v>
      </c>
    </row>
    <row r="355" spans="1:15" ht="16" customHeight="1" x14ac:dyDescent="0.25">
      <c r="A355" s="269">
        <f>'Traitements par indices'!A355:C382</f>
        <v>401</v>
      </c>
      <c r="B355" s="286">
        <f>'Traitements par indices'!B355:D382</f>
        <v>452</v>
      </c>
      <c r="C355" s="271">
        <f>'Traitements par indices'!C355:E382</f>
        <v>23688.43</v>
      </c>
      <c r="D355" s="272">
        <f>TRUNC(TRUNC(((C355+('Traitements par indices'!F355*12))/1820),2)*1.25,2)</f>
        <v>16.75</v>
      </c>
      <c r="E355" s="273">
        <f>TRUNC(TRUNC(((C355+('Traitements par indices'!F355*12))/1820),2)*1.27,2)</f>
        <v>17.010000000000002</v>
      </c>
      <c r="F355" s="273">
        <f t="shared" si="40"/>
        <v>27.91</v>
      </c>
      <c r="G355" s="274">
        <f t="shared" si="41"/>
        <v>33.5</v>
      </c>
      <c r="H355" s="275">
        <f>TRUNC(TRUNC(((C355+('Traitements par indices'!G355*12))/1820),2)*1.25,2)</f>
        <v>16.420000000000002</v>
      </c>
      <c r="I355" s="275">
        <f>TRUNC(TRUNC(((C355+('Traitements par indices'!G355*12))/1820),2)*1.27,2)</f>
        <v>16.68</v>
      </c>
      <c r="J355" s="275">
        <f t="shared" si="42"/>
        <v>27.36</v>
      </c>
      <c r="K355" s="276">
        <f t="shared" si="43"/>
        <v>32.840000000000003</v>
      </c>
      <c r="L355" s="275">
        <f t="shared" si="44"/>
        <v>16.260000000000002</v>
      </c>
      <c r="M355" s="275">
        <f t="shared" si="45"/>
        <v>16.52</v>
      </c>
      <c r="N355" s="275">
        <f t="shared" si="46"/>
        <v>27.1</v>
      </c>
      <c r="O355" s="276">
        <f t="shared" si="47"/>
        <v>32.520000000000003</v>
      </c>
    </row>
    <row r="356" spans="1:15" ht="16" customHeight="1" x14ac:dyDescent="0.25">
      <c r="A356" s="278">
        <f>'Traitements par indices'!A356:C383</f>
        <v>402</v>
      </c>
      <c r="B356" s="279">
        <f>'Traitements par indices'!B356:D383</f>
        <v>453</v>
      </c>
      <c r="C356" s="280">
        <f>'Traitements par indices'!C356:E383</f>
        <v>23747.51</v>
      </c>
      <c r="D356" s="281">
        <f>TRUNC(TRUNC(((C356+('Traitements par indices'!F356*12))/1820),2)*1.25,2)</f>
        <v>16.78</v>
      </c>
      <c r="E356" s="282">
        <f>TRUNC(TRUNC(((C356+('Traitements par indices'!F356*12))/1820),2)*1.27,2)</f>
        <v>17.05</v>
      </c>
      <c r="F356" s="282">
        <f t="shared" si="40"/>
        <v>27.96</v>
      </c>
      <c r="G356" s="283">
        <f t="shared" si="41"/>
        <v>33.56</v>
      </c>
      <c r="H356" s="284">
        <f>TRUNC(TRUNC(((C356+('Traitements par indices'!G356*12))/1820),2)*1.25,2)</f>
        <v>16.46</v>
      </c>
      <c r="I356" s="284">
        <f>TRUNC(TRUNC(((C356+('Traitements par indices'!G356*12))/1820),2)*1.27,2)</f>
        <v>16.72</v>
      </c>
      <c r="J356" s="284">
        <f t="shared" si="42"/>
        <v>27.43</v>
      </c>
      <c r="K356" s="285">
        <f t="shared" si="43"/>
        <v>32.92</v>
      </c>
      <c r="L356" s="284">
        <f t="shared" si="44"/>
        <v>16.3</v>
      </c>
      <c r="M356" s="284">
        <f t="shared" si="45"/>
        <v>16.559999999999999</v>
      </c>
      <c r="N356" s="284">
        <f t="shared" si="46"/>
        <v>27.16</v>
      </c>
      <c r="O356" s="285">
        <f t="shared" si="47"/>
        <v>32.6</v>
      </c>
    </row>
    <row r="357" spans="1:15" ht="16" customHeight="1" x14ac:dyDescent="0.25">
      <c r="A357" s="269">
        <f>'Traitements par indices'!A357:C384</f>
        <v>403</v>
      </c>
      <c r="B357" s="286">
        <f>'Traitements par indices'!B357:D384</f>
        <v>454</v>
      </c>
      <c r="C357" s="271">
        <f>'Traitements par indices'!C357:E384</f>
        <v>23806.58</v>
      </c>
      <c r="D357" s="272">
        <f>TRUNC(TRUNC(((C357+('Traitements par indices'!F357*12))/1820),2)*1.25,2)</f>
        <v>16.829999999999998</v>
      </c>
      <c r="E357" s="273">
        <f>TRUNC(TRUNC(((C357+('Traitements par indices'!F357*12))/1820),2)*1.27,2)</f>
        <v>17.100000000000001</v>
      </c>
      <c r="F357" s="273">
        <f t="shared" si="40"/>
        <v>28.05</v>
      </c>
      <c r="G357" s="274">
        <f t="shared" si="41"/>
        <v>33.659999999999997</v>
      </c>
      <c r="H357" s="275">
        <f>TRUNC(TRUNC(((C357+('Traitements par indices'!G357*12))/1820),2)*1.25,2)</f>
        <v>16.510000000000002</v>
      </c>
      <c r="I357" s="275">
        <f>TRUNC(TRUNC(((C357+('Traitements par indices'!G357*12))/1820),2)*1.27,2)</f>
        <v>16.77</v>
      </c>
      <c r="J357" s="275">
        <f t="shared" si="42"/>
        <v>27.51</v>
      </c>
      <c r="K357" s="276">
        <f t="shared" si="43"/>
        <v>33.020000000000003</v>
      </c>
      <c r="L357" s="275">
        <f t="shared" si="44"/>
        <v>16.350000000000001</v>
      </c>
      <c r="M357" s="275">
        <f t="shared" si="45"/>
        <v>16.61</v>
      </c>
      <c r="N357" s="275">
        <f t="shared" si="46"/>
        <v>27.25</v>
      </c>
      <c r="O357" s="276">
        <f t="shared" si="47"/>
        <v>32.700000000000003</v>
      </c>
    </row>
    <row r="358" spans="1:15" ht="16" customHeight="1" x14ac:dyDescent="0.25">
      <c r="A358" s="278">
        <f>'Traitements par indices'!A358:C385</f>
        <v>403</v>
      </c>
      <c r="B358" s="279">
        <f>'Traitements par indices'!B358:D385</f>
        <v>455</v>
      </c>
      <c r="C358" s="280">
        <f>'Traitements par indices'!C358:E385</f>
        <v>23806.58</v>
      </c>
      <c r="D358" s="281">
        <f>TRUNC(TRUNC(((C358+('Traitements par indices'!F358*12))/1820),2)*1.25,2)</f>
        <v>16.829999999999998</v>
      </c>
      <c r="E358" s="282">
        <f>TRUNC(TRUNC(((C358+('Traitements par indices'!F358*12))/1820),2)*1.27,2)</f>
        <v>17.100000000000001</v>
      </c>
      <c r="F358" s="282">
        <f t="shared" si="40"/>
        <v>28.05</v>
      </c>
      <c r="G358" s="283">
        <f t="shared" si="41"/>
        <v>33.659999999999997</v>
      </c>
      <c r="H358" s="284">
        <f>TRUNC(TRUNC(((C358+('Traitements par indices'!G358*12))/1820),2)*1.25,2)</f>
        <v>16.510000000000002</v>
      </c>
      <c r="I358" s="284">
        <f>TRUNC(TRUNC(((C358+('Traitements par indices'!G358*12))/1820),2)*1.27,2)</f>
        <v>16.77</v>
      </c>
      <c r="J358" s="284">
        <f t="shared" si="42"/>
        <v>27.51</v>
      </c>
      <c r="K358" s="285">
        <f t="shared" si="43"/>
        <v>33.020000000000003</v>
      </c>
      <c r="L358" s="284">
        <f t="shared" si="44"/>
        <v>16.350000000000001</v>
      </c>
      <c r="M358" s="284">
        <f t="shared" si="45"/>
        <v>16.61</v>
      </c>
      <c r="N358" s="284">
        <f t="shared" si="46"/>
        <v>27.25</v>
      </c>
      <c r="O358" s="285">
        <f t="shared" si="47"/>
        <v>32.700000000000003</v>
      </c>
    </row>
    <row r="359" spans="1:15" ht="16" customHeight="1" x14ac:dyDescent="0.25">
      <c r="A359" s="269">
        <f>'Traitements par indices'!A359:C386</f>
        <v>404</v>
      </c>
      <c r="B359" s="286">
        <f>'Traitements par indices'!B359:D386</f>
        <v>456</v>
      </c>
      <c r="C359" s="271">
        <f>'Traitements par indices'!C359:E386</f>
        <v>23865.65</v>
      </c>
      <c r="D359" s="272">
        <f>TRUNC(TRUNC(((C359+('Traitements par indices'!F359*12))/1820),2)*1.25,2)</f>
        <v>16.87</v>
      </c>
      <c r="E359" s="273">
        <f>TRUNC(TRUNC(((C359+('Traitements par indices'!F359*12))/1820),2)*1.27,2)</f>
        <v>17.14</v>
      </c>
      <c r="F359" s="273">
        <f t="shared" si="40"/>
        <v>28.11</v>
      </c>
      <c r="G359" s="274">
        <f t="shared" si="41"/>
        <v>33.74</v>
      </c>
      <c r="H359" s="275">
        <f>TRUNC(TRUNC(((C359+('Traitements par indices'!G359*12))/1820),2)*1.25,2)</f>
        <v>16.55</v>
      </c>
      <c r="I359" s="275">
        <f>TRUNC(TRUNC(((C359+('Traitements par indices'!G359*12))/1820),2)*1.27,2)</f>
        <v>16.809999999999999</v>
      </c>
      <c r="J359" s="275">
        <f t="shared" si="42"/>
        <v>27.58</v>
      </c>
      <c r="K359" s="276">
        <f t="shared" si="43"/>
        <v>33.1</v>
      </c>
      <c r="L359" s="275">
        <f t="shared" si="44"/>
        <v>16.38</v>
      </c>
      <c r="M359" s="275">
        <f t="shared" si="45"/>
        <v>16.64</v>
      </c>
      <c r="N359" s="275">
        <f t="shared" si="46"/>
        <v>27.3</v>
      </c>
      <c r="O359" s="276">
        <f t="shared" si="47"/>
        <v>32.76</v>
      </c>
    </row>
    <row r="360" spans="1:15" ht="16" customHeight="1" x14ac:dyDescent="0.25">
      <c r="A360" s="278">
        <f>'Traitements par indices'!A360:C387</f>
        <v>405</v>
      </c>
      <c r="B360" s="279">
        <f>'Traitements par indices'!B360:D387</f>
        <v>457</v>
      </c>
      <c r="C360" s="280">
        <f>'Traitements par indices'!C360:E387</f>
        <v>23924.73</v>
      </c>
      <c r="D360" s="281">
        <f>TRUNC(TRUNC(((C360+('Traitements par indices'!F360*12))/1820),2)*1.25,2)</f>
        <v>16.91</v>
      </c>
      <c r="E360" s="282">
        <f>TRUNC(TRUNC(((C360+('Traitements par indices'!F360*12))/1820),2)*1.27,2)</f>
        <v>17.18</v>
      </c>
      <c r="F360" s="282">
        <f t="shared" si="40"/>
        <v>28.18</v>
      </c>
      <c r="G360" s="283">
        <f t="shared" si="41"/>
        <v>33.82</v>
      </c>
      <c r="H360" s="284">
        <f>TRUNC(TRUNC(((C360+('Traitements par indices'!G360*12))/1820),2)*1.25,2)</f>
        <v>16.579999999999998</v>
      </c>
      <c r="I360" s="284">
        <f>TRUNC(TRUNC(((C360+('Traitements par indices'!G360*12))/1820),2)*1.27,2)</f>
        <v>16.850000000000001</v>
      </c>
      <c r="J360" s="284">
        <f t="shared" si="42"/>
        <v>27.63</v>
      </c>
      <c r="K360" s="285">
        <f t="shared" si="43"/>
        <v>33.159999999999997</v>
      </c>
      <c r="L360" s="284">
        <f t="shared" si="44"/>
        <v>16.420000000000002</v>
      </c>
      <c r="M360" s="284">
        <f t="shared" si="45"/>
        <v>16.68</v>
      </c>
      <c r="N360" s="284">
        <f t="shared" si="46"/>
        <v>27.36</v>
      </c>
      <c r="O360" s="285">
        <f t="shared" si="47"/>
        <v>32.840000000000003</v>
      </c>
    </row>
    <row r="361" spans="1:15" ht="16" customHeight="1" x14ac:dyDescent="0.25">
      <c r="A361" s="269">
        <f>'Traitements par indices'!A361:C388</f>
        <v>406</v>
      </c>
      <c r="B361" s="286">
        <f>'Traitements par indices'!B361:D388</f>
        <v>458</v>
      </c>
      <c r="C361" s="271">
        <f>'Traitements par indices'!C361:E388</f>
        <v>23983.8</v>
      </c>
      <c r="D361" s="272">
        <f>TRUNC(TRUNC(((C361+('Traitements par indices'!F361*12))/1820),2)*1.25,2)</f>
        <v>16.96</v>
      </c>
      <c r="E361" s="273">
        <f>TRUNC(TRUNC(((C361+('Traitements par indices'!F361*12))/1820),2)*1.27,2)</f>
        <v>17.23</v>
      </c>
      <c r="F361" s="273">
        <f t="shared" si="40"/>
        <v>28.26</v>
      </c>
      <c r="G361" s="274">
        <f t="shared" si="41"/>
        <v>33.92</v>
      </c>
      <c r="H361" s="275">
        <f>TRUNC(TRUNC(((C361+('Traitements par indices'!G361*12))/1820),2)*1.25,2)</f>
        <v>16.62</v>
      </c>
      <c r="I361" s="275">
        <f>TRUNC(TRUNC(((C361+('Traitements par indices'!G361*12))/1820),2)*1.27,2)</f>
        <v>16.89</v>
      </c>
      <c r="J361" s="275">
        <f t="shared" si="42"/>
        <v>27.7</v>
      </c>
      <c r="K361" s="276">
        <f t="shared" si="43"/>
        <v>33.24</v>
      </c>
      <c r="L361" s="275">
        <f t="shared" si="44"/>
        <v>16.46</v>
      </c>
      <c r="M361" s="275">
        <f t="shared" si="45"/>
        <v>16.72</v>
      </c>
      <c r="N361" s="275">
        <f t="shared" si="46"/>
        <v>27.43</v>
      </c>
      <c r="O361" s="276">
        <f t="shared" si="47"/>
        <v>32.92</v>
      </c>
    </row>
    <row r="362" spans="1:15" ht="16" customHeight="1" x14ac:dyDescent="0.25">
      <c r="A362" s="278">
        <f>'Traitements par indices'!A362:C389</f>
        <v>407</v>
      </c>
      <c r="B362" s="279">
        <f>'Traitements par indices'!B362:D389</f>
        <v>459</v>
      </c>
      <c r="C362" s="280">
        <f>'Traitements par indices'!C362:E389</f>
        <v>24042.87</v>
      </c>
      <c r="D362" s="281">
        <f>TRUNC(TRUNC(((C362+('Traitements par indices'!F362*12))/1820),2)*1.25,2)</f>
        <v>17</v>
      </c>
      <c r="E362" s="282">
        <f>TRUNC(TRUNC(((C362+('Traitements par indices'!F362*12))/1820),2)*1.27,2)</f>
        <v>17.27</v>
      </c>
      <c r="F362" s="282">
        <f t="shared" si="40"/>
        <v>28.33</v>
      </c>
      <c r="G362" s="283">
        <f t="shared" si="41"/>
        <v>34</v>
      </c>
      <c r="H362" s="284">
        <f>TRUNC(TRUNC(((C362+('Traitements par indices'!G362*12))/1820),2)*1.25,2)</f>
        <v>16.670000000000002</v>
      </c>
      <c r="I362" s="284">
        <f>TRUNC(TRUNC(((C362+('Traitements par indices'!G362*12))/1820),2)*1.27,2)</f>
        <v>16.940000000000001</v>
      </c>
      <c r="J362" s="284">
        <f t="shared" si="42"/>
        <v>27.78</v>
      </c>
      <c r="K362" s="285">
        <f t="shared" si="43"/>
        <v>33.340000000000003</v>
      </c>
      <c r="L362" s="284">
        <f t="shared" si="44"/>
        <v>16.510000000000002</v>
      </c>
      <c r="M362" s="284">
        <f t="shared" si="45"/>
        <v>16.77</v>
      </c>
      <c r="N362" s="284">
        <f t="shared" si="46"/>
        <v>27.51</v>
      </c>
      <c r="O362" s="285">
        <f t="shared" si="47"/>
        <v>33.020000000000003</v>
      </c>
    </row>
    <row r="363" spans="1:15" ht="16" customHeight="1" x14ac:dyDescent="0.25">
      <c r="A363" s="269">
        <f>'Traitements par indices'!A363:C390</f>
        <v>408</v>
      </c>
      <c r="B363" s="286">
        <f>'Traitements par indices'!B363:D390</f>
        <v>460</v>
      </c>
      <c r="C363" s="271">
        <f>'Traitements par indices'!C363:E390</f>
        <v>24101.95</v>
      </c>
      <c r="D363" s="272">
        <f>TRUNC(TRUNC(((C363+('Traitements par indices'!F363*12))/1820),2)*1.25,2)</f>
        <v>17.05</v>
      </c>
      <c r="E363" s="273">
        <f>TRUNC(TRUNC(((C363+('Traitements par indices'!F363*12))/1820),2)*1.27,2)</f>
        <v>17.32</v>
      </c>
      <c r="F363" s="273">
        <f t="shared" si="40"/>
        <v>28.41</v>
      </c>
      <c r="G363" s="274">
        <f t="shared" si="41"/>
        <v>34.1</v>
      </c>
      <c r="H363" s="275">
        <f>TRUNC(TRUNC(((C363+('Traitements par indices'!G363*12))/1820),2)*1.25,2)</f>
        <v>16.71</v>
      </c>
      <c r="I363" s="275">
        <f>TRUNC(TRUNC(((C363+('Traitements par indices'!G363*12))/1820),2)*1.27,2)</f>
        <v>16.97</v>
      </c>
      <c r="J363" s="275">
        <f t="shared" si="42"/>
        <v>27.85</v>
      </c>
      <c r="K363" s="276">
        <f t="shared" si="43"/>
        <v>33.42</v>
      </c>
      <c r="L363" s="275">
        <f t="shared" si="44"/>
        <v>16.55</v>
      </c>
      <c r="M363" s="275">
        <f t="shared" si="45"/>
        <v>16.809999999999999</v>
      </c>
      <c r="N363" s="275">
        <f t="shared" si="46"/>
        <v>27.58</v>
      </c>
      <c r="O363" s="276">
        <f t="shared" si="47"/>
        <v>33.1</v>
      </c>
    </row>
    <row r="364" spans="1:15" ht="16" customHeight="1" x14ac:dyDescent="0.25">
      <c r="A364" s="278">
        <f>'Traitements par indices'!A364:C391</f>
        <v>409</v>
      </c>
      <c r="B364" s="279">
        <f>'Traitements par indices'!B364:D391</f>
        <v>461</v>
      </c>
      <c r="C364" s="280">
        <f>'Traitements par indices'!C364:E391</f>
        <v>24161.02</v>
      </c>
      <c r="D364" s="281">
        <f>TRUNC(TRUNC(((C364+('Traitements par indices'!F364*12))/1820),2)*1.25,2)</f>
        <v>17.079999999999998</v>
      </c>
      <c r="E364" s="282">
        <f>TRUNC(TRUNC(((C364+('Traitements par indices'!F364*12))/1820),2)*1.27,2)</f>
        <v>17.36</v>
      </c>
      <c r="F364" s="282">
        <f t="shared" si="40"/>
        <v>28.46</v>
      </c>
      <c r="G364" s="283">
        <f t="shared" si="41"/>
        <v>34.159999999999997</v>
      </c>
      <c r="H364" s="284">
        <f>TRUNC(TRUNC(((C364+('Traitements par indices'!G364*12))/1820),2)*1.25,2)</f>
        <v>16.75</v>
      </c>
      <c r="I364" s="284">
        <f>TRUNC(TRUNC(((C364+('Traitements par indices'!G364*12))/1820),2)*1.27,2)</f>
        <v>17.010000000000002</v>
      </c>
      <c r="J364" s="284">
        <f t="shared" si="42"/>
        <v>27.91</v>
      </c>
      <c r="K364" s="285">
        <f t="shared" si="43"/>
        <v>33.5</v>
      </c>
      <c r="L364" s="284">
        <f t="shared" si="44"/>
        <v>16.579999999999998</v>
      </c>
      <c r="M364" s="284">
        <f t="shared" si="45"/>
        <v>16.850000000000001</v>
      </c>
      <c r="N364" s="284">
        <f t="shared" si="46"/>
        <v>27.63</v>
      </c>
      <c r="O364" s="285">
        <f t="shared" si="47"/>
        <v>33.159999999999997</v>
      </c>
    </row>
    <row r="365" spans="1:15" ht="16" customHeight="1" x14ac:dyDescent="0.25">
      <c r="A365" s="269">
        <f>'Traitements par indices'!A365:C392</f>
        <v>410</v>
      </c>
      <c r="B365" s="286">
        <f>'Traitements par indices'!B365:D392</f>
        <v>462</v>
      </c>
      <c r="C365" s="271">
        <f>'Traitements par indices'!C365:E392</f>
        <v>24220.09</v>
      </c>
      <c r="D365" s="272">
        <f>TRUNC(TRUNC(((C365+('Traitements par indices'!F365*12))/1820),2)*1.25,2)</f>
        <v>17.12</v>
      </c>
      <c r="E365" s="273">
        <f>TRUNC(TRUNC(((C365+('Traitements par indices'!F365*12))/1820),2)*1.27,2)</f>
        <v>17.39</v>
      </c>
      <c r="F365" s="273">
        <f t="shared" si="40"/>
        <v>28.53</v>
      </c>
      <c r="G365" s="274">
        <f t="shared" si="41"/>
        <v>34.24</v>
      </c>
      <c r="H365" s="275">
        <f>TRUNC(TRUNC(((C365+('Traitements par indices'!G365*12))/1820),2)*1.25,2)</f>
        <v>16.8</v>
      </c>
      <c r="I365" s="275">
        <f>TRUNC(TRUNC(((C365+('Traitements par indices'!G365*12))/1820),2)*1.27,2)</f>
        <v>17.059999999999999</v>
      </c>
      <c r="J365" s="275">
        <f t="shared" si="42"/>
        <v>28</v>
      </c>
      <c r="K365" s="276">
        <f t="shared" si="43"/>
        <v>33.6</v>
      </c>
      <c r="L365" s="275">
        <f t="shared" si="44"/>
        <v>16.62</v>
      </c>
      <c r="M365" s="275">
        <f t="shared" si="45"/>
        <v>16.89</v>
      </c>
      <c r="N365" s="275">
        <f t="shared" si="46"/>
        <v>27.7</v>
      </c>
      <c r="O365" s="276">
        <f t="shared" si="47"/>
        <v>33.24</v>
      </c>
    </row>
    <row r="366" spans="1:15" ht="16" customHeight="1" x14ac:dyDescent="0.25">
      <c r="A366" s="278">
        <f>'Traitements par indices'!A366:C393</f>
        <v>410</v>
      </c>
      <c r="B366" s="279">
        <f>'Traitements par indices'!B366:D393</f>
        <v>463</v>
      </c>
      <c r="C366" s="280">
        <f>'Traitements par indices'!C366:E393</f>
        <v>24220.09</v>
      </c>
      <c r="D366" s="281">
        <f>TRUNC(TRUNC(((C366+('Traitements par indices'!F366*12))/1820),2)*1.25,2)</f>
        <v>17.12</v>
      </c>
      <c r="E366" s="282">
        <f>TRUNC(TRUNC(((C366+('Traitements par indices'!F366*12))/1820),2)*1.27,2)</f>
        <v>17.39</v>
      </c>
      <c r="F366" s="282">
        <f t="shared" si="40"/>
        <v>28.53</v>
      </c>
      <c r="G366" s="283">
        <f t="shared" si="41"/>
        <v>34.24</v>
      </c>
      <c r="H366" s="284">
        <f>TRUNC(TRUNC(((C366+('Traitements par indices'!G366*12))/1820),2)*1.25,2)</f>
        <v>16.8</v>
      </c>
      <c r="I366" s="284">
        <f>TRUNC(TRUNC(((C366+('Traitements par indices'!G366*12))/1820),2)*1.27,2)</f>
        <v>17.059999999999999</v>
      </c>
      <c r="J366" s="284">
        <f t="shared" si="42"/>
        <v>28</v>
      </c>
      <c r="K366" s="285">
        <f t="shared" si="43"/>
        <v>33.6</v>
      </c>
      <c r="L366" s="284">
        <f t="shared" si="44"/>
        <v>16.62</v>
      </c>
      <c r="M366" s="284">
        <f t="shared" si="45"/>
        <v>16.89</v>
      </c>
      <c r="N366" s="284">
        <f t="shared" si="46"/>
        <v>27.7</v>
      </c>
      <c r="O366" s="285">
        <f t="shared" si="47"/>
        <v>33.24</v>
      </c>
    </row>
    <row r="367" spans="1:15" ht="16" customHeight="1" x14ac:dyDescent="0.25">
      <c r="A367" s="269">
        <f>'Traitements par indices'!A367:C394</f>
        <v>411</v>
      </c>
      <c r="B367" s="286">
        <f>'Traitements par indices'!B367:D394</f>
        <v>464</v>
      </c>
      <c r="C367" s="271">
        <f>'Traitements par indices'!C367:E394</f>
        <v>24279.17</v>
      </c>
      <c r="D367" s="272">
        <f>TRUNC(TRUNC(((C367+('Traitements par indices'!F367*12))/1820),2)*1.25,2)</f>
        <v>17.170000000000002</v>
      </c>
      <c r="E367" s="273">
        <f>TRUNC(TRUNC(((C367+('Traitements par indices'!F367*12))/1820),2)*1.27,2)</f>
        <v>17.440000000000001</v>
      </c>
      <c r="F367" s="273">
        <f t="shared" si="40"/>
        <v>28.61</v>
      </c>
      <c r="G367" s="274">
        <f t="shared" si="41"/>
        <v>34.340000000000003</v>
      </c>
      <c r="H367" s="275">
        <f>TRUNC(TRUNC(((C367+('Traitements par indices'!G367*12))/1820),2)*1.25,2)</f>
        <v>16.829999999999998</v>
      </c>
      <c r="I367" s="275">
        <f>TRUNC(TRUNC(((C367+('Traitements par indices'!G367*12))/1820),2)*1.27,2)</f>
        <v>17.100000000000001</v>
      </c>
      <c r="J367" s="275">
        <f t="shared" si="42"/>
        <v>28.05</v>
      </c>
      <c r="K367" s="276">
        <f t="shared" si="43"/>
        <v>33.659999999999997</v>
      </c>
      <c r="L367" s="275">
        <f t="shared" si="44"/>
        <v>16.670000000000002</v>
      </c>
      <c r="M367" s="275">
        <f t="shared" si="45"/>
        <v>16.940000000000001</v>
      </c>
      <c r="N367" s="275">
        <f t="shared" si="46"/>
        <v>27.78</v>
      </c>
      <c r="O367" s="276">
        <f t="shared" si="47"/>
        <v>33.340000000000003</v>
      </c>
    </row>
    <row r="368" spans="1:15" ht="16" customHeight="1" x14ac:dyDescent="0.25">
      <c r="A368" s="278">
        <f>'Traitements par indices'!A368:C395</f>
        <v>412</v>
      </c>
      <c r="B368" s="279">
        <f>'Traitements par indices'!B368:D395</f>
        <v>465</v>
      </c>
      <c r="C368" s="280">
        <f>'Traitements par indices'!C368:E395</f>
        <v>24338.240000000002</v>
      </c>
      <c r="D368" s="281">
        <f>TRUNC(TRUNC(((C368+('Traitements par indices'!F368*12))/1820),2)*1.25,2)</f>
        <v>17.21</v>
      </c>
      <c r="E368" s="282">
        <f>TRUNC(TRUNC(((C368+('Traitements par indices'!F368*12))/1820),2)*1.27,2)</f>
        <v>17.48</v>
      </c>
      <c r="F368" s="282">
        <f t="shared" si="40"/>
        <v>28.68</v>
      </c>
      <c r="G368" s="283">
        <f t="shared" si="41"/>
        <v>34.42</v>
      </c>
      <c r="H368" s="284">
        <f>TRUNC(TRUNC(((C368+('Traitements par indices'!G368*12))/1820),2)*1.25,2)</f>
        <v>16.87</v>
      </c>
      <c r="I368" s="284">
        <f>TRUNC(TRUNC(((C368+('Traitements par indices'!G368*12))/1820),2)*1.27,2)</f>
        <v>17.14</v>
      </c>
      <c r="J368" s="284">
        <f t="shared" si="42"/>
        <v>28.11</v>
      </c>
      <c r="K368" s="285">
        <f t="shared" si="43"/>
        <v>33.74</v>
      </c>
      <c r="L368" s="284">
        <f t="shared" si="44"/>
        <v>16.71</v>
      </c>
      <c r="M368" s="284">
        <f t="shared" si="45"/>
        <v>16.97</v>
      </c>
      <c r="N368" s="284">
        <f t="shared" si="46"/>
        <v>27.85</v>
      </c>
      <c r="O368" s="285">
        <f t="shared" si="47"/>
        <v>33.42</v>
      </c>
    </row>
    <row r="369" spans="1:15" ht="16" customHeight="1" x14ac:dyDescent="0.25">
      <c r="A369" s="269">
        <f>'Traitements par indices'!A369:C396</f>
        <v>413</v>
      </c>
      <c r="B369" s="286">
        <f>'Traitements par indices'!B369:D396</f>
        <v>466</v>
      </c>
      <c r="C369" s="271">
        <f>'Traitements par indices'!C369:E396</f>
        <v>24397.31</v>
      </c>
      <c r="D369" s="272">
        <f>TRUNC(TRUNC(((C369+('Traitements par indices'!F369*12))/1820),2)*1.25,2)</f>
        <v>17.25</v>
      </c>
      <c r="E369" s="273">
        <f>TRUNC(TRUNC(((C369+('Traitements par indices'!F369*12))/1820),2)*1.27,2)</f>
        <v>17.52</v>
      </c>
      <c r="F369" s="273">
        <f t="shared" si="40"/>
        <v>28.75</v>
      </c>
      <c r="G369" s="274">
        <f t="shared" si="41"/>
        <v>34.5</v>
      </c>
      <c r="H369" s="275">
        <f>TRUNC(TRUNC(((C369+('Traitements par indices'!G369*12))/1820),2)*1.25,2)</f>
        <v>16.91</v>
      </c>
      <c r="I369" s="275">
        <f>TRUNC(TRUNC(((C369+('Traitements par indices'!G369*12))/1820),2)*1.27,2)</f>
        <v>17.18</v>
      </c>
      <c r="J369" s="275">
        <f t="shared" si="42"/>
        <v>28.18</v>
      </c>
      <c r="K369" s="276">
        <f t="shared" si="43"/>
        <v>33.82</v>
      </c>
      <c r="L369" s="275">
        <f t="shared" si="44"/>
        <v>16.75</v>
      </c>
      <c r="M369" s="275">
        <f t="shared" si="45"/>
        <v>17.010000000000002</v>
      </c>
      <c r="N369" s="275">
        <f t="shared" si="46"/>
        <v>27.91</v>
      </c>
      <c r="O369" s="276">
        <f t="shared" si="47"/>
        <v>33.5</v>
      </c>
    </row>
    <row r="370" spans="1:15" ht="16" customHeight="1" x14ac:dyDescent="0.25">
      <c r="A370" s="278">
        <f>'Traitements par indices'!A370:C397</f>
        <v>413</v>
      </c>
      <c r="B370" s="279">
        <f>'Traitements par indices'!B370:D397</f>
        <v>467</v>
      </c>
      <c r="C370" s="280">
        <f>'Traitements par indices'!C370:E397</f>
        <v>24397.31</v>
      </c>
      <c r="D370" s="281">
        <f>TRUNC(TRUNC(((C370+('Traitements par indices'!F370*12))/1820),2)*1.25,2)</f>
        <v>17.25</v>
      </c>
      <c r="E370" s="282">
        <f>TRUNC(TRUNC(((C370+('Traitements par indices'!F370*12))/1820),2)*1.27,2)</f>
        <v>17.52</v>
      </c>
      <c r="F370" s="282">
        <f t="shared" si="40"/>
        <v>28.75</v>
      </c>
      <c r="G370" s="283">
        <f t="shared" si="41"/>
        <v>34.5</v>
      </c>
      <c r="H370" s="284">
        <f>TRUNC(TRUNC(((C370+('Traitements par indices'!G370*12))/1820),2)*1.25,2)</f>
        <v>16.91</v>
      </c>
      <c r="I370" s="284">
        <f>TRUNC(TRUNC(((C370+('Traitements par indices'!G370*12))/1820),2)*1.27,2)</f>
        <v>17.18</v>
      </c>
      <c r="J370" s="284">
        <f t="shared" si="42"/>
        <v>28.18</v>
      </c>
      <c r="K370" s="285">
        <f t="shared" si="43"/>
        <v>33.82</v>
      </c>
      <c r="L370" s="284">
        <f t="shared" si="44"/>
        <v>16.75</v>
      </c>
      <c r="M370" s="284">
        <f t="shared" si="45"/>
        <v>17.010000000000002</v>
      </c>
      <c r="N370" s="284">
        <f t="shared" si="46"/>
        <v>27.91</v>
      </c>
      <c r="O370" s="285">
        <f t="shared" si="47"/>
        <v>33.5</v>
      </c>
    </row>
    <row r="371" spans="1:15" ht="16" customHeight="1" x14ac:dyDescent="0.25">
      <c r="A371" s="269">
        <f>'Traitements par indices'!A371:C398</f>
        <v>414</v>
      </c>
      <c r="B371" s="286">
        <f>'Traitements par indices'!B371:D398</f>
        <v>468</v>
      </c>
      <c r="C371" s="271">
        <f>'Traitements par indices'!C371:E398</f>
        <v>24456.39</v>
      </c>
      <c r="D371" s="272">
        <f>TRUNC(TRUNC(((C371+('Traitements par indices'!F371*12))/1820),2)*1.25,2)</f>
        <v>17.3</v>
      </c>
      <c r="E371" s="273">
        <f>TRUNC(TRUNC(((C371+('Traitements par indices'!F371*12))/1820),2)*1.27,2)</f>
        <v>17.57</v>
      </c>
      <c r="F371" s="273">
        <f t="shared" si="40"/>
        <v>28.83</v>
      </c>
      <c r="G371" s="274">
        <f t="shared" si="41"/>
        <v>34.6</v>
      </c>
      <c r="H371" s="275">
        <f>TRUNC(TRUNC(((C371+('Traitements par indices'!G371*12))/1820),2)*1.25,2)</f>
        <v>16.96</v>
      </c>
      <c r="I371" s="275">
        <f>TRUNC(TRUNC(((C371+('Traitements par indices'!G371*12))/1820),2)*1.27,2)</f>
        <v>17.23</v>
      </c>
      <c r="J371" s="275">
        <f t="shared" si="42"/>
        <v>28.26</v>
      </c>
      <c r="K371" s="276">
        <f t="shared" si="43"/>
        <v>33.92</v>
      </c>
      <c r="L371" s="275">
        <f t="shared" si="44"/>
        <v>16.78</v>
      </c>
      <c r="M371" s="275">
        <f t="shared" si="45"/>
        <v>17.05</v>
      </c>
      <c r="N371" s="275">
        <f t="shared" si="46"/>
        <v>27.96</v>
      </c>
      <c r="O371" s="276">
        <f t="shared" si="47"/>
        <v>33.56</v>
      </c>
    </row>
    <row r="372" spans="1:15" ht="16" customHeight="1" x14ac:dyDescent="0.25">
      <c r="A372" s="278">
        <f>'Traitements par indices'!A372:C399</f>
        <v>415</v>
      </c>
      <c r="B372" s="279">
        <f>'Traitements par indices'!B372:D399</f>
        <v>469</v>
      </c>
      <c r="C372" s="280">
        <f>'Traitements par indices'!C372:E399</f>
        <v>24515.46</v>
      </c>
      <c r="D372" s="281">
        <f>TRUNC(TRUNC(((C372+('Traitements par indices'!F372*12))/1820),2)*1.25,2)</f>
        <v>17.329999999999998</v>
      </c>
      <c r="E372" s="282">
        <f>TRUNC(TRUNC(((C372+('Traitements par indices'!F372*12))/1820),2)*1.27,2)</f>
        <v>17.61</v>
      </c>
      <c r="F372" s="282">
        <f t="shared" si="40"/>
        <v>28.88</v>
      </c>
      <c r="G372" s="283">
        <f t="shared" si="41"/>
        <v>34.659999999999997</v>
      </c>
      <c r="H372" s="284">
        <f>TRUNC(TRUNC(((C372+('Traitements par indices'!G372*12))/1820),2)*1.25,2)</f>
        <v>17</v>
      </c>
      <c r="I372" s="284">
        <f>TRUNC(TRUNC(((C372+('Traitements par indices'!G372*12))/1820),2)*1.27,2)</f>
        <v>17.27</v>
      </c>
      <c r="J372" s="284">
        <f t="shared" si="42"/>
        <v>28.33</v>
      </c>
      <c r="K372" s="285">
        <f t="shared" si="43"/>
        <v>34</v>
      </c>
      <c r="L372" s="284">
        <f t="shared" si="44"/>
        <v>16.829999999999998</v>
      </c>
      <c r="M372" s="284">
        <f t="shared" si="45"/>
        <v>17.100000000000001</v>
      </c>
      <c r="N372" s="284">
        <f t="shared" si="46"/>
        <v>28.05</v>
      </c>
      <c r="O372" s="285">
        <f t="shared" si="47"/>
        <v>33.659999999999997</v>
      </c>
    </row>
    <row r="373" spans="1:15" ht="16" customHeight="1" x14ac:dyDescent="0.25">
      <c r="A373" s="269">
        <f>'Traitements par indices'!A373:C400</f>
        <v>416</v>
      </c>
      <c r="B373" s="286">
        <f>'Traitements par indices'!B373:D400</f>
        <v>470</v>
      </c>
      <c r="C373" s="271">
        <f>'Traitements par indices'!C373:E400</f>
        <v>24574.53</v>
      </c>
      <c r="D373" s="272">
        <f>TRUNC(TRUNC(((C373+('Traitements par indices'!F373*12))/1820),2)*1.25,2)</f>
        <v>17.37</v>
      </c>
      <c r="E373" s="273">
        <f>TRUNC(TRUNC(((C373+('Traitements par indices'!F373*12))/1820),2)*1.27,2)</f>
        <v>17.649999999999999</v>
      </c>
      <c r="F373" s="273">
        <f t="shared" si="40"/>
        <v>28.95</v>
      </c>
      <c r="G373" s="274">
        <f t="shared" si="41"/>
        <v>34.74</v>
      </c>
      <c r="H373" s="275">
        <f>TRUNC(TRUNC(((C373+('Traitements par indices'!G373*12))/1820),2)*1.25,2)</f>
        <v>17.03</v>
      </c>
      <c r="I373" s="275">
        <f>TRUNC(TRUNC(((C373+('Traitements par indices'!G373*12))/1820),2)*1.27,2)</f>
        <v>17.309999999999999</v>
      </c>
      <c r="J373" s="275">
        <f t="shared" si="42"/>
        <v>28.38</v>
      </c>
      <c r="K373" s="276">
        <f t="shared" si="43"/>
        <v>34.06</v>
      </c>
      <c r="L373" s="275">
        <f t="shared" si="44"/>
        <v>16.87</v>
      </c>
      <c r="M373" s="275">
        <f t="shared" si="45"/>
        <v>17.14</v>
      </c>
      <c r="N373" s="275">
        <f t="shared" si="46"/>
        <v>28.11</v>
      </c>
      <c r="O373" s="276">
        <f t="shared" si="47"/>
        <v>33.74</v>
      </c>
    </row>
    <row r="374" spans="1:15" ht="16" customHeight="1" x14ac:dyDescent="0.25">
      <c r="A374" s="278">
        <f>'Traitements par indices'!A374:C401</f>
        <v>416</v>
      </c>
      <c r="B374" s="279">
        <f>'Traitements par indices'!B374:D401</f>
        <v>471</v>
      </c>
      <c r="C374" s="280">
        <f>'Traitements par indices'!C374:E401</f>
        <v>24574.53</v>
      </c>
      <c r="D374" s="281">
        <f>TRUNC(TRUNC(((C374+('Traitements par indices'!F374*12))/1820),2)*1.25,2)</f>
        <v>17.37</v>
      </c>
      <c r="E374" s="282">
        <f>TRUNC(TRUNC(((C374+('Traitements par indices'!F374*12))/1820),2)*1.27,2)</f>
        <v>17.649999999999999</v>
      </c>
      <c r="F374" s="282">
        <f t="shared" si="40"/>
        <v>28.95</v>
      </c>
      <c r="G374" s="283">
        <f t="shared" si="41"/>
        <v>34.74</v>
      </c>
      <c r="H374" s="284">
        <f>TRUNC(TRUNC(((C374+('Traitements par indices'!G374*12))/1820),2)*1.25,2)</f>
        <v>17.03</v>
      </c>
      <c r="I374" s="284">
        <f>TRUNC(TRUNC(((C374+('Traitements par indices'!G374*12))/1820),2)*1.27,2)</f>
        <v>17.309999999999999</v>
      </c>
      <c r="J374" s="284">
        <f t="shared" si="42"/>
        <v>28.38</v>
      </c>
      <c r="K374" s="285">
        <f t="shared" si="43"/>
        <v>34.06</v>
      </c>
      <c r="L374" s="284">
        <f t="shared" si="44"/>
        <v>16.87</v>
      </c>
      <c r="M374" s="284">
        <f t="shared" si="45"/>
        <v>17.14</v>
      </c>
      <c r="N374" s="284">
        <f t="shared" si="46"/>
        <v>28.11</v>
      </c>
      <c r="O374" s="285">
        <f t="shared" si="47"/>
        <v>33.74</v>
      </c>
    </row>
    <row r="375" spans="1:15" ht="16" customHeight="1" x14ac:dyDescent="0.25">
      <c r="A375" s="269">
        <f>'Traitements par indices'!A375:C402</f>
        <v>417</v>
      </c>
      <c r="B375" s="286">
        <f>'Traitements par indices'!B375:D402</f>
        <v>472</v>
      </c>
      <c r="C375" s="271">
        <f>'Traitements par indices'!C375:E402</f>
        <v>24633.61</v>
      </c>
      <c r="D375" s="272">
        <f>TRUNC(TRUNC(((C375+('Traitements par indices'!F375*12))/1820),2)*1.25,2)</f>
        <v>17.420000000000002</v>
      </c>
      <c r="E375" s="273">
        <f>TRUNC(TRUNC(((C375+('Traitements par indices'!F375*12))/1820),2)*1.27,2)</f>
        <v>17.7</v>
      </c>
      <c r="F375" s="273">
        <f t="shared" si="40"/>
        <v>29.03</v>
      </c>
      <c r="G375" s="274">
        <f t="shared" si="41"/>
        <v>34.840000000000003</v>
      </c>
      <c r="H375" s="275">
        <f>TRUNC(TRUNC(((C375+('Traitements par indices'!G375*12))/1820),2)*1.25,2)</f>
        <v>17.079999999999998</v>
      </c>
      <c r="I375" s="275">
        <f>TRUNC(TRUNC(((C375+('Traitements par indices'!G375*12))/1820),2)*1.27,2)</f>
        <v>17.36</v>
      </c>
      <c r="J375" s="275">
        <f t="shared" si="42"/>
        <v>28.46</v>
      </c>
      <c r="K375" s="276">
        <f t="shared" si="43"/>
        <v>34.159999999999997</v>
      </c>
      <c r="L375" s="275">
        <f t="shared" si="44"/>
        <v>16.91</v>
      </c>
      <c r="M375" s="275">
        <f t="shared" si="45"/>
        <v>17.18</v>
      </c>
      <c r="N375" s="275">
        <f t="shared" si="46"/>
        <v>28.18</v>
      </c>
      <c r="O375" s="276">
        <f t="shared" si="47"/>
        <v>33.82</v>
      </c>
    </row>
    <row r="376" spans="1:15" ht="16" customHeight="1" x14ac:dyDescent="0.25">
      <c r="A376" s="278">
        <f>'Traitements par indices'!A376:C403</f>
        <v>417</v>
      </c>
      <c r="B376" s="279">
        <f>'Traitements par indices'!B376:D403</f>
        <v>473</v>
      </c>
      <c r="C376" s="280">
        <f>'Traitements par indices'!C376:E403</f>
        <v>24633.61</v>
      </c>
      <c r="D376" s="281">
        <f>TRUNC(TRUNC(((C376+('Traitements par indices'!F376*12))/1820),2)*1.25,2)</f>
        <v>17.420000000000002</v>
      </c>
      <c r="E376" s="282">
        <f>TRUNC(TRUNC(((C376+('Traitements par indices'!F376*12))/1820),2)*1.27,2)</f>
        <v>17.7</v>
      </c>
      <c r="F376" s="282">
        <f t="shared" si="40"/>
        <v>29.03</v>
      </c>
      <c r="G376" s="283">
        <f t="shared" si="41"/>
        <v>34.840000000000003</v>
      </c>
      <c r="H376" s="284">
        <f>TRUNC(TRUNC(((C376+('Traitements par indices'!G376*12))/1820),2)*1.25,2)</f>
        <v>17.079999999999998</v>
      </c>
      <c r="I376" s="284">
        <f>TRUNC(TRUNC(((C376+('Traitements par indices'!G376*12))/1820),2)*1.27,2)</f>
        <v>17.36</v>
      </c>
      <c r="J376" s="284">
        <f t="shared" si="42"/>
        <v>28.46</v>
      </c>
      <c r="K376" s="285">
        <f t="shared" si="43"/>
        <v>34.159999999999997</v>
      </c>
      <c r="L376" s="284">
        <f t="shared" si="44"/>
        <v>16.91</v>
      </c>
      <c r="M376" s="284">
        <f t="shared" si="45"/>
        <v>17.18</v>
      </c>
      <c r="N376" s="284">
        <f t="shared" si="46"/>
        <v>28.18</v>
      </c>
      <c r="O376" s="285">
        <f t="shared" si="47"/>
        <v>33.82</v>
      </c>
    </row>
    <row r="377" spans="1:15" ht="16" customHeight="1" x14ac:dyDescent="0.25">
      <c r="A377" s="269">
        <f>'Traitements par indices'!A377:C404</f>
        <v>418</v>
      </c>
      <c r="B377" s="286">
        <f>'Traitements par indices'!B377:D404</f>
        <v>474</v>
      </c>
      <c r="C377" s="271">
        <f>'Traitements par indices'!C377:E404</f>
        <v>24692.68</v>
      </c>
      <c r="D377" s="272">
        <f>TRUNC(TRUNC(((C377+('Traitements par indices'!F377*12))/1820),2)*1.25,2)</f>
        <v>17.46</v>
      </c>
      <c r="E377" s="273">
        <f>TRUNC(TRUNC(((C377+('Traitements par indices'!F377*12))/1820),2)*1.27,2)</f>
        <v>17.739999999999998</v>
      </c>
      <c r="F377" s="273">
        <f t="shared" si="40"/>
        <v>29.1</v>
      </c>
      <c r="G377" s="274">
        <f t="shared" si="41"/>
        <v>34.92</v>
      </c>
      <c r="H377" s="275">
        <f>TRUNC(TRUNC(((C377+('Traitements par indices'!G377*12))/1820),2)*1.25,2)</f>
        <v>17.12</v>
      </c>
      <c r="I377" s="275">
        <f>TRUNC(TRUNC(((C377+('Traitements par indices'!G377*12))/1820),2)*1.27,2)</f>
        <v>17.39</v>
      </c>
      <c r="J377" s="275">
        <f t="shared" si="42"/>
        <v>28.53</v>
      </c>
      <c r="K377" s="276">
        <f t="shared" si="43"/>
        <v>34.24</v>
      </c>
      <c r="L377" s="275">
        <f t="shared" si="44"/>
        <v>16.95</v>
      </c>
      <c r="M377" s="275">
        <f t="shared" si="45"/>
        <v>17.22</v>
      </c>
      <c r="N377" s="275">
        <f t="shared" si="46"/>
        <v>28.25</v>
      </c>
      <c r="O377" s="276">
        <f t="shared" si="47"/>
        <v>33.9</v>
      </c>
    </row>
    <row r="378" spans="1:15" ht="16" customHeight="1" x14ac:dyDescent="0.25">
      <c r="A378" s="278">
        <f>'Traitements par indices'!A378:C405</f>
        <v>418</v>
      </c>
      <c r="B378" s="279">
        <f>'Traitements par indices'!B378:D405</f>
        <v>475</v>
      </c>
      <c r="C378" s="280">
        <f>'Traitements par indices'!C378:E405</f>
        <v>24692.68</v>
      </c>
      <c r="D378" s="281">
        <f>TRUNC(TRUNC(((C378+('Traitements par indices'!F378*12))/1820),2)*1.25,2)</f>
        <v>17.46</v>
      </c>
      <c r="E378" s="282">
        <f>TRUNC(TRUNC(((C378+('Traitements par indices'!F378*12))/1820),2)*1.27,2)</f>
        <v>17.739999999999998</v>
      </c>
      <c r="F378" s="282">
        <f t="shared" si="40"/>
        <v>29.1</v>
      </c>
      <c r="G378" s="283">
        <f t="shared" si="41"/>
        <v>34.92</v>
      </c>
      <c r="H378" s="284">
        <f>TRUNC(TRUNC(((C378+('Traitements par indices'!G378*12))/1820),2)*1.25,2)</f>
        <v>17.12</v>
      </c>
      <c r="I378" s="284">
        <f>TRUNC(TRUNC(((C378+('Traitements par indices'!G378*12))/1820),2)*1.27,2)</f>
        <v>17.39</v>
      </c>
      <c r="J378" s="284">
        <f t="shared" si="42"/>
        <v>28.53</v>
      </c>
      <c r="K378" s="285">
        <f t="shared" si="43"/>
        <v>34.24</v>
      </c>
      <c r="L378" s="284">
        <f t="shared" si="44"/>
        <v>16.95</v>
      </c>
      <c r="M378" s="284">
        <f t="shared" si="45"/>
        <v>17.22</v>
      </c>
      <c r="N378" s="284">
        <f t="shared" si="46"/>
        <v>28.25</v>
      </c>
      <c r="O378" s="285">
        <f t="shared" si="47"/>
        <v>33.9</v>
      </c>
    </row>
    <row r="379" spans="1:15" ht="16" customHeight="1" x14ac:dyDescent="0.25">
      <c r="A379" s="269">
        <f>'Traitements par indices'!A379:C406</f>
        <v>419</v>
      </c>
      <c r="B379" s="286">
        <f>'Traitements par indices'!B379:D406</f>
        <v>476</v>
      </c>
      <c r="C379" s="271">
        <f>'Traitements par indices'!C379:E406</f>
        <v>24751.75</v>
      </c>
      <c r="D379" s="272">
        <f>TRUNC(TRUNC(((C379+('Traitements par indices'!F379*12))/1820),2)*1.25,2)</f>
        <v>17.5</v>
      </c>
      <c r="E379" s="273">
        <f>TRUNC(TRUNC(((C379+('Traitements par indices'!F379*12))/1820),2)*1.27,2)</f>
        <v>17.78</v>
      </c>
      <c r="F379" s="273">
        <f t="shared" si="40"/>
        <v>29.16</v>
      </c>
      <c r="G379" s="274">
        <f t="shared" si="41"/>
        <v>35</v>
      </c>
      <c r="H379" s="275">
        <f>TRUNC(TRUNC(((C379+('Traitements par indices'!G379*12))/1820),2)*1.25,2)</f>
        <v>17.16</v>
      </c>
      <c r="I379" s="275">
        <f>TRUNC(TRUNC(((C379+('Traitements par indices'!G379*12))/1820),2)*1.27,2)</f>
        <v>17.43</v>
      </c>
      <c r="J379" s="275">
        <f t="shared" si="42"/>
        <v>28.6</v>
      </c>
      <c r="K379" s="276">
        <f t="shared" si="43"/>
        <v>34.32</v>
      </c>
      <c r="L379" s="275">
        <f t="shared" si="44"/>
        <v>16.98</v>
      </c>
      <c r="M379" s="275">
        <f t="shared" si="45"/>
        <v>17.25</v>
      </c>
      <c r="N379" s="275">
        <f t="shared" si="46"/>
        <v>28.3</v>
      </c>
      <c r="O379" s="276">
        <f t="shared" si="47"/>
        <v>33.96</v>
      </c>
    </row>
    <row r="380" spans="1:15" ht="16" customHeight="1" x14ac:dyDescent="0.25">
      <c r="A380" s="278">
        <f>'Traitements par indices'!A380:C407</f>
        <v>420</v>
      </c>
      <c r="B380" s="279">
        <f>'Traitements par indices'!B380:D407</f>
        <v>477</v>
      </c>
      <c r="C380" s="280">
        <f>'Traitements par indices'!C380:E407</f>
        <v>24810.83</v>
      </c>
      <c r="D380" s="281">
        <f>TRUNC(TRUNC(((C380+('Traitements par indices'!F380*12))/1820),2)*1.25,2)</f>
        <v>17.55</v>
      </c>
      <c r="E380" s="282">
        <f>TRUNC(TRUNC(((C380+('Traitements par indices'!F380*12))/1820),2)*1.27,2)</f>
        <v>17.829999999999998</v>
      </c>
      <c r="F380" s="282">
        <f t="shared" si="40"/>
        <v>29.25</v>
      </c>
      <c r="G380" s="283">
        <f t="shared" si="41"/>
        <v>35.1</v>
      </c>
      <c r="H380" s="284">
        <f>TRUNC(TRUNC(((C380+('Traitements par indices'!G380*12))/1820),2)*1.25,2)</f>
        <v>17.2</v>
      </c>
      <c r="I380" s="284">
        <f>TRUNC(TRUNC(((C380+('Traitements par indices'!G380*12))/1820),2)*1.27,2)</f>
        <v>17.47</v>
      </c>
      <c r="J380" s="284">
        <f t="shared" si="42"/>
        <v>28.66</v>
      </c>
      <c r="K380" s="285">
        <f t="shared" si="43"/>
        <v>34.4</v>
      </c>
      <c r="L380" s="284">
        <f t="shared" si="44"/>
        <v>17.03</v>
      </c>
      <c r="M380" s="284">
        <f t="shared" si="45"/>
        <v>17.309999999999999</v>
      </c>
      <c r="N380" s="284">
        <f t="shared" si="46"/>
        <v>28.38</v>
      </c>
      <c r="O380" s="285">
        <f t="shared" si="47"/>
        <v>34.06</v>
      </c>
    </row>
    <row r="381" spans="1:15" ht="16" customHeight="1" x14ac:dyDescent="0.25">
      <c r="A381" s="269">
        <f>'Traitements par indices'!A381:C408</f>
        <v>420</v>
      </c>
      <c r="B381" s="286">
        <f>'Traitements par indices'!B381:D408</f>
        <v>478</v>
      </c>
      <c r="C381" s="271">
        <f>'Traitements par indices'!C381:E408</f>
        <v>24810.83</v>
      </c>
      <c r="D381" s="272">
        <f>TRUNC(TRUNC(((C381+('Traitements par indices'!F381*12))/1820),2)*1.25,2)</f>
        <v>17.55</v>
      </c>
      <c r="E381" s="273">
        <f>TRUNC(TRUNC(((C381+('Traitements par indices'!F381*12))/1820),2)*1.27,2)</f>
        <v>17.829999999999998</v>
      </c>
      <c r="F381" s="273">
        <f t="shared" si="40"/>
        <v>29.25</v>
      </c>
      <c r="G381" s="274">
        <f t="shared" si="41"/>
        <v>35.1</v>
      </c>
      <c r="H381" s="275">
        <f>TRUNC(TRUNC(((C381+('Traitements par indices'!G381*12))/1820),2)*1.25,2)</f>
        <v>17.2</v>
      </c>
      <c r="I381" s="275">
        <f>TRUNC(TRUNC(((C381+('Traitements par indices'!G381*12))/1820),2)*1.27,2)</f>
        <v>17.47</v>
      </c>
      <c r="J381" s="275">
        <f t="shared" si="42"/>
        <v>28.66</v>
      </c>
      <c r="K381" s="276">
        <f t="shared" si="43"/>
        <v>34.4</v>
      </c>
      <c r="L381" s="275">
        <f t="shared" si="44"/>
        <v>17.03</v>
      </c>
      <c r="M381" s="275">
        <f t="shared" si="45"/>
        <v>17.309999999999999</v>
      </c>
      <c r="N381" s="275">
        <f t="shared" si="46"/>
        <v>28.38</v>
      </c>
      <c r="O381" s="276">
        <f t="shared" si="47"/>
        <v>34.06</v>
      </c>
    </row>
    <row r="382" spans="1:15" ht="16" customHeight="1" x14ac:dyDescent="0.25">
      <c r="A382" s="278">
        <f>'Traitements par indices'!A382:C409</f>
        <v>421</v>
      </c>
      <c r="B382" s="279">
        <f>'Traitements par indices'!B382:D409</f>
        <v>479</v>
      </c>
      <c r="C382" s="280">
        <f>'Traitements par indices'!C382:E409</f>
        <v>24869.9</v>
      </c>
      <c r="D382" s="281">
        <f>TRUNC(TRUNC(((C382+('Traitements par indices'!F382*12))/1820),2)*1.25,2)</f>
        <v>17.579999999999998</v>
      </c>
      <c r="E382" s="282">
        <f>TRUNC(TRUNC(((C382+('Traitements par indices'!F382*12))/1820),2)*1.27,2)</f>
        <v>17.86</v>
      </c>
      <c r="F382" s="282">
        <f t="shared" si="40"/>
        <v>29.3</v>
      </c>
      <c r="G382" s="283">
        <f t="shared" si="41"/>
        <v>35.159999999999997</v>
      </c>
      <c r="H382" s="284">
        <f>TRUNC(TRUNC(((C382+('Traitements par indices'!G382*12))/1820),2)*1.25,2)</f>
        <v>17.25</v>
      </c>
      <c r="I382" s="284">
        <f>TRUNC(TRUNC(((C382+('Traitements par indices'!G382*12))/1820),2)*1.27,2)</f>
        <v>17.52</v>
      </c>
      <c r="J382" s="284">
        <f t="shared" si="42"/>
        <v>28.75</v>
      </c>
      <c r="K382" s="285">
        <f t="shared" si="43"/>
        <v>34.5</v>
      </c>
      <c r="L382" s="284">
        <f t="shared" si="44"/>
        <v>17.07</v>
      </c>
      <c r="M382" s="284">
        <f t="shared" si="45"/>
        <v>17.34</v>
      </c>
      <c r="N382" s="284">
        <f t="shared" si="46"/>
        <v>28.45</v>
      </c>
      <c r="O382" s="285">
        <f t="shared" si="47"/>
        <v>34.14</v>
      </c>
    </row>
    <row r="383" spans="1:15" ht="16" customHeight="1" x14ac:dyDescent="0.25">
      <c r="A383" s="269">
        <f>'Traitements par indices'!A383:C410</f>
        <v>421</v>
      </c>
      <c r="B383" s="286">
        <f>'Traitements par indices'!B383:D410</f>
        <v>480</v>
      </c>
      <c r="C383" s="271">
        <f>'Traitements par indices'!C383:E410</f>
        <v>24869.9</v>
      </c>
      <c r="D383" s="272">
        <f>TRUNC(TRUNC(((C383+('Traitements par indices'!F383*12))/1820),2)*1.25,2)</f>
        <v>17.579999999999998</v>
      </c>
      <c r="E383" s="273">
        <f>TRUNC(TRUNC(((C383+('Traitements par indices'!F383*12))/1820),2)*1.27,2)</f>
        <v>17.86</v>
      </c>
      <c r="F383" s="273">
        <f t="shared" si="40"/>
        <v>29.3</v>
      </c>
      <c r="G383" s="274">
        <f t="shared" si="41"/>
        <v>35.159999999999997</v>
      </c>
      <c r="H383" s="275">
        <f>TRUNC(TRUNC(((C383+('Traitements par indices'!G383*12))/1820),2)*1.25,2)</f>
        <v>17.25</v>
      </c>
      <c r="I383" s="275">
        <f>TRUNC(TRUNC(((C383+('Traitements par indices'!G383*12))/1820),2)*1.27,2)</f>
        <v>17.52</v>
      </c>
      <c r="J383" s="275">
        <f t="shared" si="42"/>
        <v>28.75</v>
      </c>
      <c r="K383" s="276">
        <f t="shared" si="43"/>
        <v>34.5</v>
      </c>
      <c r="L383" s="275">
        <f t="shared" si="44"/>
        <v>17.07</v>
      </c>
      <c r="M383" s="275">
        <f t="shared" si="45"/>
        <v>17.34</v>
      </c>
      <c r="N383" s="275">
        <f t="shared" si="46"/>
        <v>28.45</v>
      </c>
      <c r="O383" s="276">
        <f t="shared" si="47"/>
        <v>34.14</v>
      </c>
    </row>
    <row r="384" spans="1:15" ht="16" customHeight="1" x14ac:dyDescent="0.25">
      <c r="A384" s="278">
        <f>'Traitements par indices'!A384:C411</f>
        <v>422</v>
      </c>
      <c r="B384" s="279">
        <f>'Traitements par indices'!B384:D411</f>
        <v>481</v>
      </c>
      <c r="C384" s="280">
        <f>'Traitements par indices'!C384:E411</f>
        <v>24928.97</v>
      </c>
      <c r="D384" s="281">
        <f>TRUNC(TRUNC(((C384+('Traitements par indices'!F384*12))/1820),2)*1.25,2)</f>
        <v>17.62</v>
      </c>
      <c r="E384" s="282">
        <f>TRUNC(TRUNC(((C384+('Traitements par indices'!F384*12))/1820),2)*1.27,2)</f>
        <v>17.899999999999999</v>
      </c>
      <c r="F384" s="282">
        <f t="shared" si="40"/>
        <v>29.36</v>
      </c>
      <c r="G384" s="283">
        <f t="shared" si="41"/>
        <v>35.24</v>
      </c>
      <c r="H384" s="284">
        <f>TRUNC(TRUNC(((C384+('Traitements par indices'!G384*12))/1820),2)*1.25,2)</f>
        <v>17.28</v>
      </c>
      <c r="I384" s="284">
        <f>TRUNC(TRUNC(((C384+('Traitements par indices'!G384*12))/1820),2)*1.27,2)</f>
        <v>17.559999999999999</v>
      </c>
      <c r="J384" s="284">
        <f t="shared" si="42"/>
        <v>28.8</v>
      </c>
      <c r="K384" s="285">
        <f t="shared" si="43"/>
        <v>34.56</v>
      </c>
      <c r="L384" s="284">
        <f t="shared" si="44"/>
        <v>17.11</v>
      </c>
      <c r="M384" s="284">
        <f t="shared" si="45"/>
        <v>17.38</v>
      </c>
      <c r="N384" s="284">
        <f t="shared" si="46"/>
        <v>28.51</v>
      </c>
      <c r="O384" s="285">
        <f t="shared" si="47"/>
        <v>34.22</v>
      </c>
    </row>
    <row r="385" spans="1:15" ht="16" customHeight="1" x14ac:dyDescent="0.25">
      <c r="A385" s="269">
        <f>'Traitements par indices'!A385:C412</f>
        <v>422</v>
      </c>
      <c r="B385" s="286">
        <f>'Traitements par indices'!B385:D412</f>
        <v>482</v>
      </c>
      <c r="C385" s="271">
        <f>'Traitements par indices'!C385:E412</f>
        <v>24928.97</v>
      </c>
      <c r="D385" s="272">
        <f>TRUNC(TRUNC(((C385+('Traitements par indices'!F385*12))/1820),2)*1.25,2)</f>
        <v>17.62</v>
      </c>
      <c r="E385" s="273">
        <f>TRUNC(TRUNC(((C385+('Traitements par indices'!F385*12))/1820),2)*1.27,2)</f>
        <v>17.899999999999999</v>
      </c>
      <c r="F385" s="273">
        <f t="shared" si="40"/>
        <v>29.36</v>
      </c>
      <c r="G385" s="274">
        <f t="shared" si="41"/>
        <v>35.24</v>
      </c>
      <c r="H385" s="275">
        <f>TRUNC(TRUNC(((C385+('Traitements par indices'!G385*12))/1820),2)*1.25,2)</f>
        <v>17.28</v>
      </c>
      <c r="I385" s="275">
        <f>TRUNC(TRUNC(((C385+('Traitements par indices'!G385*12))/1820),2)*1.27,2)</f>
        <v>17.559999999999999</v>
      </c>
      <c r="J385" s="275">
        <f t="shared" si="42"/>
        <v>28.8</v>
      </c>
      <c r="K385" s="276">
        <f t="shared" si="43"/>
        <v>34.56</v>
      </c>
      <c r="L385" s="275">
        <f t="shared" si="44"/>
        <v>17.11</v>
      </c>
      <c r="M385" s="275">
        <f t="shared" si="45"/>
        <v>17.38</v>
      </c>
      <c r="N385" s="275">
        <f t="shared" si="46"/>
        <v>28.51</v>
      </c>
      <c r="O385" s="276">
        <f t="shared" si="47"/>
        <v>34.22</v>
      </c>
    </row>
    <row r="386" spans="1:15" ht="16" customHeight="1" x14ac:dyDescent="0.25">
      <c r="A386" s="278">
        <f>'Traitements par indices'!A386:C413</f>
        <v>423</v>
      </c>
      <c r="B386" s="279">
        <f>'Traitements par indices'!B386:D413</f>
        <v>483</v>
      </c>
      <c r="C386" s="280">
        <f>'Traitements par indices'!C386:E413</f>
        <v>24988.05</v>
      </c>
      <c r="D386" s="281">
        <f>TRUNC(TRUNC(((C386+('Traitements par indices'!F386*12))/1820),2)*1.25,2)</f>
        <v>17.670000000000002</v>
      </c>
      <c r="E386" s="282">
        <f>TRUNC(TRUNC(((C386+('Traitements par indices'!F386*12))/1820),2)*1.27,2)</f>
        <v>17.95</v>
      </c>
      <c r="F386" s="282">
        <f t="shared" si="40"/>
        <v>29.45</v>
      </c>
      <c r="G386" s="283">
        <f t="shared" si="41"/>
        <v>35.340000000000003</v>
      </c>
      <c r="H386" s="284">
        <f>TRUNC(TRUNC(((C386+('Traitements par indices'!G386*12))/1820),2)*1.25,2)</f>
        <v>17.32</v>
      </c>
      <c r="I386" s="284">
        <f>TRUNC(TRUNC(((C386+('Traitements par indices'!G386*12))/1820),2)*1.27,2)</f>
        <v>17.600000000000001</v>
      </c>
      <c r="J386" s="284">
        <f t="shared" si="42"/>
        <v>28.86</v>
      </c>
      <c r="K386" s="285">
        <f t="shared" si="43"/>
        <v>34.64</v>
      </c>
      <c r="L386" s="284">
        <f t="shared" si="44"/>
        <v>17.149999999999999</v>
      </c>
      <c r="M386" s="284">
        <f t="shared" si="45"/>
        <v>17.420000000000002</v>
      </c>
      <c r="N386" s="284">
        <f t="shared" si="46"/>
        <v>28.58</v>
      </c>
      <c r="O386" s="285">
        <f t="shared" si="47"/>
        <v>34.299999999999997</v>
      </c>
    </row>
    <row r="387" spans="1:15" ht="16" customHeight="1" x14ac:dyDescent="0.25">
      <c r="A387" s="269">
        <f>'Traitements par indices'!A387:C414</f>
        <v>424</v>
      </c>
      <c r="B387" s="286">
        <f>'Traitements par indices'!B387:D414</f>
        <v>484</v>
      </c>
      <c r="C387" s="271">
        <f>'Traitements par indices'!C387:E414</f>
        <v>25047.119999999999</v>
      </c>
      <c r="D387" s="272">
        <f>TRUNC(TRUNC(((C387+('Traitements par indices'!F387*12))/1820),2)*1.25,2)</f>
        <v>17.71</v>
      </c>
      <c r="E387" s="273">
        <f>TRUNC(TRUNC(((C387+('Traitements par indices'!F387*12))/1820),2)*1.27,2)</f>
        <v>17.989999999999998</v>
      </c>
      <c r="F387" s="273">
        <f t="shared" ref="F387:F450" si="48">TRUNC(D387+(D387*2/3),2)</f>
        <v>29.51</v>
      </c>
      <c r="G387" s="274">
        <f t="shared" ref="G387:G450" si="49">TRUNC(D387*2,2)</f>
        <v>35.42</v>
      </c>
      <c r="H387" s="275">
        <f>TRUNC(TRUNC(((C387+('Traitements par indices'!G387*12))/1820),2)*1.25,2)</f>
        <v>17.36</v>
      </c>
      <c r="I387" s="275">
        <f>TRUNC(TRUNC(((C387+('Traitements par indices'!G387*12))/1820),2)*1.27,2)</f>
        <v>17.64</v>
      </c>
      <c r="J387" s="275">
        <f t="shared" ref="J387:J450" si="50">TRUNC(H387+(H387*2/3),2)</f>
        <v>28.93</v>
      </c>
      <c r="K387" s="276">
        <f t="shared" ref="K387:K450" si="51">TRUNC((H387*2),2)</f>
        <v>34.72</v>
      </c>
      <c r="L387" s="275">
        <f t="shared" ref="L387:L450" si="52">TRUNC(TRUNC((C387/1820),2)*1.25,2)</f>
        <v>17.2</v>
      </c>
      <c r="M387" s="275">
        <f t="shared" ref="M387:M450" si="53">TRUNC(TRUNC((C387/1820),2)*1.27,2)</f>
        <v>17.47</v>
      </c>
      <c r="N387" s="275">
        <f t="shared" ref="N387:N450" si="54">TRUNC(L387+(L387*2/3),2)</f>
        <v>28.66</v>
      </c>
      <c r="O387" s="276">
        <f t="shared" ref="O387:O450" si="55">TRUNC((L387*2),2)</f>
        <v>34.4</v>
      </c>
    </row>
    <row r="388" spans="1:15" ht="16" customHeight="1" x14ac:dyDescent="0.25">
      <c r="A388" s="278">
        <f>'Traitements par indices'!A388:C415</f>
        <v>425</v>
      </c>
      <c r="B388" s="279">
        <f>'Traitements par indices'!B388:D415</f>
        <v>485</v>
      </c>
      <c r="C388" s="280">
        <f>'Traitements par indices'!C388:E415</f>
        <v>25106.2</v>
      </c>
      <c r="D388" s="281">
        <f>TRUNC(TRUNC(((C388+('Traitements par indices'!F388*12))/1820),2)*1.25,2)</f>
        <v>17.75</v>
      </c>
      <c r="E388" s="282">
        <f>TRUNC(TRUNC(((C388+('Traitements par indices'!F388*12))/1820),2)*1.27,2)</f>
        <v>18.03</v>
      </c>
      <c r="F388" s="282">
        <f t="shared" si="48"/>
        <v>29.58</v>
      </c>
      <c r="G388" s="283">
        <f t="shared" si="49"/>
        <v>35.5</v>
      </c>
      <c r="H388" s="284">
        <f>TRUNC(TRUNC(((C388+('Traitements par indices'!G388*12))/1820),2)*1.25,2)</f>
        <v>17.41</v>
      </c>
      <c r="I388" s="284">
        <f>TRUNC(TRUNC(((C388+('Traitements par indices'!G388*12))/1820),2)*1.27,2)</f>
        <v>17.690000000000001</v>
      </c>
      <c r="J388" s="284">
        <f t="shared" si="50"/>
        <v>29.01</v>
      </c>
      <c r="K388" s="285">
        <f t="shared" si="51"/>
        <v>34.82</v>
      </c>
      <c r="L388" s="284">
        <f t="shared" si="52"/>
        <v>17.23</v>
      </c>
      <c r="M388" s="284">
        <f t="shared" si="53"/>
        <v>17.510000000000002</v>
      </c>
      <c r="N388" s="284">
        <f t="shared" si="54"/>
        <v>28.71</v>
      </c>
      <c r="O388" s="285">
        <f t="shared" si="55"/>
        <v>34.46</v>
      </c>
    </row>
    <row r="389" spans="1:15" ht="16" customHeight="1" x14ac:dyDescent="0.25">
      <c r="A389" s="269">
        <f>'Traitements par indices'!A389:C416</f>
        <v>425</v>
      </c>
      <c r="B389" s="286">
        <f>'Traitements par indices'!B389:D416</f>
        <v>486</v>
      </c>
      <c r="C389" s="271">
        <f>'Traitements par indices'!C389:E416</f>
        <v>25106.2</v>
      </c>
      <c r="D389" s="272">
        <f>TRUNC(TRUNC(((C389+('Traitements par indices'!F389*12))/1820),2)*1.25,2)</f>
        <v>17.75</v>
      </c>
      <c r="E389" s="273">
        <f>TRUNC(TRUNC(((C389+('Traitements par indices'!F389*12))/1820),2)*1.27,2)</f>
        <v>18.03</v>
      </c>
      <c r="F389" s="273">
        <f t="shared" si="48"/>
        <v>29.58</v>
      </c>
      <c r="G389" s="274">
        <f t="shared" si="49"/>
        <v>35.5</v>
      </c>
      <c r="H389" s="275">
        <f>TRUNC(TRUNC(((C389+('Traitements par indices'!G389*12))/1820),2)*1.25,2)</f>
        <v>17.41</v>
      </c>
      <c r="I389" s="275">
        <f>TRUNC(TRUNC(((C389+('Traitements par indices'!G389*12))/1820),2)*1.27,2)</f>
        <v>17.690000000000001</v>
      </c>
      <c r="J389" s="275">
        <f t="shared" si="50"/>
        <v>29.01</v>
      </c>
      <c r="K389" s="276">
        <f t="shared" si="51"/>
        <v>34.82</v>
      </c>
      <c r="L389" s="275">
        <f t="shared" si="52"/>
        <v>17.23</v>
      </c>
      <c r="M389" s="275">
        <f t="shared" si="53"/>
        <v>17.510000000000002</v>
      </c>
      <c r="N389" s="275">
        <f t="shared" si="54"/>
        <v>28.71</v>
      </c>
      <c r="O389" s="276">
        <f t="shared" si="55"/>
        <v>34.46</v>
      </c>
    </row>
    <row r="390" spans="1:15" ht="16" customHeight="1" x14ac:dyDescent="0.25">
      <c r="A390" s="278">
        <f>'Traitements par indices'!A390:C417</f>
        <v>426</v>
      </c>
      <c r="B390" s="279">
        <f>'Traitements par indices'!B390:D417</f>
        <v>487</v>
      </c>
      <c r="C390" s="280">
        <f>'Traitements par indices'!C390:E417</f>
        <v>25165.27</v>
      </c>
      <c r="D390" s="281">
        <f>TRUNC(TRUNC(((C390+('Traitements par indices'!F390*12))/1820),2)*1.25,2)</f>
        <v>17.8</v>
      </c>
      <c r="E390" s="282">
        <f>TRUNC(TRUNC(((C390+('Traitements par indices'!F390*12))/1820),2)*1.27,2)</f>
        <v>18.079999999999998</v>
      </c>
      <c r="F390" s="282">
        <f t="shared" si="48"/>
        <v>29.66</v>
      </c>
      <c r="G390" s="283">
        <f t="shared" si="49"/>
        <v>35.6</v>
      </c>
      <c r="H390" s="284">
        <f>TRUNC(TRUNC(((C390+('Traitements par indices'!G390*12))/1820),2)*1.25,2)</f>
        <v>17.45</v>
      </c>
      <c r="I390" s="284">
        <f>TRUNC(TRUNC(((C390+('Traitements par indices'!G390*12))/1820),2)*1.27,2)</f>
        <v>17.72</v>
      </c>
      <c r="J390" s="284">
        <f t="shared" si="50"/>
        <v>29.08</v>
      </c>
      <c r="K390" s="285">
        <f t="shared" si="51"/>
        <v>34.9</v>
      </c>
      <c r="L390" s="284">
        <f t="shared" si="52"/>
        <v>17.27</v>
      </c>
      <c r="M390" s="284">
        <f t="shared" si="53"/>
        <v>17.55</v>
      </c>
      <c r="N390" s="284">
        <f t="shared" si="54"/>
        <v>28.78</v>
      </c>
      <c r="O390" s="285">
        <f t="shared" si="55"/>
        <v>34.54</v>
      </c>
    </row>
    <row r="391" spans="1:15" ht="16" customHeight="1" x14ac:dyDescent="0.25">
      <c r="A391" s="269">
        <f>'Traitements par indices'!A391:C418</f>
        <v>427</v>
      </c>
      <c r="B391" s="286">
        <f>'Traitements par indices'!B391:D418</f>
        <v>488</v>
      </c>
      <c r="C391" s="271">
        <f>'Traitements par indices'!C391:E418</f>
        <v>25224.34</v>
      </c>
      <c r="D391" s="272">
        <f>TRUNC(TRUNC(((C391+('Traitements par indices'!F391*12))/1820),2)*1.25,2)</f>
        <v>17.829999999999998</v>
      </c>
      <c r="E391" s="273">
        <f>TRUNC(TRUNC(((C391+('Traitements par indices'!F391*12))/1820),2)*1.27,2)</f>
        <v>18.12</v>
      </c>
      <c r="F391" s="273">
        <f t="shared" si="48"/>
        <v>29.71</v>
      </c>
      <c r="G391" s="274">
        <f t="shared" si="49"/>
        <v>35.659999999999997</v>
      </c>
      <c r="H391" s="275">
        <f>TRUNC(TRUNC(((C391+('Traitements par indices'!G391*12))/1820),2)*1.25,2)</f>
        <v>17.48</v>
      </c>
      <c r="I391" s="275">
        <f>TRUNC(TRUNC(((C391+('Traitements par indices'!G391*12))/1820),2)*1.27,2)</f>
        <v>17.760000000000002</v>
      </c>
      <c r="J391" s="275">
        <f t="shared" si="50"/>
        <v>29.13</v>
      </c>
      <c r="K391" s="276">
        <f t="shared" si="51"/>
        <v>34.96</v>
      </c>
      <c r="L391" s="275">
        <f t="shared" si="52"/>
        <v>17.309999999999999</v>
      </c>
      <c r="M391" s="275">
        <f t="shared" si="53"/>
        <v>17.579999999999998</v>
      </c>
      <c r="N391" s="275">
        <f t="shared" si="54"/>
        <v>28.85</v>
      </c>
      <c r="O391" s="276">
        <f t="shared" si="55"/>
        <v>34.619999999999997</v>
      </c>
    </row>
    <row r="392" spans="1:15" ht="16" customHeight="1" x14ac:dyDescent="0.25">
      <c r="A392" s="278">
        <f>'Traitements par indices'!A392:C419</f>
        <v>427</v>
      </c>
      <c r="B392" s="279">
        <f>'Traitements par indices'!B392:D419</f>
        <v>489</v>
      </c>
      <c r="C392" s="280">
        <f>'Traitements par indices'!C392:E419</f>
        <v>25224.34</v>
      </c>
      <c r="D392" s="281">
        <f>TRUNC(TRUNC(((C392+('Traitements par indices'!F392*12))/1820),2)*1.25,2)</f>
        <v>17.829999999999998</v>
      </c>
      <c r="E392" s="282">
        <f>TRUNC(TRUNC(((C392+('Traitements par indices'!F392*12))/1820),2)*1.27,2)</f>
        <v>18.12</v>
      </c>
      <c r="F392" s="282">
        <f t="shared" si="48"/>
        <v>29.71</v>
      </c>
      <c r="G392" s="283">
        <f t="shared" si="49"/>
        <v>35.659999999999997</v>
      </c>
      <c r="H392" s="284">
        <f>TRUNC(TRUNC(((C392+('Traitements par indices'!G392*12))/1820),2)*1.25,2)</f>
        <v>17.48</v>
      </c>
      <c r="I392" s="284">
        <f>TRUNC(TRUNC(((C392+('Traitements par indices'!G392*12))/1820),2)*1.27,2)</f>
        <v>17.760000000000002</v>
      </c>
      <c r="J392" s="284">
        <f t="shared" si="50"/>
        <v>29.13</v>
      </c>
      <c r="K392" s="285">
        <f t="shared" si="51"/>
        <v>34.96</v>
      </c>
      <c r="L392" s="284">
        <f t="shared" si="52"/>
        <v>17.309999999999999</v>
      </c>
      <c r="M392" s="284">
        <f t="shared" si="53"/>
        <v>17.579999999999998</v>
      </c>
      <c r="N392" s="284">
        <f t="shared" si="54"/>
        <v>28.85</v>
      </c>
      <c r="O392" s="285">
        <f t="shared" si="55"/>
        <v>34.619999999999997</v>
      </c>
    </row>
    <row r="393" spans="1:15" ht="16" customHeight="1" x14ac:dyDescent="0.25">
      <c r="A393" s="269">
        <f>'Traitements par indices'!A393:C420</f>
        <v>428</v>
      </c>
      <c r="B393" s="286">
        <f>'Traitements par indices'!B393:D420</f>
        <v>490</v>
      </c>
      <c r="C393" s="271">
        <f>'Traitements par indices'!C393:E420</f>
        <v>25283.42</v>
      </c>
      <c r="D393" s="272">
        <f>TRUNC(TRUNC(((C393+('Traitements par indices'!F393*12))/1820),2)*1.25,2)</f>
        <v>17.87</v>
      </c>
      <c r="E393" s="273">
        <f>TRUNC(TRUNC(((C393+('Traitements par indices'!F393*12))/1820),2)*1.27,2)</f>
        <v>18.16</v>
      </c>
      <c r="F393" s="273">
        <f t="shared" si="48"/>
        <v>29.78</v>
      </c>
      <c r="G393" s="274">
        <f t="shared" si="49"/>
        <v>35.74</v>
      </c>
      <c r="H393" s="275">
        <f>TRUNC(TRUNC(((C393+('Traitements par indices'!G393*12))/1820),2)*1.25,2)</f>
        <v>17.53</v>
      </c>
      <c r="I393" s="275">
        <f>TRUNC(TRUNC(((C393+('Traitements par indices'!G393*12))/1820),2)*1.27,2)</f>
        <v>17.809999999999999</v>
      </c>
      <c r="J393" s="275">
        <f t="shared" si="50"/>
        <v>29.21</v>
      </c>
      <c r="K393" s="276">
        <f t="shared" si="51"/>
        <v>35.06</v>
      </c>
      <c r="L393" s="275">
        <f t="shared" si="52"/>
        <v>17.36</v>
      </c>
      <c r="M393" s="275">
        <f t="shared" si="53"/>
        <v>17.64</v>
      </c>
      <c r="N393" s="275">
        <f t="shared" si="54"/>
        <v>28.93</v>
      </c>
      <c r="O393" s="276">
        <f t="shared" si="55"/>
        <v>34.72</v>
      </c>
    </row>
    <row r="394" spans="1:15" ht="16" customHeight="1" x14ac:dyDescent="0.25">
      <c r="A394" s="278">
        <f>'Traitements par indices'!A394:C421</f>
        <v>429</v>
      </c>
      <c r="B394" s="279">
        <f>'Traitements par indices'!B394:D421</f>
        <v>491</v>
      </c>
      <c r="C394" s="280">
        <f>'Traitements par indices'!C394:E421</f>
        <v>25342.49</v>
      </c>
      <c r="D394" s="281">
        <f>TRUNC(TRUNC(((C394+('Traitements par indices'!F394*12))/1820),2)*1.25,2)</f>
        <v>17.920000000000002</v>
      </c>
      <c r="E394" s="282">
        <f>TRUNC(TRUNC(((C394+('Traitements par indices'!F394*12))/1820),2)*1.27,2)</f>
        <v>18.21</v>
      </c>
      <c r="F394" s="282">
        <f t="shared" si="48"/>
        <v>29.86</v>
      </c>
      <c r="G394" s="283">
        <f t="shared" si="49"/>
        <v>35.840000000000003</v>
      </c>
      <c r="H394" s="284">
        <f>TRUNC(TRUNC(((C394+('Traitements par indices'!G394*12))/1820),2)*1.25,2)</f>
        <v>17.57</v>
      </c>
      <c r="I394" s="284">
        <f>TRUNC(TRUNC(((C394+('Traitements par indices'!G394*12))/1820),2)*1.27,2)</f>
        <v>17.850000000000001</v>
      </c>
      <c r="J394" s="284">
        <f t="shared" si="50"/>
        <v>29.28</v>
      </c>
      <c r="K394" s="285">
        <f t="shared" si="51"/>
        <v>35.14</v>
      </c>
      <c r="L394" s="284">
        <f t="shared" si="52"/>
        <v>17.399999999999999</v>
      </c>
      <c r="M394" s="284">
        <f t="shared" si="53"/>
        <v>17.670000000000002</v>
      </c>
      <c r="N394" s="284">
        <f t="shared" si="54"/>
        <v>29</v>
      </c>
      <c r="O394" s="285">
        <f t="shared" si="55"/>
        <v>34.799999999999997</v>
      </c>
    </row>
    <row r="395" spans="1:15" ht="16" customHeight="1" x14ac:dyDescent="0.25">
      <c r="A395" s="269">
        <f>'Traitements par indices'!A395:C422</f>
        <v>430</v>
      </c>
      <c r="B395" s="286">
        <f>'Traitements par indices'!B395:D422</f>
        <v>492</v>
      </c>
      <c r="C395" s="271">
        <f>'Traitements par indices'!C395:E422</f>
        <v>25401.56</v>
      </c>
      <c r="D395" s="272">
        <f>TRUNC(TRUNC(((C395+('Traitements par indices'!F395*12))/1820),2)*1.25,2)</f>
        <v>17.96</v>
      </c>
      <c r="E395" s="273">
        <f>TRUNC(TRUNC(((C395+('Traitements par indices'!F395*12))/1820),2)*1.27,2)</f>
        <v>18.239999999999998</v>
      </c>
      <c r="F395" s="273">
        <f t="shared" si="48"/>
        <v>29.93</v>
      </c>
      <c r="G395" s="274">
        <f t="shared" si="49"/>
        <v>35.92</v>
      </c>
      <c r="H395" s="275">
        <f>TRUNC(TRUNC(((C395+('Traitements par indices'!G395*12))/1820),2)*1.25,2)</f>
        <v>17.61</v>
      </c>
      <c r="I395" s="275">
        <f>TRUNC(TRUNC(((C395+('Traitements par indices'!G395*12))/1820),2)*1.27,2)</f>
        <v>17.89</v>
      </c>
      <c r="J395" s="275">
        <f t="shared" si="50"/>
        <v>29.35</v>
      </c>
      <c r="K395" s="276">
        <f t="shared" si="51"/>
        <v>35.22</v>
      </c>
      <c r="L395" s="275">
        <f t="shared" si="52"/>
        <v>17.43</v>
      </c>
      <c r="M395" s="275">
        <f t="shared" si="53"/>
        <v>17.71</v>
      </c>
      <c r="N395" s="275">
        <f t="shared" si="54"/>
        <v>29.05</v>
      </c>
      <c r="O395" s="276">
        <f t="shared" si="55"/>
        <v>34.86</v>
      </c>
    </row>
    <row r="396" spans="1:15" ht="16" customHeight="1" x14ac:dyDescent="0.25">
      <c r="A396" s="278">
        <f>'Traitements par indices'!A396:C423</f>
        <v>430</v>
      </c>
      <c r="B396" s="279">
        <f>'Traitements par indices'!B396:D423</f>
        <v>493</v>
      </c>
      <c r="C396" s="280">
        <f>'Traitements par indices'!C396:E423</f>
        <v>25401.56</v>
      </c>
      <c r="D396" s="281">
        <f>TRUNC(TRUNC(((C396+('Traitements par indices'!F396*12))/1820),2)*1.25,2)</f>
        <v>17.96</v>
      </c>
      <c r="E396" s="282">
        <f>TRUNC(TRUNC(((C396+('Traitements par indices'!F396*12))/1820),2)*1.27,2)</f>
        <v>18.239999999999998</v>
      </c>
      <c r="F396" s="282">
        <f t="shared" si="48"/>
        <v>29.93</v>
      </c>
      <c r="G396" s="283">
        <f t="shared" si="49"/>
        <v>35.92</v>
      </c>
      <c r="H396" s="284">
        <f>TRUNC(TRUNC(((C396+('Traitements par indices'!G396*12))/1820),2)*1.25,2)</f>
        <v>17.61</v>
      </c>
      <c r="I396" s="284">
        <f>TRUNC(TRUNC(((C396+('Traitements par indices'!G396*12))/1820),2)*1.27,2)</f>
        <v>17.89</v>
      </c>
      <c r="J396" s="284">
        <f t="shared" si="50"/>
        <v>29.35</v>
      </c>
      <c r="K396" s="285">
        <f t="shared" si="51"/>
        <v>35.22</v>
      </c>
      <c r="L396" s="284">
        <f t="shared" si="52"/>
        <v>17.43</v>
      </c>
      <c r="M396" s="284">
        <f t="shared" si="53"/>
        <v>17.71</v>
      </c>
      <c r="N396" s="284">
        <f t="shared" si="54"/>
        <v>29.05</v>
      </c>
      <c r="O396" s="285">
        <f t="shared" si="55"/>
        <v>34.86</v>
      </c>
    </row>
    <row r="397" spans="1:15" ht="16" customHeight="1" x14ac:dyDescent="0.25">
      <c r="A397" s="269">
        <f>'Traitements par indices'!A397:C424</f>
        <v>431</v>
      </c>
      <c r="B397" s="286">
        <f>'Traitements par indices'!B397:D424</f>
        <v>494</v>
      </c>
      <c r="C397" s="271">
        <f>'Traitements par indices'!C397:E424</f>
        <v>25460.639999999999</v>
      </c>
      <c r="D397" s="272">
        <f>TRUNC(TRUNC(((C397+('Traitements par indices'!F397*12))/1820),2)*1.25,2)</f>
        <v>18</v>
      </c>
      <c r="E397" s="273">
        <f>TRUNC(TRUNC(((C397+('Traitements par indices'!F397*12))/1820),2)*1.27,2)</f>
        <v>18.28</v>
      </c>
      <c r="F397" s="273">
        <f t="shared" si="48"/>
        <v>30</v>
      </c>
      <c r="G397" s="274">
        <f t="shared" si="49"/>
        <v>36</v>
      </c>
      <c r="H397" s="275">
        <f>TRUNC(TRUNC(((C397+('Traitements par indices'!G397*12))/1820),2)*1.25,2)</f>
        <v>17.649999999999999</v>
      </c>
      <c r="I397" s="275">
        <f>TRUNC(TRUNC(((C397+('Traitements par indices'!G397*12))/1820),2)*1.27,2)</f>
        <v>17.93</v>
      </c>
      <c r="J397" s="275">
        <f t="shared" si="50"/>
        <v>29.41</v>
      </c>
      <c r="K397" s="276">
        <f t="shared" si="51"/>
        <v>35.299999999999997</v>
      </c>
      <c r="L397" s="275">
        <f t="shared" si="52"/>
        <v>17.47</v>
      </c>
      <c r="M397" s="275">
        <f t="shared" si="53"/>
        <v>17.75</v>
      </c>
      <c r="N397" s="275">
        <f t="shared" si="54"/>
        <v>29.11</v>
      </c>
      <c r="O397" s="276">
        <f t="shared" si="55"/>
        <v>34.94</v>
      </c>
    </row>
    <row r="398" spans="1:15" ht="16" customHeight="1" x14ac:dyDescent="0.25">
      <c r="A398" s="278">
        <f>'Traitements par indices'!A398:C425</f>
        <v>432</v>
      </c>
      <c r="B398" s="279">
        <f>'Traitements par indices'!B398:D425</f>
        <v>495</v>
      </c>
      <c r="C398" s="280">
        <f>'Traitements par indices'!C398:E425</f>
        <v>25519.71</v>
      </c>
      <c r="D398" s="281">
        <f>TRUNC(TRUNC(((C398+('Traitements par indices'!F398*12))/1820),2)*1.25,2)</f>
        <v>18.05</v>
      </c>
      <c r="E398" s="282">
        <f>TRUNC(TRUNC(((C398+('Traitements par indices'!F398*12))/1820),2)*1.27,2)</f>
        <v>18.329999999999998</v>
      </c>
      <c r="F398" s="282">
        <f t="shared" si="48"/>
        <v>30.08</v>
      </c>
      <c r="G398" s="283">
        <f t="shared" si="49"/>
        <v>36.1</v>
      </c>
      <c r="H398" s="284">
        <f>TRUNC(TRUNC(((C398+('Traitements par indices'!G398*12))/1820),2)*1.25,2)</f>
        <v>17.7</v>
      </c>
      <c r="I398" s="284">
        <f>TRUNC(TRUNC(((C398+('Traitements par indices'!G398*12))/1820),2)*1.27,2)</f>
        <v>17.98</v>
      </c>
      <c r="J398" s="284">
        <f t="shared" si="50"/>
        <v>29.5</v>
      </c>
      <c r="K398" s="285">
        <f t="shared" si="51"/>
        <v>35.4</v>
      </c>
      <c r="L398" s="284">
        <f t="shared" si="52"/>
        <v>17.52</v>
      </c>
      <c r="M398" s="284">
        <f t="shared" si="53"/>
        <v>17.8</v>
      </c>
      <c r="N398" s="284">
        <f t="shared" si="54"/>
        <v>29.2</v>
      </c>
      <c r="O398" s="285">
        <f t="shared" si="55"/>
        <v>35.04</v>
      </c>
    </row>
    <row r="399" spans="1:15" ht="16" customHeight="1" x14ac:dyDescent="0.25">
      <c r="A399" s="269">
        <f>'Traitements par indices'!A399:C426</f>
        <v>433</v>
      </c>
      <c r="B399" s="286">
        <f>'Traitements par indices'!B399:D426</f>
        <v>496</v>
      </c>
      <c r="C399" s="271">
        <f>'Traitements par indices'!C399:E426</f>
        <v>25578.78</v>
      </c>
      <c r="D399" s="272">
        <f>TRUNC(TRUNC(((C399+('Traitements par indices'!F399*12))/1820),2)*1.25,2)</f>
        <v>18.079999999999998</v>
      </c>
      <c r="E399" s="273">
        <f>TRUNC(TRUNC(((C399+('Traitements par indices'!F399*12))/1820),2)*1.27,2)</f>
        <v>18.37</v>
      </c>
      <c r="F399" s="273">
        <f t="shared" si="48"/>
        <v>30.13</v>
      </c>
      <c r="G399" s="274">
        <f t="shared" si="49"/>
        <v>36.159999999999997</v>
      </c>
      <c r="H399" s="275">
        <f>TRUNC(TRUNC(((C399+('Traitements par indices'!G399*12))/1820),2)*1.25,2)</f>
        <v>17.73</v>
      </c>
      <c r="I399" s="275">
        <f>TRUNC(TRUNC(((C399+('Traitements par indices'!G399*12))/1820),2)*1.27,2)</f>
        <v>18.02</v>
      </c>
      <c r="J399" s="275">
        <f t="shared" si="50"/>
        <v>29.55</v>
      </c>
      <c r="K399" s="276">
        <f t="shared" si="51"/>
        <v>35.46</v>
      </c>
      <c r="L399" s="275">
        <f t="shared" si="52"/>
        <v>17.559999999999999</v>
      </c>
      <c r="M399" s="275">
        <f t="shared" si="53"/>
        <v>17.84</v>
      </c>
      <c r="N399" s="275">
        <f t="shared" si="54"/>
        <v>29.26</v>
      </c>
      <c r="O399" s="276">
        <f t="shared" si="55"/>
        <v>35.119999999999997</v>
      </c>
    </row>
    <row r="400" spans="1:15" ht="16" customHeight="1" x14ac:dyDescent="0.25">
      <c r="A400" s="278">
        <f>'Traitements par indices'!A400:C427</f>
        <v>433</v>
      </c>
      <c r="B400" s="279">
        <f>'Traitements par indices'!B400:D427</f>
        <v>497</v>
      </c>
      <c r="C400" s="280">
        <f>'Traitements par indices'!C400:E427</f>
        <v>25578.78</v>
      </c>
      <c r="D400" s="281">
        <f>TRUNC(TRUNC(((C400+('Traitements par indices'!F400*12))/1820),2)*1.25,2)</f>
        <v>18.079999999999998</v>
      </c>
      <c r="E400" s="282">
        <f>TRUNC(TRUNC(((C400+('Traitements par indices'!F400*12))/1820),2)*1.27,2)</f>
        <v>18.37</v>
      </c>
      <c r="F400" s="282">
        <f t="shared" si="48"/>
        <v>30.13</v>
      </c>
      <c r="G400" s="283">
        <f t="shared" si="49"/>
        <v>36.159999999999997</v>
      </c>
      <c r="H400" s="284">
        <f>TRUNC(TRUNC(((C400+('Traitements par indices'!G400*12))/1820),2)*1.25,2)</f>
        <v>17.73</v>
      </c>
      <c r="I400" s="284">
        <f>TRUNC(TRUNC(((C400+('Traitements par indices'!G400*12))/1820),2)*1.27,2)</f>
        <v>18.02</v>
      </c>
      <c r="J400" s="284">
        <f t="shared" si="50"/>
        <v>29.55</v>
      </c>
      <c r="K400" s="285">
        <f t="shared" si="51"/>
        <v>35.46</v>
      </c>
      <c r="L400" s="284">
        <f t="shared" si="52"/>
        <v>17.559999999999999</v>
      </c>
      <c r="M400" s="284">
        <f t="shared" si="53"/>
        <v>17.84</v>
      </c>
      <c r="N400" s="284">
        <f t="shared" si="54"/>
        <v>29.26</v>
      </c>
      <c r="O400" s="285">
        <f t="shared" si="55"/>
        <v>35.119999999999997</v>
      </c>
    </row>
    <row r="401" spans="1:15" ht="16" customHeight="1" x14ac:dyDescent="0.25">
      <c r="A401" s="269">
        <f>'Traitements par indices'!A401:C428</f>
        <v>434</v>
      </c>
      <c r="B401" s="286">
        <f>'Traitements par indices'!B401:D428</f>
        <v>498</v>
      </c>
      <c r="C401" s="271">
        <f>'Traitements par indices'!C401:E428</f>
        <v>25637.86</v>
      </c>
      <c r="D401" s="272">
        <f>TRUNC(TRUNC(((C401+('Traitements par indices'!F401*12))/1820),2)*1.25,2)</f>
        <v>18.12</v>
      </c>
      <c r="E401" s="273">
        <f>TRUNC(TRUNC(((C401+('Traitements par indices'!F401*12))/1820),2)*1.27,2)</f>
        <v>18.41</v>
      </c>
      <c r="F401" s="273">
        <f t="shared" si="48"/>
        <v>30.2</v>
      </c>
      <c r="G401" s="274">
        <f t="shared" si="49"/>
        <v>36.24</v>
      </c>
      <c r="H401" s="275">
        <f>TRUNC(TRUNC(((C401+('Traitements par indices'!G401*12))/1820),2)*1.25,2)</f>
        <v>17.77</v>
      </c>
      <c r="I401" s="275">
        <f>TRUNC(TRUNC(((C401+('Traitements par indices'!G401*12))/1820),2)*1.27,2)</f>
        <v>18.05</v>
      </c>
      <c r="J401" s="275">
        <f t="shared" si="50"/>
        <v>29.61</v>
      </c>
      <c r="K401" s="276">
        <f t="shared" si="51"/>
        <v>35.54</v>
      </c>
      <c r="L401" s="275">
        <f t="shared" si="52"/>
        <v>17.600000000000001</v>
      </c>
      <c r="M401" s="275">
        <f t="shared" si="53"/>
        <v>17.88</v>
      </c>
      <c r="N401" s="275">
        <f t="shared" si="54"/>
        <v>29.33</v>
      </c>
      <c r="O401" s="276">
        <f t="shared" si="55"/>
        <v>35.200000000000003</v>
      </c>
    </row>
    <row r="402" spans="1:15" ht="16" customHeight="1" x14ac:dyDescent="0.25">
      <c r="A402" s="278">
        <f>'Traitements par indices'!A402:C429</f>
        <v>435</v>
      </c>
      <c r="B402" s="279">
        <f>'Traitements par indices'!B402:D429</f>
        <v>499</v>
      </c>
      <c r="C402" s="280">
        <f>'Traitements par indices'!C402:E429</f>
        <v>25696.93</v>
      </c>
      <c r="D402" s="281">
        <f>TRUNC(TRUNC(((C402+('Traitements par indices'!F402*12))/1820),2)*1.25,2)</f>
        <v>18.170000000000002</v>
      </c>
      <c r="E402" s="282">
        <f>TRUNC(TRUNC(((C402+('Traitements par indices'!F402*12))/1820),2)*1.27,2)</f>
        <v>18.46</v>
      </c>
      <c r="F402" s="282">
        <f t="shared" si="48"/>
        <v>30.28</v>
      </c>
      <c r="G402" s="283">
        <f t="shared" si="49"/>
        <v>36.340000000000003</v>
      </c>
      <c r="H402" s="284">
        <f>TRUNC(TRUNC(((C402+('Traitements par indices'!G402*12))/1820),2)*1.25,2)</f>
        <v>17.82</v>
      </c>
      <c r="I402" s="284">
        <f>TRUNC(TRUNC(((C402+('Traitements par indices'!G402*12))/1820),2)*1.27,2)</f>
        <v>18.11</v>
      </c>
      <c r="J402" s="284">
        <f t="shared" si="50"/>
        <v>29.7</v>
      </c>
      <c r="K402" s="285">
        <f t="shared" si="51"/>
        <v>35.64</v>
      </c>
      <c r="L402" s="284">
        <f t="shared" si="52"/>
        <v>17.63</v>
      </c>
      <c r="M402" s="284">
        <f t="shared" si="53"/>
        <v>17.91</v>
      </c>
      <c r="N402" s="284">
        <f t="shared" si="54"/>
        <v>29.38</v>
      </c>
      <c r="O402" s="285">
        <f t="shared" si="55"/>
        <v>35.26</v>
      </c>
    </row>
    <row r="403" spans="1:15" ht="16" customHeight="1" x14ac:dyDescent="0.25">
      <c r="A403" s="269">
        <f>'Traitements par indices'!A403:C430</f>
        <v>436</v>
      </c>
      <c r="B403" s="286">
        <f>'Traitements par indices'!B403:D430</f>
        <v>500</v>
      </c>
      <c r="C403" s="271">
        <f>'Traitements par indices'!C403:E430</f>
        <v>25756</v>
      </c>
      <c r="D403" s="272">
        <f>TRUNC(TRUNC(((C403+('Traitements par indices'!F403*12))/1820),2)*1.25,2)</f>
        <v>18.21</v>
      </c>
      <c r="E403" s="273">
        <f>TRUNC(TRUNC(((C403+('Traitements par indices'!F403*12))/1820),2)*1.27,2)</f>
        <v>18.5</v>
      </c>
      <c r="F403" s="273">
        <f t="shared" si="48"/>
        <v>30.35</v>
      </c>
      <c r="G403" s="274">
        <f t="shared" si="49"/>
        <v>36.42</v>
      </c>
      <c r="H403" s="275">
        <f>TRUNC(TRUNC(((C403+('Traitements par indices'!G403*12))/1820),2)*1.25,2)</f>
        <v>17.86</v>
      </c>
      <c r="I403" s="275">
        <f>TRUNC(TRUNC(((C403+('Traitements par indices'!G403*12))/1820),2)*1.27,2)</f>
        <v>18.14</v>
      </c>
      <c r="J403" s="275">
        <f t="shared" si="50"/>
        <v>29.76</v>
      </c>
      <c r="K403" s="276">
        <f t="shared" si="51"/>
        <v>35.72</v>
      </c>
      <c r="L403" s="275">
        <f t="shared" si="52"/>
        <v>17.68</v>
      </c>
      <c r="M403" s="275">
        <f t="shared" si="53"/>
        <v>17.97</v>
      </c>
      <c r="N403" s="275">
        <f t="shared" si="54"/>
        <v>29.46</v>
      </c>
      <c r="O403" s="276">
        <f t="shared" si="55"/>
        <v>35.36</v>
      </c>
    </row>
    <row r="404" spans="1:15" ht="16" customHeight="1" x14ac:dyDescent="0.25">
      <c r="A404" s="278">
        <f>'Traitements par indices'!A404:C431</f>
        <v>437</v>
      </c>
      <c r="B404" s="279">
        <f>'Traitements par indices'!B404:D431</f>
        <v>501</v>
      </c>
      <c r="C404" s="280">
        <f>'Traitements par indices'!C404:E431</f>
        <v>25815.08</v>
      </c>
      <c r="D404" s="281">
        <f>TRUNC(TRUNC(((C404+('Traitements par indices'!F404*12))/1820),2)*1.25,2)</f>
        <v>18.25</v>
      </c>
      <c r="E404" s="282">
        <f>TRUNC(TRUNC(((C404+('Traitements par indices'!F404*12))/1820),2)*1.27,2)</f>
        <v>18.54</v>
      </c>
      <c r="F404" s="282">
        <f t="shared" si="48"/>
        <v>30.41</v>
      </c>
      <c r="G404" s="283">
        <f t="shared" si="49"/>
        <v>36.5</v>
      </c>
      <c r="H404" s="284">
        <f>TRUNC(TRUNC(((C404+('Traitements par indices'!G404*12))/1820),2)*1.25,2)</f>
        <v>17.899999999999999</v>
      </c>
      <c r="I404" s="284">
        <f>TRUNC(TRUNC(((C404+('Traitements par indices'!G404*12))/1820),2)*1.27,2)</f>
        <v>18.18</v>
      </c>
      <c r="J404" s="284">
        <f t="shared" si="50"/>
        <v>29.83</v>
      </c>
      <c r="K404" s="285">
        <f t="shared" si="51"/>
        <v>35.799999999999997</v>
      </c>
      <c r="L404" s="284">
        <f t="shared" si="52"/>
        <v>17.72</v>
      </c>
      <c r="M404" s="284">
        <f t="shared" si="53"/>
        <v>18</v>
      </c>
      <c r="N404" s="284">
        <f t="shared" si="54"/>
        <v>29.53</v>
      </c>
      <c r="O404" s="285">
        <f t="shared" si="55"/>
        <v>35.44</v>
      </c>
    </row>
    <row r="405" spans="1:15" ht="16" customHeight="1" x14ac:dyDescent="0.25">
      <c r="A405" s="269">
        <f>'Traitements par indices'!A405:C432</f>
        <v>438</v>
      </c>
      <c r="B405" s="286">
        <f>'Traitements par indices'!B405:D432</f>
        <v>502</v>
      </c>
      <c r="C405" s="271">
        <f>'Traitements par indices'!C405:E432</f>
        <v>25874.15</v>
      </c>
      <c r="D405" s="272">
        <f>TRUNC(TRUNC(((C405+('Traitements par indices'!F405*12))/1820),2)*1.25,2)</f>
        <v>18.3</v>
      </c>
      <c r="E405" s="273">
        <f>TRUNC(TRUNC(((C405+('Traitements par indices'!F405*12))/1820),2)*1.27,2)</f>
        <v>18.59</v>
      </c>
      <c r="F405" s="273">
        <f t="shared" si="48"/>
        <v>30.5</v>
      </c>
      <c r="G405" s="274">
        <f t="shared" si="49"/>
        <v>36.6</v>
      </c>
      <c r="H405" s="275">
        <f>TRUNC(TRUNC(((C405+('Traitements par indices'!G405*12))/1820),2)*1.25,2)</f>
        <v>17.93</v>
      </c>
      <c r="I405" s="275">
        <f>TRUNC(TRUNC(((C405+('Traitements par indices'!G405*12))/1820),2)*1.27,2)</f>
        <v>18.22</v>
      </c>
      <c r="J405" s="275">
        <f t="shared" si="50"/>
        <v>29.88</v>
      </c>
      <c r="K405" s="276">
        <f t="shared" si="51"/>
        <v>35.86</v>
      </c>
      <c r="L405" s="275">
        <f t="shared" si="52"/>
        <v>17.760000000000002</v>
      </c>
      <c r="M405" s="275">
        <f t="shared" si="53"/>
        <v>18.04</v>
      </c>
      <c r="N405" s="275">
        <f t="shared" si="54"/>
        <v>29.6</v>
      </c>
      <c r="O405" s="276">
        <f t="shared" si="55"/>
        <v>35.520000000000003</v>
      </c>
    </row>
    <row r="406" spans="1:15" ht="16" customHeight="1" x14ac:dyDescent="0.25">
      <c r="A406" s="278">
        <f>'Traitements par indices'!A406:C433</f>
        <v>439</v>
      </c>
      <c r="B406" s="279">
        <f>'Traitements par indices'!B406:D433</f>
        <v>503</v>
      </c>
      <c r="C406" s="280">
        <f>'Traitements par indices'!C406:E433</f>
        <v>25933.22</v>
      </c>
      <c r="D406" s="281">
        <f>TRUNC(TRUNC(((C406+('Traitements par indices'!F406*12))/1820),2)*1.25,2)</f>
        <v>18.329999999999998</v>
      </c>
      <c r="E406" s="282">
        <f>TRUNC(TRUNC(((C406+('Traitements par indices'!F406*12))/1820),2)*1.27,2)</f>
        <v>18.63</v>
      </c>
      <c r="F406" s="282">
        <f t="shared" si="48"/>
        <v>30.55</v>
      </c>
      <c r="G406" s="283">
        <f t="shared" si="49"/>
        <v>36.659999999999997</v>
      </c>
      <c r="H406" s="284">
        <f>TRUNC(TRUNC(((C406+('Traitements par indices'!G406*12))/1820),2)*1.25,2)</f>
        <v>17.98</v>
      </c>
      <c r="I406" s="284">
        <f>TRUNC(TRUNC(((C406+('Traitements par indices'!G406*12))/1820),2)*1.27,2)</f>
        <v>18.27</v>
      </c>
      <c r="J406" s="284">
        <f t="shared" si="50"/>
        <v>29.96</v>
      </c>
      <c r="K406" s="285">
        <f t="shared" si="51"/>
        <v>35.96</v>
      </c>
      <c r="L406" s="284">
        <f t="shared" si="52"/>
        <v>17.8</v>
      </c>
      <c r="M406" s="284">
        <f t="shared" si="53"/>
        <v>18.079999999999998</v>
      </c>
      <c r="N406" s="284">
        <f t="shared" si="54"/>
        <v>29.66</v>
      </c>
      <c r="O406" s="285">
        <f t="shared" si="55"/>
        <v>35.6</v>
      </c>
    </row>
    <row r="407" spans="1:15" ht="16" customHeight="1" x14ac:dyDescent="0.25">
      <c r="A407" s="269">
        <f>'Traitements par indices'!A407:C434</f>
        <v>439</v>
      </c>
      <c r="B407" s="286">
        <f>'Traitements par indices'!B407:D434</f>
        <v>504</v>
      </c>
      <c r="C407" s="271">
        <f>'Traitements par indices'!C407:E434</f>
        <v>25933.22</v>
      </c>
      <c r="D407" s="272">
        <f>TRUNC(TRUNC(((C407+('Traitements par indices'!F407*12))/1820),2)*1.25,2)</f>
        <v>18.329999999999998</v>
      </c>
      <c r="E407" s="273">
        <f>TRUNC(TRUNC(((C407+('Traitements par indices'!F407*12))/1820),2)*1.27,2)</f>
        <v>18.63</v>
      </c>
      <c r="F407" s="273">
        <f t="shared" si="48"/>
        <v>30.55</v>
      </c>
      <c r="G407" s="274">
        <f t="shared" si="49"/>
        <v>36.659999999999997</v>
      </c>
      <c r="H407" s="275">
        <f>TRUNC(TRUNC(((C407+('Traitements par indices'!G407*12))/1820),2)*1.25,2)</f>
        <v>17.98</v>
      </c>
      <c r="I407" s="275">
        <f>TRUNC(TRUNC(((C407+('Traitements par indices'!G407*12))/1820),2)*1.27,2)</f>
        <v>18.27</v>
      </c>
      <c r="J407" s="275">
        <f t="shared" si="50"/>
        <v>29.96</v>
      </c>
      <c r="K407" s="276">
        <f t="shared" si="51"/>
        <v>35.96</v>
      </c>
      <c r="L407" s="275">
        <f t="shared" si="52"/>
        <v>17.8</v>
      </c>
      <c r="M407" s="275">
        <f t="shared" si="53"/>
        <v>18.079999999999998</v>
      </c>
      <c r="N407" s="275">
        <f t="shared" si="54"/>
        <v>29.66</v>
      </c>
      <c r="O407" s="276">
        <f t="shared" si="55"/>
        <v>35.6</v>
      </c>
    </row>
    <row r="408" spans="1:15" ht="16" customHeight="1" x14ac:dyDescent="0.25">
      <c r="A408" s="278">
        <f>'Traitements par indices'!A408:C435</f>
        <v>440</v>
      </c>
      <c r="B408" s="279">
        <f>'Traitements par indices'!B408:D435</f>
        <v>505</v>
      </c>
      <c r="C408" s="280">
        <f>'Traitements par indices'!C408:E435</f>
        <v>25992.3</v>
      </c>
      <c r="D408" s="281">
        <f>TRUNC(TRUNC(((C408+('Traitements par indices'!F408*12))/1820),2)*1.25,2)</f>
        <v>18.37</v>
      </c>
      <c r="E408" s="282">
        <f>TRUNC(TRUNC(((C408+('Traitements par indices'!F408*12))/1820),2)*1.27,2)</f>
        <v>18.66</v>
      </c>
      <c r="F408" s="282">
        <f t="shared" si="48"/>
        <v>30.61</v>
      </c>
      <c r="G408" s="283">
        <f t="shared" si="49"/>
        <v>36.74</v>
      </c>
      <c r="H408" s="284">
        <f>TRUNC(TRUNC(((C408+('Traitements par indices'!G408*12))/1820),2)*1.25,2)</f>
        <v>18.02</v>
      </c>
      <c r="I408" s="284">
        <f>TRUNC(TRUNC(((C408+('Traitements par indices'!G408*12))/1820),2)*1.27,2)</f>
        <v>18.309999999999999</v>
      </c>
      <c r="J408" s="284">
        <f t="shared" si="50"/>
        <v>30.03</v>
      </c>
      <c r="K408" s="285">
        <f t="shared" si="51"/>
        <v>36.04</v>
      </c>
      <c r="L408" s="284">
        <f t="shared" si="52"/>
        <v>17.850000000000001</v>
      </c>
      <c r="M408" s="284">
        <f t="shared" si="53"/>
        <v>18.13</v>
      </c>
      <c r="N408" s="284">
        <f t="shared" si="54"/>
        <v>29.75</v>
      </c>
      <c r="O408" s="285">
        <f t="shared" si="55"/>
        <v>35.700000000000003</v>
      </c>
    </row>
    <row r="409" spans="1:15" ht="16" customHeight="1" x14ac:dyDescent="0.25">
      <c r="A409" s="269">
        <f>'Traitements par indices'!A409:C436</f>
        <v>441</v>
      </c>
      <c r="B409" s="286">
        <f>'Traitements par indices'!B409:D436</f>
        <v>506</v>
      </c>
      <c r="C409" s="271">
        <f>'Traitements par indices'!C409:E436</f>
        <v>26051.37</v>
      </c>
      <c r="D409" s="272">
        <f>TRUNC(TRUNC(((C409+('Traitements par indices'!F409*12))/1820),2)*1.25,2)</f>
        <v>18.420000000000002</v>
      </c>
      <c r="E409" s="273">
        <f>TRUNC(TRUNC(((C409+('Traitements par indices'!F409*12))/1820),2)*1.27,2)</f>
        <v>18.71</v>
      </c>
      <c r="F409" s="273">
        <f t="shared" si="48"/>
        <v>30.7</v>
      </c>
      <c r="G409" s="274">
        <f t="shared" si="49"/>
        <v>36.840000000000003</v>
      </c>
      <c r="H409" s="275">
        <f>TRUNC(TRUNC(((C409+('Traitements par indices'!G409*12))/1820),2)*1.25,2)</f>
        <v>18.059999999999999</v>
      </c>
      <c r="I409" s="275">
        <f>TRUNC(TRUNC(((C409+('Traitements par indices'!G409*12))/1820),2)*1.27,2)</f>
        <v>18.350000000000001</v>
      </c>
      <c r="J409" s="275">
        <f t="shared" si="50"/>
        <v>30.1</v>
      </c>
      <c r="K409" s="276">
        <f t="shared" si="51"/>
        <v>36.119999999999997</v>
      </c>
      <c r="L409" s="275">
        <f t="shared" si="52"/>
        <v>17.88</v>
      </c>
      <c r="M409" s="275">
        <f t="shared" si="53"/>
        <v>18.170000000000002</v>
      </c>
      <c r="N409" s="275">
        <f t="shared" si="54"/>
        <v>29.8</v>
      </c>
      <c r="O409" s="276">
        <f t="shared" si="55"/>
        <v>35.76</v>
      </c>
    </row>
    <row r="410" spans="1:15" ht="16" customHeight="1" x14ac:dyDescent="0.25">
      <c r="A410" s="278">
        <f>'Traitements par indices'!A410:C437</f>
        <v>442</v>
      </c>
      <c r="B410" s="279">
        <f>'Traitements par indices'!B410:D437</f>
        <v>507</v>
      </c>
      <c r="C410" s="280">
        <f>'Traitements par indices'!C410:E437</f>
        <v>26110.44</v>
      </c>
      <c r="D410" s="281">
        <f>TRUNC(TRUNC(((C410+('Traitements par indices'!F410*12))/1820),2)*1.25,2)</f>
        <v>18.46</v>
      </c>
      <c r="E410" s="282">
        <f>TRUNC(TRUNC(((C410+('Traitements par indices'!F410*12))/1820),2)*1.27,2)</f>
        <v>18.75</v>
      </c>
      <c r="F410" s="282">
        <f t="shared" si="48"/>
        <v>30.76</v>
      </c>
      <c r="G410" s="283">
        <f t="shared" si="49"/>
        <v>36.92</v>
      </c>
      <c r="H410" s="284">
        <f>TRUNC(TRUNC(((C410+('Traitements par indices'!G410*12))/1820),2)*1.25,2)</f>
        <v>18.100000000000001</v>
      </c>
      <c r="I410" s="284">
        <f>TRUNC(TRUNC(((C410+('Traitements par indices'!G410*12))/1820),2)*1.27,2)</f>
        <v>18.38</v>
      </c>
      <c r="J410" s="284">
        <f t="shared" si="50"/>
        <v>30.16</v>
      </c>
      <c r="K410" s="285">
        <f t="shared" si="51"/>
        <v>36.200000000000003</v>
      </c>
      <c r="L410" s="284">
        <f t="shared" si="52"/>
        <v>17.920000000000002</v>
      </c>
      <c r="M410" s="284">
        <f t="shared" si="53"/>
        <v>18.21</v>
      </c>
      <c r="N410" s="284">
        <f t="shared" si="54"/>
        <v>29.86</v>
      </c>
      <c r="O410" s="285">
        <f t="shared" si="55"/>
        <v>35.840000000000003</v>
      </c>
    </row>
    <row r="411" spans="1:15" ht="16" customHeight="1" x14ac:dyDescent="0.25">
      <c r="A411" s="269">
        <f>'Traitements par indices'!A411:C438</f>
        <v>442</v>
      </c>
      <c r="B411" s="286">
        <f>'Traitements par indices'!B411:D438</f>
        <v>508</v>
      </c>
      <c r="C411" s="271">
        <f>'Traitements par indices'!C411:E438</f>
        <v>26110.44</v>
      </c>
      <c r="D411" s="272">
        <f>TRUNC(TRUNC(((C411+('Traitements par indices'!F411*12))/1820),2)*1.25,2)</f>
        <v>18.46</v>
      </c>
      <c r="E411" s="273">
        <f>TRUNC(TRUNC(((C411+('Traitements par indices'!F411*12))/1820),2)*1.27,2)</f>
        <v>18.75</v>
      </c>
      <c r="F411" s="273">
        <f t="shared" si="48"/>
        <v>30.76</v>
      </c>
      <c r="G411" s="274">
        <f t="shared" si="49"/>
        <v>36.92</v>
      </c>
      <c r="H411" s="275">
        <f>TRUNC(TRUNC(((C411+('Traitements par indices'!G411*12))/1820),2)*1.25,2)</f>
        <v>18.100000000000001</v>
      </c>
      <c r="I411" s="275">
        <f>TRUNC(TRUNC(((C411+('Traitements par indices'!G411*12))/1820),2)*1.27,2)</f>
        <v>18.38</v>
      </c>
      <c r="J411" s="275">
        <f t="shared" si="50"/>
        <v>30.16</v>
      </c>
      <c r="K411" s="276">
        <f t="shared" si="51"/>
        <v>36.200000000000003</v>
      </c>
      <c r="L411" s="275">
        <f t="shared" si="52"/>
        <v>17.920000000000002</v>
      </c>
      <c r="M411" s="275">
        <f t="shared" si="53"/>
        <v>18.21</v>
      </c>
      <c r="N411" s="275">
        <f t="shared" si="54"/>
        <v>29.86</v>
      </c>
      <c r="O411" s="276">
        <f t="shared" si="55"/>
        <v>35.840000000000003</v>
      </c>
    </row>
    <row r="412" spans="1:15" ht="16" customHeight="1" x14ac:dyDescent="0.25">
      <c r="A412" s="278">
        <f>'Traitements par indices'!A412:C439</f>
        <v>443</v>
      </c>
      <c r="B412" s="279">
        <f>'Traitements par indices'!B412:D439</f>
        <v>509</v>
      </c>
      <c r="C412" s="280">
        <f>'Traitements par indices'!C412:E439</f>
        <v>26169.52</v>
      </c>
      <c r="D412" s="281">
        <f>TRUNC(TRUNC(((C412+('Traitements par indices'!F412*12))/1820),2)*1.25,2)</f>
        <v>18.510000000000002</v>
      </c>
      <c r="E412" s="282">
        <f>TRUNC(TRUNC(((C412+('Traitements par indices'!F412*12))/1820),2)*1.27,2)</f>
        <v>18.8</v>
      </c>
      <c r="F412" s="282">
        <f t="shared" si="48"/>
        <v>30.85</v>
      </c>
      <c r="G412" s="283">
        <f t="shared" si="49"/>
        <v>37.020000000000003</v>
      </c>
      <c r="H412" s="284">
        <f>TRUNC(TRUNC(((C412+('Traitements par indices'!G412*12))/1820),2)*1.25,2)</f>
        <v>18.149999999999999</v>
      </c>
      <c r="I412" s="284">
        <f>TRUNC(TRUNC(((C412+('Traitements par indices'!G412*12))/1820),2)*1.27,2)</f>
        <v>18.440000000000001</v>
      </c>
      <c r="J412" s="284">
        <f t="shared" si="50"/>
        <v>30.25</v>
      </c>
      <c r="K412" s="285">
        <f t="shared" si="51"/>
        <v>36.299999999999997</v>
      </c>
      <c r="L412" s="284">
        <f t="shared" si="52"/>
        <v>17.96</v>
      </c>
      <c r="M412" s="284">
        <f t="shared" si="53"/>
        <v>18.239999999999998</v>
      </c>
      <c r="N412" s="284">
        <f t="shared" si="54"/>
        <v>29.93</v>
      </c>
      <c r="O412" s="285">
        <f t="shared" si="55"/>
        <v>35.92</v>
      </c>
    </row>
    <row r="413" spans="1:15" ht="16" customHeight="1" x14ac:dyDescent="0.25">
      <c r="A413" s="269">
        <f>'Traitements par indices'!A413:C440</f>
        <v>444</v>
      </c>
      <c r="B413" s="286">
        <f>'Traitements par indices'!B413:D440</f>
        <v>510</v>
      </c>
      <c r="C413" s="271">
        <f>'Traitements par indices'!C413:E440</f>
        <v>26228.59</v>
      </c>
      <c r="D413" s="272">
        <f>TRUNC(TRUNC(((C413+('Traitements par indices'!F413*12))/1820),2)*1.25,2)</f>
        <v>18.55</v>
      </c>
      <c r="E413" s="273">
        <f>TRUNC(TRUNC(((C413+('Traitements par indices'!F413*12))/1820),2)*1.27,2)</f>
        <v>18.84</v>
      </c>
      <c r="F413" s="273">
        <f t="shared" si="48"/>
        <v>30.91</v>
      </c>
      <c r="G413" s="274">
        <f t="shared" si="49"/>
        <v>37.1</v>
      </c>
      <c r="H413" s="275">
        <f>TRUNC(TRUNC(((C413+('Traitements par indices'!G413*12))/1820),2)*1.25,2)</f>
        <v>18.18</v>
      </c>
      <c r="I413" s="275">
        <f>TRUNC(TRUNC(((C413+('Traitements par indices'!G413*12))/1820),2)*1.27,2)</f>
        <v>18.47</v>
      </c>
      <c r="J413" s="275">
        <f t="shared" si="50"/>
        <v>30.3</v>
      </c>
      <c r="K413" s="276">
        <f t="shared" si="51"/>
        <v>36.36</v>
      </c>
      <c r="L413" s="275">
        <f t="shared" si="52"/>
        <v>18.010000000000002</v>
      </c>
      <c r="M413" s="275">
        <f t="shared" si="53"/>
        <v>18.3</v>
      </c>
      <c r="N413" s="275">
        <f t="shared" si="54"/>
        <v>30.01</v>
      </c>
      <c r="O413" s="276">
        <f t="shared" si="55"/>
        <v>36.020000000000003</v>
      </c>
    </row>
    <row r="414" spans="1:15" ht="16" customHeight="1" x14ac:dyDescent="0.25">
      <c r="A414" s="278">
        <f>'Traitements par indices'!A414:C441</f>
        <v>445</v>
      </c>
      <c r="B414" s="279">
        <f>'Traitements par indices'!B414:D441</f>
        <v>511</v>
      </c>
      <c r="C414" s="280">
        <f>'Traitements par indices'!C414:E441</f>
        <v>26287.66</v>
      </c>
      <c r="D414" s="281">
        <f>TRUNC(TRUNC(((C414+('Traitements par indices'!F414*12))/1820),2)*1.25,2)</f>
        <v>18.579999999999998</v>
      </c>
      <c r="E414" s="282">
        <f>TRUNC(TRUNC(((C414+('Traitements par indices'!F414*12))/1820),2)*1.27,2)</f>
        <v>18.88</v>
      </c>
      <c r="F414" s="282">
        <f t="shared" si="48"/>
        <v>30.96</v>
      </c>
      <c r="G414" s="283">
        <f t="shared" si="49"/>
        <v>37.159999999999997</v>
      </c>
      <c r="H414" s="284">
        <f>TRUNC(TRUNC(((C414+('Traitements par indices'!G414*12))/1820),2)*1.25,2)</f>
        <v>18.22</v>
      </c>
      <c r="I414" s="284">
        <f>TRUNC(TRUNC(((C414+('Traitements par indices'!G414*12))/1820),2)*1.27,2)</f>
        <v>18.510000000000002</v>
      </c>
      <c r="J414" s="284">
        <f t="shared" si="50"/>
        <v>30.36</v>
      </c>
      <c r="K414" s="285">
        <f t="shared" si="51"/>
        <v>36.44</v>
      </c>
      <c r="L414" s="284">
        <f t="shared" si="52"/>
        <v>18.05</v>
      </c>
      <c r="M414" s="284">
        <f t="shared" si="53"/>
        <v>18.329999999999998</v>
      </c>
      <c r="N414" s="284">
        <f t="shared" si="54"/>
        <v>30.08</v>
      </c>
      <c r="O414" s="285">
        <f t="shared" si="55"/>
        <v>36.1</v>
      </c>
    </row>
    <row r="415" spans="1:15" ht="16" customHeight="1" x14ac:dyDescent="0.25">
      <c r="A415" s="269">
        <f>'Traitements par indices'!A415:C442</f>
        <v>445</v>
      </c>
      <c r="B415" s="286">
        <f>'Traitements par indices'!B415:D442</f>
        <v>512</v>
      </c>
      <c r="C415" s="271">
        <f>'Traitements par indices'!C415:E442</f>
        <v>26287.66</v>
      </c>
      <c r="D415" s="272">
        <f>TRUNC(TRUNC(((C415+('Traitements par indices'!F415*12))/1820),2)*1.25,2)</f>
        <v>18.579999999999998</v>
      </c>
      <c r="E415" s="273">
        <f>TRUNC(TRUNC(((C415+('Traitements par indices'!F415*12))/1820),2)*1.27,2)</f>
        <v>18.88</v>
      </c>
      <c r="F415" s="273">
        <f t="shared" si="48"/>
        <v>30.96</v>
      </c>
      <c r="G415" s="274">
        <f t="shared" si="49"/>
        <v>37.159999999999997</v>
      </c>
      <c r="H415" s="275">
        <f>TRUNC(TRUNC(((C415+('Traitements par indices'!G415*12))/1820),2)*1.25,2)</f>
        <v>18.22</v>
      </c>
      <c r="I415" s="275">
        <f>TRUNC(TRUNC(((C415+('Traitements par indices'!G415*12))/1820),2)*1.27,2)</f>
        <v>18.510000000000002</v>
      </c>
      <c r="J415" s="275">
        <f t="shared" si="50"/>
        <v>30.36</v>
      </c>
      <c r="K415" s="276">
        <f t="shared" si="51"/>
        <v>36.44</v>
      </c>
      <c r="L415" s="275">
        <f t="shared" si="52"/>
        <v>18.05</v>
      </c>
      <c r="M415" s="275">
        <f t="shared" si="53"/>
        <v>18.329999999999998</v>
      </c>
      <c r="N415" s="275">
        <f t="shared" si="54"/>
        <v>30.08</v>
      </c>
      <c r="O415" s="276">
        <f t="shared" si="55"/>
        <v>36.1</v>
      </c>
    </row>
    <row r="416" spans="1:15" ht="16" customHeight="1" x14ac:dyDescent="0.25">
      <c r="A416" s="278">
        <f>'Traitements par indices'!A416:C443</f>
        <v>446</v>
      </c>
      <c r="B416" s="279">
        <f>'Traitements par indices'!B416:D443</f>
        <v>513</v>
      </c>
      <c r="C416" s="280">
        <f>'Traitements par indices'!C416:E443</f>
        <v>26346.74</v>
      </c>
      <c r="D416" s="281">
        <f>TRUNC(TRUNC(((C416+('Traitements par indices'!F416*12))/1820),2)*1.25,2)</f>
        <v>18.63</v>
      </c>
      <c r="E416" s="282">
        <f>TRUNC(TRUNC(((C416+('Traitements par indices'!F416*12))/1820),2)*1.27,2)</f>
        <v>18.93</v>
      </c>
      <c r="F416" s="282">
        <f t="shared" si="48"/>
        <v>31.05</v>
      </c>
      <c r="G416" s="283">
        <f t="shared" si="49"/>
        <v>37.26</v>
      </c>
      <c r="H416" s="284">
        <f>TRUNC(TRUNC(((C416+('Traitements par indices'!G416*12))/1820),2)*1.25,2)</f>
        <v>18.27</v>
      </c>
      <c r="I416" s="284">
        <f>TRUNC(TRUNC(((C416+('Traitements par indices'!G416*12))/1820),2)*1.27,2)</f>
        <v>18.559999999999999</v>
      </c>
      <c r="J416" s="284">
        <f t="shared" si="50"/>
        <v>30.45</v>
      </c>
      <c r="K416" s="285">
        <f t="shared" si="51"/>
        <v>36.54</v>
      </c>
      <c r="L416" s="284">
        <f t="shared" si="52"/>
        <v>18.079999999999998</v>
      </c>
      <c r="M416" s="284">
        <f t="shared" si="53"/>
        <v>18.37</v>
      </c>
      <c r="N416" s="284">
        <f t="shared" si="54"/>
        <v>30.13</v>
      </c>
      <c r="O416" s="285">
        <f t="shared" si="55"/>
        <v>36.159999999999997</v>
      </c>
    </row>
    <row r="417" spans="1:15" ht="16" customHeight="1" x14ac:dyDescent="0.25">
      <c r="A417" s="269">
        <f>'Traitements par indices'!A417:C444</f>
        <v>447</v>
      </c>
      <c r="B417" s="286">
        <f>'Traitements par indices'!B417:D444</f>
        <v>514</v>
      </c>
      <c r="C417" s="271">
        <f>'Traitements par indices'!C417:E444</f>
        <v>26405.81</v>
      </c>
      <c r="D417" s="272">
        <f>TRUNC(TRUNC(((C417+('Traitements par indices'!F417*12))/1820),2)*1.25,2)</f>
        <v>18.670000000000002</v>
      </c>
      <c r="E417" s="273">
        <f>TRUNC(TRUNC(((C417+('Traitements par indices'!F417*12))/1820),2)*1.27,2)</f>
        <v>18.97</v>
      </c>
      <c r="F417" s="273">
        <f t="shared" si="48"/>
        <v>31.11</v>
      </c>
      <c r="G417" s="274">
        <f t="shared" si="49"/>
        <v>37.340000000000003</v>
      </c>
      <c r="H417" s="275">
        <f>TRUNC(TRUNC(((C417+('Traitements par indices'!G417*12))/1820),2)*1.25,2)</f>
        <v>18.309999999999999</v>
      </c>
      <c r="I417" s="275">
        <f>TRUNC(TRUNC(((C417+('Traitements par indices'!G417*12))/1820),2)*1.27,2)</f>
        <v>18.600000000000001</v>
      </c>
      <c r="J417" s="275">
        <f t="shared" si="50"/>
        <v>30.51</v>
      </c>
      <c r="K417" s="276">
        <f t="shared" si="51"/>
        <v>36.619999999999997</v>
      </c>
      <c r="L417" s="275">
        <f t="shared" si="52"/>
        <v>18.12</v>
      </c>
      <c r="M417" s="275">
        <f t="shared" si="53"/>
        <v>18.41</v>
      </c>
      <c r="N417" s="275">
        <f t="shared" si="54"/>
        <v>30.2</v>
      </c>
      <c r="O417" s="276">
        <f t="shared" si="55"/>
        <v>36.24</v>
      </c>
    </row>
    <row r="418" spans="1:15" ht="16" customHeight="1" x14ac:dyDescent="0.25">
      <c r="A418" s="278">
        <f>'Traitements par indices'!A418:C445</f>
        <v>448</v>
      </c>
      <c r="B418" s="279">
        <f>'Traitements par indices'!B418:D445</f>
        <v>515</v>
      </c>
      <c r="C418" s="280">
        <f>'Traitements par indices'!C418:E445</f>
        <v>26464.880000000001</v>
      </c>
      <c r="D418" s="281">
        <f>TRUNC(TRUNC(((C418+('Traitements par indices'!F418*12))/1820),2)*1.25,2)</f>
        <v>18.71</v>
      </c>
      <c r="E418" s="282">
        <f>TRUNC(TRUNC(((C418+('Traitements par indices'!F418*12))/1820),2)*1.27,2)</f>
        <v>19.010000000000002</v>
      </c>
      <c r="F418" s="282">
        <f t="shared" si="48"/>
        <v>31.18</v>
      </c>
      <c r="G418" s="283">
        <f t="shared" si="49"/>
        <v>37.42</v>
      </c>
      <c r="H418" s="284">
        <f>TRUNC(TRUNC(((C418+('Traitements par indices'!G418*12))/1820),2)*1.25,2)</f>
        <v>18.350000000000001</v>
      </c>
      <c r="I418" s="284">
        <f>TRUNC(TRUNC(((C418+('Traitements par indices'!G418*12))/1820),2)*1.27,2)</f>
        <v>18.64</v>
      </c>
      <c r="J418" s="284">
        <f t="shared" si="50"/>
        <v>30.58</v>
      </c>
      <c r="K418" s="285">
        <f t="shared" si="51"/>
        <v>36.700000000000003</v>
      </c>
      <c r="L418" s="284">
        <f t="shared" si="52"/>
        <v>18.170000000000002</v>
      </c>
      <c r="M418" s="284">
        <f t="shared" si="53"/>
        <v>18.46</v>
      </c>
      <c r="N418" s="284">
        <f t="shared" si="54"/>
        <v>30.28</v>
      </c>
      <c r="O418" s="285">
        <f t="shared" si="55"/>
        <v>36.340000000000003</v>
      </c>
    </row>
    <row r="419" spans="1:15" ht="16" customHeight="1" x14ac:dyDescent="0.25">
      <c r="A419" s="269">
        <f>'Traitements par indices'!A419:C446</f>
        <v>448</v>
      </c>
      <c r="B419" s="286">
        <f>'Traitements par indices'!B419:D446</f>
        <v>516</v>
      </c>
      <c r="C419" s="271">
        <f>'Traitements par indices'!C419:E446</f>
        <v>26464.880000000001</v>
      </c>
      <c r="D419" s="272">
        <f>TRUNC(TRUNC(((C419+('Traitements par indices'!F419*12))/1820),2)*1.25,2)</f>
        <v>18.71</v>
      </c>
      <c r="E419" s="273">
        <f>TRUNC(TRUNC(((C419+('Traitements par indices'!F419*12))/1820),2)*1.27,2)</f>
        <v>19.010000000000002</v>
      </c>
      <c r="F419" s="273">
        <f t="shared" si="48"/>
        <v>31.18</v>
      </c>
      <c r="G419" s="274">
        <f t="shared" si="49"/>
        <v>37.42</v>
      </c>
      <c r="H419" s="275">
        <f>TRUNC(TRUNC(((C419+('Traitements par indices'!G419*12))/1820),2)*1.25,2)</f>
        <v>18.350000000000001</v>
      </c>
      <c r="I419" s="275">
        <f>TRUNC(TRUNC(((C419+('Traitements par indices'!G419*12))/1820),2)*1.27,2)</f>
        <v>18.64</v>
      </c>
      <c r="J419" s="275">
        <f t="shared" si="50"/>
        <v>30.58</v>
      </c>
      <c r="K419" s="276">
        <f t="shared" si="51"/>
        <v>36.700000000000003</v>
      </c>
      <c r="L419" s="275">
        <f t="shared" si="52"/>
        <v>18.170000000000002</v>
      </c>
      <c r="M419" s="275">
        <f t="shared" si="53"/>
        <v>18.46</v>
      </c>
      <c r="N419" s="275">
        <f t="shared" si="54"/>
        <v>30.28</v>
      </c>
      <c r="O419" s="276">
        <f t="shared" si="55"/>
        <v>36.340000000000003</v>
      </c>
    </row>
    <row r="420" spans="1:15" ht="16" customHeight="1" x14ac:dyDescent="0.25">
      <c r="A420" s="278">
        <f>'Traitements par indices'!A420:C447</f>
        <v>449</v>
      </c>
      <c r="B420" s="279">
        <f>'Traitements par indices'!B420:D447</f>
        <v>517</v>
      </c>
      <c r="C420" s="280">
        <f>'Traitements par indices'!C420:E447</f>
        <v>26523.96</v>
      </c>
      <c r="D420" s="281">
        <f>TRUNC(TRUNC(((C420+('Traitements par indices'!F420*12))/1820),2)*1.25,2)</f>
        <v>18.760000000000002</v>
      </c>
      <c r="E420" s="282">
        <f>TRUNC(TRUNC(((C420+('Traitements par indices'!F420*12))/1820),2)*1.27,2)</f>
        <v>19.059999999999999</v>
      </c>
      <c r="F420" s="282">
        <f t="shared" si="48"/>
        <v>31.26</v>
      </c>
      <c r="G420" s="283">
        <f t="shared" si="49"/>
        <v>37.520000000000003</v>
      </c>
      <c r="H420" s="284">
        <f>TRUNC(TRUNC(((C420+('Traitements par indices'!G420*12))/1820),2)*1.25,2)</f>
        <v>18.38</v>
      </c>
      <c r="I420" s="284">
        <f>TRUNC(TRUNC(((C420+('Traitements par indices'!G420*12))/1820),2)*1.27,2)</f>
        <v>18.68</v>
      </c>
      <c r="J420" s="284">
        <f t="shared" si="50"/>
        <v>30.63</v>
      </c>
      <c r="K420" s="285">
        <f t="shared" si="51"/>
        <v>36.76</v>
      </c>
      <c r="L420" s="284">
        <f t="shared" si="52"/>
        <v>18.21</v>
      </c>
      <c r="M420" s="284">
        <f t="shared" si="53"/>
        <v>18.5</v>
      </c>
      <c r="N420" s="284">
        <f t="shared" si="54"/>
        <v>30.35</v>
      </c>
      <c r="O420" s="285">
        <f t="shared" si="55"/>
        <v>36.42</v>
      </c>
    </row>
    <row r="421" spans="1:15" ht="16" customHeight="1" x14ac:dyDescent="0.25">
      <c r="A421" s="269">
        <f>'Traitements par indices'!A421:C448</f>
        <v>450</v>
      </c>
      <c r="B421" s="286">
        <f>'Traitements par indices'!B421:D448</f>
        <v>518</v>
      </c>
      <c r="C421" s="271">
        <f>'Traitements par indices'!C421:E448</f>
        <v>26583.03</v>
      </c>
      <c r="D421" s="272">
        <f>TRUNC(TRUNC(((C421+('Traitements par indices'!F421*12))/1820),2)*1.25,2)</f>
        <v>18.8</v>
      </c>
      <c r="E421" s="273">
        <f>TRUNC(TRUNC(((C421+('Traitements par indices'!F421*12))/1820),2)*1.27,2)</f>
        <v>19.100000000000001</v>
      </c>
      <c r="F421" s="273">
        <f t="shared" si="48"/>
        <v>31.33</v>
      </c>
      <c r="G421" s="274">
        <f t="shared" si="49"/>
        <v>37.6</v>
      </c>
      <c r="H421" s="275">
        <f>TRUNC(TRUNC(((C421+('Traitements par indices'!G421*12))/1820),2)*1.25,2)</f>
        <v>18.43</v>
      </c>
      <c r="I421" s="275">
        <f>TRUNC(TRUNC(((C421+('Traitements par indices'!G421*12))/1820),2)*1.27,2)</f>
        <v>18.73</v>
      </c>
      <c r="J421" s="275">
        <f t="shared" si="50"/>
        <v>30.71</v>
      </c>
      <c r="K421" s="276">
        <f t="shared" si="51"/>
        <v>36.86</v>
      </c>
      <c r="L421" s="275">
        <f t="shared" si="52"/>
        <v>18.25</v>
      </c>
      <c r="M421" s="275">
        <f t="shared" si="53"/>
        <v>18.54</v>
      </c>
      <c r="N421" s="275">
        <f t="shared" si="54"/>
        <v>30.41</v>
      </c>
      <c r="O421" s="276">
        <f t="shared" si="55"/>
        <v>36.5</v>
      </c>
    </row>
    <row r="422" spans="1:15" ht="16" customHeight="1" x14ac:dyDescent="0.25">
      <c r="A422" s="278">
        <f>'Traitements par indices'!A422:C449</f>
        <v>451</v>
      </c>
      <c r="B422" s="279">
        <f>'Traitements par indices'!B422:D449</f>
        <v>519</v>
      </c>
      <c r="C422" s="280">
        <f>'Traitements par indices'!C422:E449</f>
        <v>26642.1</v>
      </c>
      <c r="D422" s="281">
        <f>TRUNC(TRUNC(((C422+('Traitements par indices'!F422*12))/1820),2)*1.25,2)</f>
        <v>18.829999999999998</v>
      </c>
      <c r="E422" s="282">
        <f>TRUNC(TRUNC(((C422+('Traitements par indices'!F422*12))/1820),2)*1.27,2)</f>
        <v>19.13</v>
      </c>
      <c r="F422" s="282">
        <f t="shared" si="48"/>
        <v>31.38</v>
      </c>
      <c r="G422" s="283">
        <f t="shared" si="49"/>
        <v>37.659999999999997</v>
      </c>
      <c r="H422" s="284">
        <f>TRUNC(TRUNC(((C422+('Traitements par indices'!G422*12))/1820),2)*1.25,2)</f>
        <v>18.47</v>
      </c>
      <c r="I422" s="284">
        <f>TRUNC(TRUNC(((C422+('Traitements par indices'!G422*12))/1820),2)*1.27,2)</f>
        <v>18.77</v>
      </c>
      <c r="J422" s="284">
        <f t="shared" si="50"/>
        <v>30.78</v>
      </c>
      <c r="K422" s="285">
        <f t="shared" si="51"/>
        <v>36.94</v>
      </c>
      <c r="L422" s="284">
        <f t="shared" si="52"/>
        <v>18.28</v>
      </c>
      <c r="M422" s="284">
        <f t="shared" si="53"/>
        <v>18.579999999999998</v>
      </c>
      <c r="N422" s="284">
        <f t="shared" si="54"/>
        <v>30.46</v>
      </c>
      <c r="O422" s="285">
        <f t="shared" si="55"/>
        <v>36.56</v>
      </c>
    </row>
    <row r="423" spans="1:15" ht="16" customHeight="1" x14ac:dyDescent="0.25">
      <c r="A423" s="269">
        <f>'Traitements par indices'!A423:C450</f>
        <v>451</v>
      </c>
      <c r="B423" s="286">
        <f>'Traitements par indices'!B423:D450</f>
        <v>520</v>
      </c>
      <c r="C423" s="271">
        <f>'Traitements par indices'!C423:E450</f>
        <v>26642.1</v>
      </c>
      <c r="D423" s="272">
        <f>TRUNC(TRUNC(((C423+('Traitements par indices'!F423*12))/1820),2)*1.25,2)</f>
        <v>18.829999999999998</v>
      </c>
      <c r="E423" s="273">
        <f>TRUNC(TRUNC(((C423+('Traitements par indices'!F423*12))/1820),2)*1.27,2)</f>
        <v>19.13</v>
      </c>
      <c r="F423" s="273">
        <f t="shared" si="48"/>
        <v>31.38</v>
      </c>
      <c r="G423" s="274">
        <f t="shared" si="49"/>
        <v>37.659999999999997</v>
      </c>
      <c r="H423" s="275">
        <f>TRUNC(TRUNC(((C423+('Traitements par indices'!G423*12))/1820),2)*1.25,2)</f>
        <v>18.47</v>
      </c>
      <c r="I423" s="275">
        <f>TRUNC(TRUNC(((C423+('Traitements par indices'!G423*12))/1820),2)*1.27,2)</f>
        <v>18.77</v>
      </c>
      <c r="J423" s="275">
        <f t="shared" si="50"/>
        <v>30.78</v>
      </c>
      <c r="K423" s="276">
        <f t="shared" si="51"/>
        <v>36.94</v>
      </c>
      <c r="L423" s="275">
        <f t="shared" si="52"/>
        <v>18.28</v>
      </c>
      <c r="M423" s="275">
        <f t="shared" si="53"/>
        <v>18.579999999999998</v>
      </c>
      <c r="N423" s="275">
        <f t="shared" si="54"/>
        <v>30.46</v>
      </c>
      <c r="O423" s="276">
        <f t="shared" si="55"/>
        <v>36.56</v>
      </c>
    </row>
    <row r="424" spans="1:15" ht="16" customHeight="1" x14ac:dyDescent="0.25">
      <c r="A424" s="278">
        <f>'Traitements par indices'!A424:C451</f>
        <v>452</v>
      </c>
      <c r="B424" s="279">
        <f>'Traitements par indices'!B424:D451</f>
        <v>521</v>
      </c>
      <c r="C424" s="280">
        <f>'Traitements par indices'!C424:E451</f>
        <v>26701.18</v>
      </c>
      <c r="D424" s="281">
        <f>TRUNC(TRUNC(((C424+('Traitements par indices'!F424*12))/1820),2)*1.25,2)</f>
        <v>18.88</v>
      </c>
      <c r="E424" s="282">
        <f>TRUNC(TRUNC(((C424+('Traitements par indices'!F424*12))/1820),2)*1.27,2)</f>
        <v>19.18</v>
      </c>
      <c r="F424" s="282">
        <f t="shared" si="48"/>
        <v>31.46</v>
      </c>
      <c r="G424" s="283">
        <f t="shared" si="49"/>
        <v>37.76</v>
      </c>
      <c r="H424" s="284">
        <f>TRUNC(TRUNC(((C424+('Traitements par indices'!G424*12))/1820),2)*1.25,2)</f>
        <v>18.510000000000002</v>
      </c>
      <c r="I424" s="284">
        <f>TRUNC(TRUNC(((C424+('Traitements par indices'!G424*12))/1820),2)*1.27,2)</f>
        <v>18.8</v>
      </c>
      <c r="J424" s="284">
        <f t="shared" si="50"/>
        <v>30.85</v>
      </c>
      <c r="K424" s="285">
        <f t="shared" si="51"/>
        <v>37.020000000000003</v>
      </c>
      <c r="L424" s="284">
        <f t="shared" si="52"/>
        <v>18.329999999999998</v>
      </c>
      <c r="M424" s="284">
        <f t="shared" si="53"/>
        <v>18.63</v>
      </c>
      <c r="N424" s="284">
        <f t="shared" si="54"/>
        <v>30.55</v>
      </c>
      <c r="O424" s="285">
        <f t="shared" si="55"/>
        <v>36.659999999999997</v>
      </c>
    </row>
    <row r="425" spans="1:15" ht="16" customHeight="1" x14ac:dyDescent="0.25">
      <c r="A425" s="269">
        <f>'Traitements par indices'!A425:C452</f>
        <v>453</v>
      </c>
      <c r="B425" s="286">
        <f>'Traitements par indices'!B425:D452</f>
        <v>522</v>
      </c>
      <c r="C425" s="271">
        <f>'Traitements par indices'!C425:E452</f>
        <v>26760.25</v>
      </c>
      <c r="D425" s="272">
        <f>TRUNC(TRUNC(((C425+('Traitements par indices'!F425*12))/1820),2)*1.25,2)</f>
        <v>18.920000000000002</v>
      </c>
      <c r="E425" s="273">
        <f>TRUNC(TRUNC(((C425+('Traitements par indices'!F425*12))/1820),2)*1.27,2)</f>
        <v>19.22</v>
      </c>
      <c r="F425" s="273">
        <f t="shared" si="48"/>
        <v>31.53</v>
      </c>
      <c r="G425" s="274">
        <f t="shared" si="49"/>
        <v>37.840000000000003</v>
      </c>
      <c r="H425" s="275">
        <f>TRUNC(TRUNC(((C425+('Traitements par indices'!G425*12))/1820),2)*1.25,2)</f>
        <v>18.559999999999999</v>
      </c>
      <c r="I425" s="275">
        <f>TRUNC(TRUNC(((C425+('Traitements par indices'!G425*12))/1820),2)*1.27,2)</f>
        <v>18.850000000000001</v>
      </c>
      <c r="J425" s="275">
        <f t="shared" si="50"/>
        <v>30.93</v>
      </c>
      <c r="K425" s="276">
        <f t="shared" si="51"/>
        <v>37.119999999999997</v>
      </c>
      <c r="L425" s="275">
        <f t="shared" si="52"/>
        <v>18.37</v>
      </c>
      <c r="M425" s="275">
        <f t="shared" si="53"/>
        <v>18.66</v>
      </c>
      <c r="N425" s="275">
        <f t="shared" si="54"/>
        <v>30.61</v>
      </c>
      <c r="O425" s="276">
        <f t="shared" si="55"/>
        <v>36.74</v>
      </c>
    </row>
    <row r="426" spans="1:15" ht="16" customHeight="1" x14ac:dyDescent="0.25">
      <c r="A426" s="278">
        <f>'Traitements par indices'!A426:C453</f>
        <v>453</v>
      </c>
      <c r="B426" s="279">
        <f>'Traitements par indices'!B426:D453</f>
        <v>523</v>
      </c>
      <c r="C426" s="280">
        <f>'Traitements par indices'!C426:E453</f>
        <v>26760.25</v>
      </c>
      <c r="D426" s="281">
        <f>TRUNC(TRUNC(((C426+('Traitements par indices'!F426*12))/1820),2)*1.25,2)</f>
        <v>18.920000000000002</v>
      </c>
      <c r="E426" s="282">
        <f>TRUNC(TRUNC(((C426+('Traitements par indices'!F426*12))/1820),2)*1.27,2)</f>
        <v>19.22</v>
      </c>
      <c r="F426" s="282">
        <f t="shared" si="48"/>
        <v>31.53</v>
      </c>
      <c r="G426" s="283">
        <f t="shared" si="49"/>
        <v>37.840000000000003</v>
      </c>
      <c r="H426" s="284">
        <f>TRUNC(TRUNC(((C426+('Traitements par indices'!G426*12))/1820),2)*1.25,2)</f>
        <v>18.559999999999999</v>
      </c>
      <c r="I426" s="284">
        <f>TRUNC(TRUNC(((C426+('Traitements par indices'!G426*12))/1820),2)*1.27,2)</f>
        <v>18.850000000000001</v>
      </c>
      <c r="J426" s="284">
        <f t="shared" si="50"/>
        <v>30.93</v>
      </c>
      <c r="K426" s="285">
        <f t="shared" si="51"/>
        <v>37.119999999999997</v>
      </c>
      <c r="L426" s="284">
        <f t="shared" si="52"/>
        <v>18.37</v>
      </c>
      <c r="M426" s="284">
        <f t="shared" si="53"/>
        <v>18.66</v>
      </c>
      <c r="N426" s="284">
        <f t="shared" si="54"/>
        <v>30.61</v>
      </c>
      <c r="O426" s="285">
        <f t="shared" si="55"/>
        <v>36.74</v>
      </c>
    </row>
    <row r="427" spans="1:15" ht="16" customHeight="1" x14ac:dyDescent="0.25">
      <c r="A427" s="269">
        <f>'Traitements par indices'!A427:C454</f>
        <v>454</v>
      </c>
      <c r="B427" s="286">
        <f>'Traitements par indices'!B427:D454</f>
        <v>524</v>
      </c>
      <c r="C427" s="271">
        <f>'Traitements par indices'!C427:E454</f>
        <v>26819.32</v>
      </c>
      <c r="D427" s="272">
        <f>TRUNC(TRUNC(((C427+('Traitements par indices'!F427*12))/1820),2)*1.25,2)</f>
        <v>18.96</v>
      </c>
      <c r="E427" s="273">
        <f>TRUNC(TRUNC(((C427+('Traitements par indices'!F427*12))/1820),2)*1.27,2)</f>
        <v>19.260000000000002</v>
      </c>
      <c r="F427" s="273">
        <f t="shared" si="48"/>
        <v>31.6</v>
      </c>
      <c r="G427" s="274">
        <f t="shared" si="49"/>
        <v>37.92</v>
      </c>
      <c r="H427" s="275">
        <f>TRUNC(TRUNC(((C427+('Traitements par indices'!G427*12))/1820),2)*1.25,2)</f>
        <v>18.600000000000001</v>
      </c>
      <c r="I427" s="275">
        <f>TRUNC(TRUNC(((C427+('Traitements par indices'!G427*12))/1820),2)*1.27,2)</f>
        <v>18.89</v>
      </c>
      <c r="J427" s="275">
        <f t="shared" si="50"/>
        <v>31</v>
      </c>
      <c r="K427" s="276">
        <f t="shared" si="51"/>
        <v>37.200000000000003</v>
      </c>
      <c r="L427" s="275">
        <f t="shared" si="52"/>
        <v>18.41</v>
      </c>
      <c r="M427" s="275">
        <f t="shared" si="53"/>
        <v>18.7</v>
      </c>
      <c r="N427" s="275">
        <f t="shared" si="54"/>
        <v>30.68</v>
      </c>
      <c r="O427" s="276">
        <f t="shared" si="55"/>
        <v>36.82</v>
      </c>
    </row>
    <row r="428" spans="1:15" ht="16" customHeight="1" x14ac:dyDescent="0.25">
      <c r="A428" s="278">
        <f>'Traitements par indices'!A428:C455</f>
        <v>455</v>
      </c>
      <c r="B428" s="279">
        <f>'Traitements par indices'!B428:D455</f>
        <v>525</v>
      </c>
      <c r="C428" s="280">
        <f>'Traitements par indices'!C428:E455</f>
        <v>26878.400000000001</v>
      </c>
      <c r="D428" s="281">
        <f>TRUNC(TRUNC(((C428+('Traitements par indices'!F428*12))/1820),2)*1.25,2)</f>
        <v>19.010000000000002</v>
      </c>
      <c r="E428" s="282">
        <f>TRUNC(TRUNC(((C428+('Traitements par indices'!F428*12))/1820),2)*1.27,2)</f>
        <v>19.309999999999999</v>
      </c>
      <c r="F428" s="282">
        <f t="shared" si="48"/>
        <v>31.68</v>
      </c>
      <c r="G428" s="283">
        <f t="shared" si="49"/>
        <v>38.020000000000003</v>
      </c>
      <c r="H428" s="284">
        <f>TRUNC(TRUNC(((C428+('Traitements par indices'!G428*12))/1820),2)*1.25,2)</f>
        <v>18.63</v>
      </c>
      <c r="I428" s="284">
        <f>TRUNC(TRUNC(((C428+('Traitements par indices'!G428*12))/1820),2)*1.27,2)</f>
        <v>18.93</v>
      </c>
      <c r="J428" s="284">
        <f t="shared" si="50"/>
        <v>31.05</v>
      </c>
      <c r="K428" s="285">
        <f t="shared" si="51"/>
        <v>37.26</v>
      </c>
      <c r="L428" s="284">
        <f t="shared" si="52"/>
        <v>18.45</v>
      </c>
      <c r="M428" s="284">
        <f t="shared" si="53"/>
        <v>18.739999999999998</v>
      </c>
      <c r="N428" s="284">
        <f t="shared" si="54"/>
        <v>30.75</v>
      </c>
      <c r="O428" s="285">
        <f t="shared" si="55"/>
        <v>36.9</v>
      </c>
    </row>
    <row r="429" spans="1:15" ht="16" customHeight="1" x14ac:dyDescent="0.25">
      <c r="A429" s="269">
        <f>'Traitements par indices'!A429:C456</f>
        <v>456</v>
      </c>
      <c r="B429" s="286">
        <f>'Traitements par indices'!B429:D456</f>
        <v>526</v>
      </c>
      <c r="C429" s="271">
        <f>'Traitements par indices'!C429:E456</f>
        <v>26937.47</v>
      </c>
      <c r="D429" s="272">
        <f>TRUNC(TRUNC(((C429+('Traitements par indices'!F429*12))/1820),2)*1.25,2)</f>
        <v>19.05</v>
      </c>
      <c r="E429" s="273">
        <f>TRUNC(TRUNC(((C429+('Traitements par indices'!F429*12))/1820),2)*1.27,2)</f>
        <v>19.350000000000001</v>
      </c>
      <c r="F429" s="273">
        <f t="shared" si="48"/>
        <v>31.75</v>
      </c>
      <c r="G429" s="274">
        <f t="shared" si="49"/>
        <v>38.1</v>
      </c>
      <c r="H429" s="275">
        <f>TRUNC(TRUNC(((C429+('Traitements par indices'!G429*12))/1820),2)*1.25,2)</f>
        <v>18.670000000000002</v>
      </c>
      <c r="I429" s="275">
        <f>TRUNC(TRUNC(((C429+('Traitements par indices'!G429*12))/1820),2)*1.27,2)</f>
        <v>18.97</v>
      </c>
      <c r="J429" s="275">
        <f t="shared" si="50"/>
        <v>31.11</v>
      </c>
      <c r="K429" s="276">
        <f t="shared" si="51"/>
        <v>37.340000000000003</v>
      </c>
      <c r="L429" s="275">
        <f t="shared" si="52"/>
        <v>18.5</v>
      </c>
      <c r="M429" s="275">
        <f t="shared" si="53"/>
        <v>18.79</v>
      </c>
      <c r="N429" s="275">
        <f t="shared" si="54"/>
        <v>30.83</v>
      </c>
      <c r="O429" s="276">
        <f t="shared" si="55"/>
        <v>37</v>
      </c>
    </row>
    <row r="430" spans="1:15" ht="16" customHeight="1" x14ac:dyDescent="0.25">
      <c r="A430" s="278">
        <f>'Traitements par indices'!A430:C457</f>
        <v>456</v>
      </c>
      <c r="B430" s="279">
        <f>'Traitements par indices'!B430:D457</f>
        <v>527</v>
      </c>
      <c r="C430" s="280">
        <f>'Traitements par indices'!C430:E457</f>
        <v>26937.47</v>
      </c>
      <c r="D430" s="281">
        <f>TRUNC(TRUNC(((C430+('Traitements par indices'!F430*12))/1820),2)*1.25,2)</f>
        <v>19.05</v>
      </c>
      <c r="E430" s="282">
        <f>TRUNC(TRUNC(((C430+('Traitements par indices'!F430*12))/1820),2)*1.27,2)</f>
        <v>19.350000000000001</v>
      </c>
      <c r="F430" s="282">
        <f t="shared" si="48"/>
        <v>31.75</v>
      </c>
      <c r="G430" s="283">
        <f t="shared" si="49"/>
        <v>38.1</v>
      </c>
      <c r="H430" s="284">
        <f>TRUNC(TRUNC(((C430+('Traitements par indices'!G430*12))/1820),2)*1.25,2)</f>
        <v>18.670000000000002</v>
      </c>
      <c r="I430" s="284">
        <f>TRUNC(TRUNC(((C430+('Traitements par indices'!G430*12))/1820),2)*1.27,2)</f>
        <v>18.97</v>
      </c>
      <c r="J430" s="284">
        <f t="shared" si="50"/>
        <v>31.11</v>
      </c>
      <c r="K430" s="285">
        <f t="shared" si="51"/>
        <v>37.340000000000003</v>
      </c>
      <c r="L430" s="284">
        <f t="shared" si="52"/>
        <v>18.5</v>
      </c>
      <c r="M430" s="284">
        <f t="shared" si="53"/>
        <v>18.79</v>
      </c>
      <c r="N430" s="284">
        <f t="shared" si="54"/>
        <v>30.83</v>
      </c>
      <c r="O430" s="285">
        <f t="shared" si="55"/>
        <v>37</v>
      </c>
    </row>
    <row r="431" spans="1:15" ht="16" customHeight="1" x14ac:dyDescent="0.25">
      <c r="A431" s="269">
        <f>'Traitements par indices'!A431:C458</f>
        <v>457</v>
      </c>
      <c r="B431" s="286">
        <f>'Traitements par indices'!B431:D458</f>
        <v>528</v>
      </c>
      <c r="C431" s="271">
        <f>'Traitements par indices'!C431:E458</f>
        <v>26996.54</v>
      </c>
      <c r="D431" s="272">
        <f>TRUNC(TRUNC(((C431+('Traitements par indices'!F431*12))/1820),2)*1.25,2)</f>
        <v>19.079999999999998</v>
      </c>
      <c r="E431" s="273">
        <f>TRUNC(TRUNC(((C431+('Traitements par indices'!F431*12))/1820),2)*1.27,2)</f>
        <v>19.39</v>
      </c>
      <c r="F431" s="273">
        <f t="shared" si="48"/>
        <v>31.8</v>
      </c>
      <c r="G431" s="274">
        <f t="shared" si="49"/>
        <v>38.159999999999997</v>
      </c>
      <c r="H431" s="275">
        <f>TRUNC(TRUNC(((C431+('Traitements par indices'!G431*12))/1820),2)*1.25,2)</f>
        <v>18.72</v>
      </c>
      <c r="I431" s="275">
        <f>TRUNC(TRUNC(((C431+('Traitements par indices'!G431*12))/1820),2)*1.27,2)</f>
        <v>19.02</v>
      </c>
      <c r="J431" s="275">
        <f t="shared" si="50"/>
        <v>31.2</v>
      </c>
      <c r="K431" s="276">
        <f t="shared" si="51"/>
        <v>37.44</v>
      </c>
      <c r="L431" s="275">
        <f t="shared" si="52"/>
        <v>18.53</v>
      </c>
      <c r="M431" s="275">
        <f t="shared" si="53"/>
        <v>18.829999999999998</v>
      </c>
      <c r="N431" s="275">
        <f t="shared" si="54"/>
        <v>30.88</v>
      </c>
      <c r="O431" s="276">
        <f t="shared" si="55"/>
        <v>37.06</v>
      </c>
    </row>
    <row r="432" spans="1:15" ht="16" customHeight="1" x14ac:dyDescent="0.25">
      <c r="A432" s="278">
        <f>'Traitements par indices'!A432:C459</f>
        <v>458</v>
      </c>
      <c r="B432" s="279">
        <f>'Traitements par indices'!B432:D459</f>
        <v>529</v>
      </c>
      <c r="C432" s="280">
        <f>'Traitements par indices'!C432:E459</f>
        <v>27055.62</v>
      </c>
      <c r="D432" s="281">
        <f>TRUNC(TRUNC(((C432+('Traitements par indices'!F432*12))/1820),2)*1.25,2)</f>
        <v>19.13</v>
      </c>
      <c r="E432" s="282">
        <f>TRUNC(TRUNC(((C432+('Traitements par indices'!F432*12))/1820),2)*1.27,2)</f>
        <v>19.440000000000001</v>
      </c>
      <c r="F432" s="282">
        <f t="shared" si="48"/>
        <v>31.88</v>
      </c>
      <c r="G432" s="283">
        <f t="shared" si="49"/>
        <v>38.26</v>
      </c>
      <c r="H432" s="284">
        <f>TRUNC(TRUNC(((C432+('Traitements par indices'!G432*12))/1820),2)*1.25,2)</f>
        <v>18.760000000000002</v>
      </c>
      <c r="I432" s="284">
        <f>TRUNC(TRUNC(((C432+('Traitements par indices'!G432*12))/1820),2)*1.27,2)</f>
        <v>19.059999999999999</v>
      </c>
      <c r="J432" s="284">
        <f t="shared" si="50"/>
        <v>31.26</v>
      </c>
      <c r="K432" s="285">
        <f t="shared" si="51"/>
        <v>37.520000000000003</v>
      </c>
      <c r="L432" s="284">
        <f t="shared" si="52"/>
        <v>18.57</v>
      </c>
      <c r="M432" s="284">
        <f t="shared" si="53"/>
        <v>18.87</v>
      </c>
      <c r="N432" s="284">
        <f t="shared" si="54"/>
        <v>30.95</v>
      </c>
      <c r="O432" s="285">
        <f t="shared" si="55"/>
        <v>37.14</v>
      </c>
    </row>
    <row r="433" spans="1:15" ht="16" customHeight="1" x14ac:dyDescent="0.25">
      <c r="A433" s="269">
        <f>'Traitements par indices'!A433:C460</f>
        <v>459</v>
      </c>
      <c r="B433" s="286">
        <f>'Traitements par indices'!B433:D460</f>
        <v>530</v>
      </c>
      <c r="C433" s="271">
        <f>'Traitements par indices'!C433:E460</f>
        <v>27114.69</v>
      </c>
      <c r="D433" s="272">
        <f>TRUNC(TRUNC(((C433+('Traitements par indices'!F433*12))/1820),2)*1.25,2)</f>
        <v>19.170000000000002</v>
      </c>
      <c r="E433" s="273">
        <f>TRUNC(TRUNC(((C433+('Traitements par indices'!F433*12))/1820),2)*1.27,2)</f>
        <v>19.48</v>
      </c>
      <c r="F433" s="273">
        <f t="shared" si="48"/>
        <v>31.95</v>
      </c>
      <c r="G433" s="274">
        <f t="shared" si="49"/>
        <v>38.340000000000003</v>
      </c>
      <c r="H433" s="275">
        <f>TRUNC(TRUNC(((C433+('Traitements par indices'!G433*12))/1820),2)*1.25,2)</f>
        <v>18.8</v>
      </c>
      <c r="I433" s="275">
        <f>TRUNC(TRUNC(((C433+('Traitements par indices'!G433*12))/1820),2)*1.27,2)</f>
        <v>19.100000000000001</v>
      </c>
      <c r="J433" s="275">
        <f t="shared" si="50"/>
        <v>31.33</v>
      </c>
      <c r="K433" s="276">
        <f t="shared" si="51"/>
        <v>37.6</v>
      </c>
      <c r="L433" s="275">
        <f t="shared" si="52"/>
        <v>18.61</v>
      </c>
      <c r="M433" s="275">
        <f t="shared" si="53"/>
        <v>18.91</v>
      </c>
      <c r="N433" s="275">
        <f t="shared" si="54"/>
        <v>31.01</v>
      </c>
      <c r="O433" s="276">
        <f t="shared" si="55"/>
        <v>37.22</v>
      </c>
    </row>
    <row r="434" spans="1:15" ht="16" customHeight="1" x14ac:dyDescent="0.25">
      <c r="A434" s="278">
        <f>'Traitements par indices'!A434:C461</f>
        <v>459</v>
      </c>
      <c r="B434" s="279">
        <f>'Traitements par indices'!B434:D461</f>
        <v>531</v>
      </c>
      <c r="C434" s="280">
        <f>'Traitements par indices'!C434:E461</f>
        <v>27114.69</v>
      </c>
      <c r="D434" s="281">
        <f>TRUNC(TRUNC(((C434+('Traitements par indices'!F434*12))/1820),2)*1.25,2)</f>
        <v>19.170000000000002</v>
      </c>
      <c r="E434" s="282">
        <f>TRUNC(TRUNC(((C434+('Traitements par indices'!F434*12))/1820),2)*1.27,2)</f>
        <v>19.48</v>
      </c>
      <c r="F434" s="282">
        <f t="shared" si="48"/>
        <v>31.95</v>
      </c>
      <c r="G434" s="283">
        <f t="shared" si="49"/>
        <v>38.340000000000003</v>
      </c>
      <c r="H434" s="284">
        <f>TRUNC(TRUNC(((C434+('Traitements par indices'!G434*12))/1820),2)*1.25,2)</f>
        <v>18.8</v>
      </c>
      <c r="I434" s="284">
        <f>TRUNC(TRUNC(((C434+('Traitements par indices'!G434*12))/1820),2)*1.27,2)</f>
        <v>19.100000000000001</v>
      </c>
      <c r="J434" s="284">
        <f t="shared" si="50"/>
        <v>31.33</v>
      </c>
      <c r="K434" s="285">
        <f t="shared" si="51"/>
        <v>37.6</v>
      </c>
      <c r="L434" s="284">
        <f t="shared" si="52"/>
        <v>18.61</v>
      </c>
      <c r="M434" s="284">
        <f t="shared" si="53"/>
        <v>18.91</v>
      </c>
      <c r="N434" s="284">
        <f t="shared" si="54"/>
        <v>31.01</v>
      </c>
      <c r="O434" s="285">
        <f t="shared" si="55"/>
        <v>37.22</v>
      </c>
    </row>
    <row r="435" spans="1:15" ht="16" customHeight="1" x14ac:dyDescent="0.25">
      <c r="A435" s="269">
        <f>'Traitements par indices'!A435:C462</f>
        <v>460</v>
      </c>
      <c r="B435" s="286">
        <f>'Traitements par indices'!B435:D462</f>
        <v>532</v>
      </c>
      <c r="C435" s="271">
        <f>'Traitements par indices'!C435:E462</f>
        <v>27173.759999999998</v>
      </c>
      <c r="D435" s="272">
        <f>TRUNC(TRUNC(((C435+('Traitements par indices'!F435*12))/1820),2)*1.25,2)</f>
        <v>19.21</v>
      </c>
      <c r="E435" s="273">
        <f>TRUNC(TRUNC(((C435+('Traitements par indices'!F435*12))/1820),2)*1.27,2)</f>
        <v>19.510000000000002</v>
      </c>
      <c r="F435" s="273">
        <f t="shared" si="48"/>
        <v>32.01</v>
      </c>
      <c r="G435" s="274">
        <f t="shared" si="49"/>
        <v>38.42</v>
      </c>
      <c r="H435" s="275">
        <f>TRUNC(TRUNC(((C435+('Traitements par indices'!G435*12))/1820),2)*1.25,2)</f>
        <v>18.829999999999998</v>
      </c>
      <c r="I435" s="275">
        <f>TRUNC(TRUNC(((C435+('Traitements par indices'!G435*12))/1820),2)*1.27,2)</f>
        <v>19.13</v>
      </c>
      <c r="J435" s="275">
        <f t="shared" si="50"/>
        <v>31.38</v>
      </c>
      <c r="K435" s="276">
        <f t="shared" si="51"/>
        <v>37.659999999999997</v>
      </c>
      <c r="L435" s="275">
        <f t="shared" si="52"/>
        <v>18.66</v>
      </c>
      <c r="M435" s="275">
        <f t="shared" si="53"/>
        <v>18.96</v>
      </c>
      <c r="N435" s="275">
        <f t="shared" si="54"/>
        <v>31.1</v>
      </c>
      <c r="O435" s="276">
        <f t="shared" si="55"/>
        <v>37.32</v>
      </c>
    </row>
    <row r="436" spans="1:15" ht="16" customHeight="1" x14ac:dyDescent="0.25">
      <c r="A436" s="278">
        <f>'Traitements par indices'!A436:C463</f>
        <v>461</v>
      </c>
      <c r="B436" s="279">
        <f>'Traitements par indices'!B436:D463</f>
        <v>533</v>
      </c>
      <c r="C436" s="280">
        <f>'Traitements par indices'!C436:E463</f>
        <v>27232.84</v>
      </c>
      <c r="D436" s="281">
        <f>TRUNC(TRUNC(((C436+('Traitements par indices'!F436*12))/1820),2)*1.25,2)</f>
        <v>19.260000000000002</v>
      </c>
      <c r="E436" s="282">
        <f>TRUNC(TRUNC(((C436+('Traitements par indices'!F436*12))/1820),2)*1.27,2)</f>
        <v>19.57</v>
      </c>
      <c r="F436" s="282">
        <f t="shared" si="48"/>
        <v>32.1</v>
      </c>
      <c r="G436" s="283">
        <f t="shared" si="49"/>
        <v>38.520000000000003</v>
      </c>
      <c r="H436" s="284">
        <f>TRUNC(TRUNC(((C436+('Traitements par indices'!G436*12))/1820),2)*1.25,2)</f>
        <v>18.88</v>
      </c>
      <c r="I436" s="284">
        <f>TRUNC(TRUNC(((C436+('Traitements par indices'!G436*12))/1820),2)*1.27,2)</f>
        <v>19.18</v>
      </c>
      <c r="J436" s="284">
        <f t="shared" si="50"/>
        <v>31.46</v>
      </c>
      <c r="K436" s="285">
        <f t="shared" si="51"/>
        <v>37.76</v>
      </c>
      <c r="L436" s="284">
        <f t="shared" si="52"/>
        <v>18.7</v>
      </c>
      <c r="M436" s="284">
        <f t="shared" si="53"/>
        <v>18.989999999999998</v>
      </c>
      <c r="N436" s="284">
        <f t="shared" si="54"/>
        <v>31.16</v>
      </c>
      <c r="O436" s="285">
        <f t="shared" si="55"/>
        <v>37.4</v>
      </c>
    </row>
    <row r="437" spans="1:15" ht="16" customHeight="1" x14ac:dyDescent="0.25">
      <c r="A437" s="269">
        <f>'Traitements par indices'!A437:C464</f>
        <v>461</v>
      </c>
      <c r="B437" s="286">
        <f>'Traitements par indices'!B437:D464</f>
        <v>534</v>
      </c>
      <c r="C437" s="271">
        <f>'Traitements par indices'!C437:E464</f>
        <v>27232.84</v>
      </c>
      <c r="D437" s="272">
        <f>TRUNC(TRUNC(((C437+('Traitements par indices'!F437*12))/1820),2)*1.25,2)</f>
        <v>19.260000000000002</v>
      </c>
      <c r="E437" s="273">
        <f>TRUNC(TRUNC(((C437+('Traitements par indices'!F437*12))/1820),2)*1.27,2)</f>
        <v>19.57</v>
      </c>
      <c r="F437" s="273">
        <f t="shared" si="48"/>
        <v>32.1</v>
      </c>
      <c r="G437" s="274">
        <f t="shared" si="49"/>
        <v>38.520000000000003</v>
      </c>
      <c r="H437" s="275">
        <f>TRUNC(TRUNC(((C437+('Traitements par indices'!G437*12))/1820),2)*1.25,2)</f>
        <v>18.88</v>
      </c>
      <c r="I437" s="275">
        <f>TRUNC(TRUNC(((C437+('Traitements par indices'!G437*12))/1820),2)*1.27,2)</f>
        <v>19.18</v>
      </c>
      <c r="J437" s="275">
        <f t="shared" si="50"/>
        <v>31.46</v>
      </c>
      <c r="K437" s="276">
        <f t="shared" si="51"/>
        <v>37.76</v>
      </c>
      <c r="L437" s="275">
        <f t="shared" si="52"/>
        <v>18.7</v>
      </c>
      <c r="M437" s="275">
        <f t="shared" si="53"/>
        <v>18.989999999999998</v>
      </c>
      <c r="N437" s="275">
        <f t="shared" si="54"/>
        <v>31.16</v>
      </c>
      <c r="O437" s="276">
        <f t="shared" si="55"/>
        <v>37.4</v>
      </c>
    </row>
    <row r="438" spans="1:15" ht="16" customHeight="1" x14ac:dyDescent="0.25">
      <c r="A438" s="278">
        <f>'Traitements par indices'!A438:C465</f>
        <v>461</v>
      </c>
      <c r="B438" s="279">
        <f>'Traitements par indices'!B438:D465</f>
        <v>535</v>
      </c>
      <c r="C438" s="280">
        <f>'Traitements par indices'!C438:E465</f>
        <v>27232.84</v>
      </c>
      <c r="D438" s="281">
        <f>TRUNC(TRUNC(((C438+('Traitements par indices'!F438*12))/1820),2)*1.25,2)</f>
        <v>19.260000000000002</v>
      </c>
      <c r="E438" s="282">
        <f>TRUNC(TRUNC(((C438+('Traitements par indices'!F438*12))/1820),2)*1.27,2)</f>
        <v>19.57</v>
      </c>
      <c r="F438" s="282">
        <f t="shared" si="48"/>
        <v>32.1</v>
      </c>
      <c r="G438" s="283">
        <f t="shared" si="49"/>
        <v>38.520000000000003</v>
      </c>
      <c r="H438" s="284">
        <f>TRUNC(TRUNC(((C438+('Traitements par indices'!G438*12))/1820),2)*1.25,2)</f>
        <v>18.88</v>
      </c>
      <c r="I438" s="284">
        <f>TRUNC(TRUNC(((C438+('Traitements par indices'!G438*12))/1820),2)*1.27,2)</f>
        <v>19.18</v>
      </c>
      <c r="J438" s="284">
        <f t="shared" si="50"/>
        <v>31.46</v>
      </c>
      <c r="K438" s="285">
        <f t="shared" si="51"/>
        <v>37.76</v>
      </c>
      <c r="L438" s="284">
        <f t="shared" si="52"/>
        <v>18.7</v>
      </c>
      <c r="M438" s="284">
        <f t="shared" si="53"/>
        <v>18.989999999999998</v>
      </c>
      <c r="N438" s="284">
        <f t="shared" si="54"/>
        <v>31.16</v>
      </c>
      <c r="O438" s="285">
        <f t="shared" si="55"/>
        <v>37.4</v>
      </c>
    </row>
    <row r="439" spans="1:15" ht="16" customHeight="1" x14ac:dyDescent="0.25">
      <c r="A439" s="269">
        <f>'Traitements par indices'!A439:C466</f>
        <v>462</v>
      </c>
      <c r="B439" s="286">
        <f>'Traitements par indices'!B439:D466</f>
        <v>536</v>
      </c>
      <c r="C439" s="271">
        <f>'Traitements par indices'!C439:E466</f>
        <v>27291.91</v>
      </c>
      <c r="D439" s="272">
        <f>TRUNC(TRUNC(((C439+('Traitements par indices'!F439*12))/1820),2)*1.25,2)</f>
        <v>19.3</v>
      </c>
      <c r="E439" s="273">
        <f>TRUNC(TRUNC(((C439+('Traitements par indices'!F439*12))/1820),2)*1.27,2)</f>
        <v>19.600000000000001</v>
      </c>
      <c r="F439" s="273">
        <f t="shared" si="48"/>
        <v>32.159999999999997</v>
      </c>
      <c r="G439" s="274">
        <f t="shared" si="49"/>
        <v>38.6</v>
      </c>
      <c r="H439" s="275">
        <f>TRUNC(TRUNC(((C439+('Traitements par indices'!G439*12))/1820),2)*1.25,2)</f>
        <v>18.920000000000002</v>
      </c>
      <c r="I439" s="275">
        <f>TRUNC(TRUNC(((C439+('Traitements par indices'!G439*12))/1820),2)*1.27,2)</f>
        <v>19.22</v>
      </c>
      <c r="J439" s="275">
        <f t="shared" si="50"/>
        <v>31.53</v>
      </c>
      <c r="K439" s="276">
        <f t="shared" si="51"/>
        <v>37.840000000000003</v>
      </c>
      <c r="L439" s="275">
        <f t="shared" si="52"/>
        <v>18.73</v>
      </c>
      <c r="M439" s="275">
        <f t="shared" si="53"/>
        <v>19.03</v>
      </c>
      <c r="N439" s="275">
        <f t="shared" si="54"/>
        <v>31.21</v>
      </c>
      <c r="O439" s="276">
        <f t="shared" si="55"/>
        <v>37.46</v>
      </c>
    </row>
    <row r="440" spans="1:15" ht="16" customHeight="1" x14ac:dyDescent="0.25">
      <c r="A440" s="278">
        <f>'Traitements par indices'!A440:C467</f>
        <v>462</v>
      </c>
      <c r="B440" s="279">
        <f>'Traitements par indices'!B440:D467</f>
        <v>537</v>
      </c>
      <c r="C440" s="280">
        <f>'Traitements par indices'!C440:E467</f>
        <v>27291.91</v>
      </c>
      <c r="D440" s="281">
        <f>TRUNC(TRUNC(((C440+('Traitements par indices'!F440*12))/1820),2)*1.25,2)</f>
        <v>19.3</v>
      </c>
      <c r="E440" s="282">
        <f>TRUNC(TRUNC(((C440+('Traitements par indices'!F440*12))/1820),2)*1.27,2)</f>
        <v>19.600000000000001</v>
      </c>
      <c r="F440" s="282">
        <f t="shared" si="48"/>
        <v>32.159999999999997</v>
      </c>
      <c r="G440" s="283">
        <f t="shared" si="49"/>
        <v>38.6</v>
      </c>
      <c r="H440" s="284">
        <f>TRUNC(TRUNC(((C440+('Traitements par indices'!G440*12))/1820),2)*1.25,2)</f>
        <v>18.920000000000002</v>
      </c>
      <c r="I440" s="284">
        <f>TRUNC(TRUNC(((C440+('Traitements par indices'!G440*12))/1820),2)*1.27,2)</f>
        <v>19.22</v>
      </c>
      <c r="J440" s="284">
        <f t="shared" si="50"/>
        <v>31.53</v>
      </c>
      <c r="K440" s="285">
        <f t="shared" si="51"/>
        <v>37.840000000000003</v>
      </c>
      <c r="L440" s="284">
        <f t="shared" si="52"/>
        <v>18.73</v>
      </c>
      <c r="M440" s="284">
        <f t="shared" si="53"/>
        <v>19.03</v>
      </c>
      <c r="N440" s="284">
        <f t="shared" si="54"/>
        <v>31.21</v>
      </c>
      <c r="O440" s="285">
        <f t="shared" si="55"/>
        <v>37.46</v>
      </c>
    </row>
    <row r="441" spans="1:15" ht="16" customHeight="1" x14ac:dyDescent="0.25">
      <c r="A441" s="269">
        <f>'Traitements par indices'!A441:C468</f>
        <v>462</v>
      </c>
      <c r="B441" s="286">
        <f>'Traitements par indices'!B441:D468</f>
        <v>538</v>
      </c>
      <c r="C441" s="271">
        <f>'Traitements par indices'!C441:E468</f>
        <v>27291.91</v>
      </c>
      <c r="D441" s="272">
        <f>TRUNC(TRUNC(((C441+('Traitements par indices'!F441*12))/1820),2)*1.25,2)</f>
        <v>19.3</v>
      </c>
      <c r="E441" s="273">
        <f>TRUNC(TRUNC(((C441+('Traitements par indices'!F441*12))/1820),2)*1.27,2)</f>
        <v>19.600000000000001</v>
      </c>
      <c r="F441" s="273">
        <f t="shared" si="48"/>
        <v>32.159999999999997</v>
      </c>
      <c r="G441" s="274">
        <f t="shared" si="49"/>
        <v>38.6</v>
      </c>
      <c r="H441" s="275">
        <f>TRUNC(TRUNC(((C441+('Traitements par indices'!G441*12))/1820),2)*1.25,2)</f>
        <v>18.920000000000002</v>
      </c>
      <c r="I441" s="275">
        <f>TRUNC(TRUNC(((C441+('Traitements par indices'!G441*12))/1820),2)*1.27,2)</f>
        <v>19.22</v>
      </c>
      <c r="J441" s="275">
        <f t="shared" si="50"/>
        <v>31.53</v>
      </c>
      <c r="K441" s="276">
        <f t="shared" si="51"/>
        <v>37.840000000000003</v>
      </c>
      <c r="L441" s="275">
        <f t="shared" si="52"/>
        <v>18.73</v>
      </c>
      <c r="M441" s="275">
        <f t="shared" si="53"/>
        <v>19.03</v>
      </c>
      <c r="N441" s="275">
        <f t="shared" si="54"/>
        <v>31.21</v>
      </c>
      <c r="O441" s="276">
        <f t="shared" si="55"/>
        <v>37.46</v>
      </c>
    </row>
    <row r="442" spans="1:15" ht="16" customHeight="1" x14ac:dyDescent="0.25">
      <c r="A442" s="278">
        <f>'Traitements par indices'!A442:C469</f>
        <v>463</v>
      </c>
      <c r="B442" s="279">
        <f>'Traitements par indices'!B442:D469</f>
        <v>539</v>
      </c>
      <c r="C442" s="280">
        <f>'Traitements par indices'!C442:E469</f>
        <v>27350.98</v>
      </c>
      <c r="D442" s="281">
        <f>TRUNC(TRUNC(((C442+('Traitements par indices'!F442*12))/1820),2)*1.25,2)</f>
        <v>19.329999999999998</v>
      </c>
      <c r="E442" s="282">
        <f>TRUNC(TRUNC(((C442+('Traitements par indices'!F442*12))/1820),2)*1.27,2)</f>
        <v>19.64</v>
      </c>
      <c r="F442" s="282">
        <f t="shared" si="48"/>
        <v>32.21</v>
      </c>
      <c r="G442" s="283">
        <f t="shared" si="49"/>
        <v>38.659999999999997</v>
      </c>
      <c r="H442" s="284">
        <f>TRUNC(TRUNC(((C442+('Traitements par indices'!G442*12))/1820),2)*1.25,2)</f>
        <v>18.96</v>
      </c>
      <c r="I442" s="284">
        <f>TRUNC(TRUNC(((C442+('Traitements par indices'!G442*12))/1820),2)*1.27,2)</f>
        <v>19.260000000000002</v>
      </c>
      <c r="J442" s="284">
        <f t="shared" si="50"/>
        <v>31.6</v>
      </c>
      <c r="K442" s="285">
        <f t="shared" si="51"/>
        <v>37.92</v>
      </c>
      <c r="L442" s="284">
        <f t="shared" si="52"/>
        <v>18.77</v>
      </c>
      <c r="M442" s="284">
        <f t="shared" si="53"/>
        <v>19.07</v>
      </c>
      <c r="N442" s="284">
        <f t="shared" si="54"/>
        <v>31.28</v>
      </c>
      <c r="O442" s="285">
        <f t="shared" si="55"/>
        <v>37.54</v>
      </c>
    </row>
    <row r="443" spans="1:15" ht="16" customHeight="1" x14ac:dyDescent="0.25">
      <c r="A443" s="269">
        <f>'Traitements par indices'!A443:C470</f>
        <v>464</v>
      </c>
      <c r="B443" s="286">
        <f>'Traitements par indices'!B443:D470</f>
        <v>540</v>
      </c>
      <c r="C443" s="271">
        <f>'Traitements par indices'!C443:E470</f>
        <v>27410.06</v>
      </c>
      <c r="D443" s="272">
        <f>TRUNC(TRUNC(((C443+('Traitements par indices'!F443*12))/1820),2)*1.25,2)</f>
        <v>19.38</v>
      </c>
      <c r="E443" s="273">
        <f>TRUNC(TRUNC(((C443+('Traitements par indices'!F443*12))/1820),2)*1.27,2)</f>
        <v>19.690000000000001</v>
      </c>
      <c r="F443" s="273">
        <f t="shared" si="48"/>
        <v>32.299999999999997</v>
      </c>
      <c r="G443" s="274">
        <f t="shared" si="49"/>
        <v>38.76</v>
      </c>
      <c r="H443" s="275">
        <f>TRUNC(TRUNC(((C443+('Traitements par indices'!G443*12))/1820),2)*1.25,2)</f>
        <v>19.010000000000002</v>
      </c>
      <c r="I443" s="275">
        <f>TRUNC(TRUNC(((C443+('Traitements par indices'!G443*12))/1820),2)*1.27,2)</f>
        <v>19.309999999999999</v>
      </c>
      <c r="J443" s="275">
        <f t="shared" si="50"/>
        <v>31.68</v>
      </c>
      <c r="K443" s="276">
        <f t="shared" si="51"/>
        <v>38.020000000000003</v>
      </c>
      <c r="L443" s="275">
        <f t="shared" si="52"/>
        <v>18.82</v>
      </c>
      <c r="M443" s="275">
        <f t="shared" si="53"/>
        <v>19.12</v>
      </c>
      <c r="N443" s="275">
        <f t="shared" si="54"/>
        <v>31.36</v>
      </c>
      <c r="O443" s="276">
        <f t="shared" si="55"/>
        <v>37.64</v>
      </c>
    </row>
    <row r="444" spans="1:15" ht="16" customHeight="1" x14ac:dyDescent="0.25">
      <c r="A444" s="278">
        <f>'Traitements par indices'!A444:C471</f>
        <v>465</v>
      </c>
      <c r="B444" s="279">
        <f>'Traitements par indices'!B444:D471</f>
        <v>541</v>
      </c>
      <c r="C444" s="280">
        <f>'Traitements par indices'!C444:E471</f>
        <v>27469.13</v>
      </c>
      <c r="D444" s="281">
        <f>TRUNC(TRUNC(((C444+('Traitements par indices'!F444*12))/1820),2)*1.25,2)</f>
        <v>19.420000000000002</v>
      </c>
      <c r="E444" s="282">
        <f>TRUNC(TRUNC(((C444+('Traitements par indices'!F444*12))/1820),2)*1.27,2)</f>
        <v>19.73</v>
      </c>
      <c r="F444" s="282">
        <f t="shared" si="48"/>
        <v>32.36</v>
      </c>
      <c r="G444" s="283">
        <f t="shared" si="49"/>
        <v>38.840000000000003</v>
      </c>
      <c r="H444" s="284">
        <f>TRUNC(TRUNC(((C444+('Traitements par indices'!G444*12))/1820),2)*1.25,2)</f>
        <v>19.05</v>
      </c>
      <c r="I444" s="284">
        <f>TRUNC(TRUNC(((C444+('Traitements par indices'!G444*12))/1820),2)*1.27,2)</f>
        <v>19.350000000000001</v>
      </c>
      <c r="J444" s="284">
        <f t="shared" si="50"/>
        <v>31.75</v>
      </c>
      <c r="K444" s="285">
        <f t="shared" si="51"/>
        <v>38.1</v>
      </c>
      <c r="L444" s="284">
        <f t="shared" si="52"/>
        <v>18.86</v>
      </c>
      <c r="M444" s="284">
        <f t="shared" si="53"/>
        <v>19.16</v>
      </c>
      <c r="N444" s="284">
        <f t="shared" si="54"/>
        <v>31.43</v>
      </c>
      <c r="O444" s="285">
        <f t="shared" si="55"/>
        <v>37.72</v>
      </c>
    </row>
    <row r="445" spans="1:15" ht="16" customHeight="1" x14ac:dyDescent="0.25">
      <c r="A445" s="269">
        <f>'Traitements par indices'!A445:C472</f>
        <v>466</v>
      </c>
      <c r="B445" s="286">
        <f>'Traitements par indices'!B445:D472</f>
        <v>542</v>
      </c>
      <c r="C445" s="271">
        <f>'Traitements par indices'!C445:E472</f>
        <v>27528.2</v>
      </c>
      <c r="D445" s="272">
        <f>TRUNC(TRUNC(((C445+('Traitements par indices'!F445*12))/1820),2)*1.25,2)</f>
        <v>19.46</v>
      </c>
      <c r="E445" s="273">
        <f>TRUNC(TRUNC(((C445+('Traitements par indices'!F445*12))/1820),2)*1.27,2)</f>
        <v>19.77</v>
      </c>
      <c r="F445" s="273">
        <f t="shared" si="48"/>
        <v>32.43</v>
      </c>
      <c r="G445" s="274">
        <f t="shared" si="49"/>
        <v>38.92</v>
      </c>
      <c r="H445" s="275">
        <f>TRUNC(TRUNC(((C445+('Traitements par indices'!G445*12))/1820),2)*1.25,2)</f>
        <v>19.079999999999998</v>
      </c>
      <c r="I445" s="275">
        <f>TRUNC(TRUNC(((C445+('Traitements par indices'!G445*12))/1820),2)*1.27,2)</f>
        <v>19.39</v>
      </c>
      <c r="J445" s="275">
        <f t="shared" si="50"/>
        <v>31.8</v>
      </c>
      <c r="K445" s="276">
        <f t="shared" si="51"/>
        <v>38.159999999999997</v>
      </c>
      <c r="L445" s="275">
        <f t="shared" si="52"/>
        <v>18.899999999999999</v>
      </c>
      <c r="M445" s="275">
        <f t="shared" si="53"/>
        <v>19.2</v>
      </c>
      <c r="N445" s="275">
        <f t="shared" si="54"/>
        <v>31.5</v>
      </c>
      <c r="O445" s="276">
        <f t="shared" si="55"/>
        <v>37.799999999999997</v>
      </c>
    </row>
    <row r="446" spans="1:15" ht="16" customHeight="1" x14ac:dyDescent="0.25">
      <c r="A446" s="278">
        <f>'Traitements par indices'!A446:C473</f>
        <v>467</v>
      </c>
      <c r="B446" s="279">
        <f>'Traitements par indices'!B446:D473</f>
        <v>543</v>
      </c>
      <c r="C446" s="280">
        <f>'Traitements par indices'!C446:E473</f>
        <v>27587.279999999999</v>
      </c>
      <c r="D446" s="281">
        <f>TRUNC(TRUNC(((C446+('Traitements par indices'!F446*12))/1820),2)*1.25,2)</f>
        <v>19.510000000000002</v>
      </c>
      <c r="E446" s="282">
        <f>TRUNC(TRUNC(((C446+('Traitements par indices'!F446*12))/1820),2)*1.27,2)</f>
        <v>19.82</v>
      </c>
      <c r="F446" s="282">
        <f t="shared" si="48"/>
        <v>32.51</v>
      </c>
      <c r="G446" s="283">
        <f t="shared" si="49"/>
        <v>39.020000000000003</v>
      </c>
      <c r="H446" s="284">
        <f>TRUNC(TRUNC(((C446+('Traitements par indices'!G446*12))/1820),2)*1.25,2)</f>
        <v>19.12</v>
      </c>
      <c r="I446" s="284">
        <f>TRUNC(TRUNC(((C446+('Traitements par indices'!G446*12))/1820),2)*1.27,2)</f>
        <v>19.43</v>
      </c>
      <c r="J446" s="284">
        <f t="shared" si="50"/>
        <v>31.86</v>
      </c>
      <c r="K446" s="285">
        <f t="shared" si="51"/>
        <v>38.24</v>
      </c>
      <c r="L446" s="284">
        <f t="shared" si="52"/>
        <v>18.93</v>
      </c>
      <c r="M446" s="284">
        <f t="shared" si="53"/>
        <v>19.239999999999998</v>
      </c>
      <c r="N446" s="284">
        <f t="shared" si="54"/>
        <v>31.55</v>
      </c>
      <c r="O446" s="285">
        <f t="shared" si="55"/>
        <v>37.86</v>
      </c>
    </row>
    <row r="447" spans="1:15" ht="16" customHeight="1" x14ac:dyDescent="0.25">
      <c r="A447" s="269">
        <f>'Traitements par indices'!A447:C474</f>
        <v>468</v>
      </c>
      <c r="B447" s="286">
        <f>'Traitements par indices'!B447:D474</f>
        <v>544</v>
      </c>
      <c r="C447" s="271">
        <f>'Traitements par indices'!C447:E474</f>
        <v>27646.35</v>
      </c>
      <c r="D447" s="272">
        <f>TRUNC(TRUNC(((C447+('Traitements par indices'!F447*12))/1820),2)*1.25,2)</f>
        <v>19.55</v>
      </c>
      <c r="E447" s="273">
        <f>TRUNC(TRUNC(((C447+('Traitements par indices'!F447*12))/1820),2)*1.27,2)</f>
        <v>19.86</v>
      </c>
      <c r="F447" s="273">
        <f t="shared" si="48"/>
        <v>32.58</v>
      </c>
      <c r="G447" s="274">
        <f t="shared" si="49"/>
        <v>39.1</v>
      </c>
      <c r="H447" s="275">
        <f>TRUNC(TRUNC(((C447+('Traitements par indices'!G447*12))/1820),2)*1.25,2)</f>
        <v>19.170000000000002</v>
      </c>
      <c r="I447" s="275">
        <f>TRUNC(TRUNC(((C447+('Traitements par indices'!G447*12))/1820),2)*1.27,2)</f>
        <v>19.48</v>
      </c>
      <c r="J447" s="275">
        <f t="shared" si="50"/>
        <v>31.95</v>
      </c>
      <c r="K447" s="276">
        <f t="shared" si="51"/>
        <v>38.340000000000003</v>
      </c>
      <c r="L447" s="275">
        <f t="shared" si="52"/>
        <v>18.98</v>
      </c>
      <c r="M447" s="275">
        <f t="shared" si="53"/>
        <v>19.29</v>
      </c>
      <c r="N447" s="275">
        <f t="shared" si="54"/>
        <v>31.63</v>
      </c>
      <c r="O447" s="276">
        <f t="shared" si="55"/>
        <v>37.96</v>
      </c>
    </row>
    <row r="448" spans="1:15" ht="16" customHeight="1" x14ac:dyDescent="0.25">
      <c r="A448" s="278">
        <f>'Traitements par indices'!A448:C475</f>
        <v>469</v>
      </c>
      <c r="B448" s="279">
        <f>'Traitements par indices'!B448:D475</f>
        <v>545</v>
      </c>
      <c r="C448" s="280">
        <f>'Traitements par indices'!C448:E475</f>
        <v>27705.42</v>
      </c>
      <c r="D448" s="281">
        <f>TRUNC(TRUNC(((C448+('Traitements par indices'!F448*12))/1820),2)*1.25,2)</f>
        <v>19.579999999999998</v>
      </c>
      <c r="E448" s="282">
        <f>TRUNC(TRUNC(((C448+('Traitements par indices'!F448*12))/1820),2)*1.27,2)</f>
        <v>19.899999999999999</v>
      </c>
      <c r="F448" s="282">
        <f t="shared" si="48"/>
        <v>32.630000000000003</v>
      </c>
      <c r="G448" s="283">
        <f t="shared" si="49"/>
        <v>39.159999999999997</v>
      </c>
      <c r="H448" s="284">
        <f>TRUNC(TRUNC(((C448+('Traitements par indices'!G448*12))/1820),2)*1.25,2)</f>
        <v>19.21</v>
      </c>
      <c r="I448" s="284">
        <f>TRUNC(TRUNC(((C448+('Traitements par indices'!G448*12))/1820),2)*1.27,2)</f>
        <v>19.510000000000002</v>
      </c>
      <c r="J448" s="284">
        <f t="shared" si="50"/>
        <v>32.01</v>
      </c>
      <c r="K448" s="285">
        <f t="shared" si="51"/>
        <v>38.42</v>
      </c>
      <c r="L448" s="284">
        <f t="shared" si="52"/>
        <v>19.02</v>
      </c>
      <c r="M448" s="284">
        <f t="shared" si="53"/>
        <v>19.32</v>
      </c>
      <c r="N448" s="284">
        <f t="shared" si="54"/>
        <v>31.7</v>
      </c>
      <c r="O448" s="285">
        <f t="shared" si="55"/>
        <v>38.04</v>
      </c>
    </row>
    <row r="449" spans="1:15" ht="16" customHeight="1" x14ac:dyDescent="0.25">
      <c r="A449" s="269">
        <f>'Traitements par indices'!A449:C476</f>
        <v>469</v>
      </c>
      <c r="B449" s="286">
        <f>'Traitements par indices'!B449:D476</f>
        <v>546</v>
      </c>
      <c r="C449" s="271">
        <f>'Traitements par indices'!C449:E476</f>
        <v>27705.42</v>
      </c>
      <c r="D449" s="272">
        <f>TRUNC(TRUNC(((C449+('Traitements par indices'!F449*12))/1820),2)*1.25,2)</f>
        <v>19.579999999999998</v>
      </c>
      <c r="E449" s="273">
        <f>TRUNC(TRUNC(((C449+('Traitements par indices'!F449*12))/1820),2)*1.27,2)</f>
        <v>19.899999999999999</v>
      </c>
      <c r="F449" s="273">
        <f t="shared" si="48"/>
        <v>32.630000000000003</v>
      </c>
      <c r="G449" s="274">
        <f t="shared" si="49"/>
        <v>39.159999999999997</v>
      </c>
      <c r="H449" s="275">
        <f>TRUNC(TRUNC(((C449+('Traitements par indices'!G449*12))/1820),2)*1.25,2)</f>
        <v>19.21</v>
      </c>
      <c r="I449" s="275">
        <f>TRUNC(TRUNC(((C449+('Traitements par indices'!G449*12))/1820),2)*1.27,2)</f>
        <v>19.510000000000002</v>
      </c>
      <c r="J449" s="275">
        <f t="shared" si="50"/>
        <v>32.01</v>
      </c>
      <c r="K449" s="276">
        <f t="shared" si="51"/>
        <v>38.42</v>
      </c>
      <c r="L449" s="275">
        <f t="shared" si="52"/>
        <v>19.02</v>
      </c>
      <c r="M449" s="275">
        <f t="shared" si="53"/>
        <v>19.32</v>
      </c>
      <c r="N449" s="275">
        <f t="shared" si="54"/>
        <v>31.7</v>
      </c>
      <c r="O449" s="276">
        <f t="shared" si="55"/>
        <v>38.04</v>
      </c>
    </row>
    <row r="450" spans="1:15" ht="16" customHeight="1" x14ac:dyDescent="0.25">
      <c r="A450" s="278">
        <f>'Traitements par indices'!A450:C477</f>
        <v>470</v>
      </c>
      <c r="B450" s="279">
        <f>'Traitements par indices'!B450:D477</f>
        <v>547</v>
      </c>
      <c r="C450" s="280">
        <f>'Traitements par indices'!C450:E477</f>
        <v>27764.5</v>
      </c>
      <c r="D450" s="281">
        <f>TRUNC(TRUNC(((C450+('Traitements par indices'!F450*12))/1820),2)*1.25,2)</f>
        <v>19.63</v>
      </c>
      <c r="E450" s="282">
        <f>TRUNC(TRUNC(((C450+('Traitements par indices'!F450*12))/1820),2)*1.27,2)</f>
        <v>19.95</v>
      </c>
      <c r="F450" s="282">
        <f t="shared" si="48"/>
        <v>32.71</v>
      </c>
      <c r="G450" s="283">
        <f t="shared" si="49"/>
        <v>39.26</v>
      </c>
      <c r="H450" s="284">
        <f>TRUNC(TRUNC(((C450+('Traitements par indices'!G450*12))/1820),2)*1.25,2)</f>
        <v>19.25</v>
      </c>
      <c r="I450" s="284">
        <f>TRUNC(TRUNC(((C450+('Traitements par indices'!G450*12))/1820),2)*1.27,2)</f>
        <v>19.55</v>
      </c>
      <c r="J450" s="284">
        <f t="shared" si="50"/>
        <v>32.08</v>
      </c>
      <c r="K450" s="285">
        <f t="shared" si="51"/>
        <v>38.5</v>
      </c>
      <c r="L450" s="284">
        <f t="shared" si="52"/>
        <v>19.059999999999999</v>
      </c>
      <c r="M450" s="284">
        <f t="shared" si="53"/>
        <v>19.36</v>
      </c>
      <c r="N450" s="284">
        <f t="shared" si="54"/>
        <v>31.76</v>
      </c>
      <c r="O450" s="285">
        <f t="shared" si="55"/>
        <v>38.119999999999997</v>
      </c>
    </row>
    <row r="451" spans="1:15" ht="16" customHeight="1" x14ac:dyDescent="0.25">
      <c r="A451" s="269">
        <f>'Traitements par indices'!A451:C478</f>
        <v>471</v>
      </c>
      <c r="B451" s="286">
        <f>'Traitements par indices'!B451:D478</f>
        <v>548</v>
      </c>
      <c r="C451" s="271">
        <f>'Traitements par indices'!C451:E478</f>
        <v>27823.57</v>
      </c>
      <c r="D451" s="272">
        <f>TRUNC(TRUNC(((C451+('Traitements par indices'!F451*12))/1820),2)*1.25,2)</f>
        <v>19.670000000000002</v>
      </c>
      <c r="E451" s="273">
        <f>TRUNC(TRUNC(((C451+('Traitements par indices'!F451*12))/1820),2)*1.27,2)</f>
        <v>19.98</v>
      </c>
      <c r="F451" s="273">
        <f t="shared" ref="F451:F514" si="56">TRUNC(D451+(D451*2/3),2)</f>
        <v>32.78</v>
      </c>
      <c r="G451" s="274">
        <f t="shared" ref="G451:G514" si="57">TRUNC(D451*2,2)</f>
        <v>39.340000000000003</v>
      </c>
      <c r="H451" s="275">
        <f>TRUNC(TRUNC(((C451+('Traitements par indices'!G451*12))/1820),2)*1.25,2)</f>
        <v>19.3</v>
      </c>
      <c r="I451" s="275">
        <f>TRUNC(TRUNC(((C451+('Traitements par indices'!G451*12))/1820),2)*1.27,2)</f>
        <v>19.600000000000001</v>
      </c>
      <c r="J451" s="275">
        <f t="shared" ref="J451:J514" si="58">TRUNC(H451+(H451*2/3),2)</f>
        <v>32.159999999999997</v>
      </c>
      <c r="K451" s="276">
        <f t="shared" ref="K451:K514" si="59">TRUNC((H451*2),2)</f>
        <v>38.6</v>
      </c>
      <c r="L451" s="275">
        <f t="shared" ref="L451:L514" si="60">TRUNC(TRUNC((C451/1820),2)*1.25,2)</f>
        <v>19.100000000000001</v>
      </c>
      <c r="M451" s="275">
        <f t="shared" ref="M451:M514" si="61">TRUNC(TRUNC((C451/1820),2)*1.27,2)</f>
        <v>19.399999999999999</v>
      </c>
      <c r="N451" s="275">
        <f t="shared" ref="N451:N514" si="62">TRUNC(L451+(L451*2/3),2)</f>
        <v>31.83</v>
      </c>
      <c r="O451" s="276">
        <f t="shared" ref="O451:O514" si="63">TRUNC((L451*2),2)</f>
        <v>38.200000000000003</v>
      </c>
    </row>
    <row r="452" spans="1:15" ht="16" customHeight="1" x14ac:dyDescent="0.25">
      <c r="A452" s="278">
        <f>'Traitements par indices'!A452:C479</f>
        <v>472</v>
      </c>
      <c r="B452" s="279">
        <f>'Traitements par indices'!B452:D479</f>
        <v>549</v>
      </c>
      <c r="C452" s="280">
        <f>'Traitements par indices'!C452:E479</f>
        <v>27882.639999999999</v>
      </c>
      <c r="D452" s="281">
        <f>TRUNC(TRUNC(((C452+('Traitements par indices'!F452*12))/1820),2)*1.25,2)</f>
        <v>19.71</v>
      </c>
      <c r="E452" s="282">
        <f>TRUNC(TRUNC(((C452+('Traitements par indices'!F452*12))/1820),2)*1.27,2)</f>
        <v>20.02</v>
      </c>
      <c r="F452" s="282">
        <f t="shared" si="56"/>
        <v>32.85</v>
      </c>
      <c r="G452" s="283">
        <f t="shared" si="57"/>
        <v>39.42</v>
      </c>
      <c r="H452" s="284">
        <f>TRUNC(TRUNC(((C452+('Traitements par indices'!G452*12))/1820),2)*1.25,2)</f>
        <v>19.329999999999998</v>
      </c>
      <c r="I452" s="284">
        <f>TRUNC(TRUNC(((C452+('Traitements par indices'!G452*12))/1820),2)*1.27,2)</f>
        <v>19.64</v>
      </c>
      <c r="J452" s="284">
        <f t="shared" si="58"/>
        <v>32.21</v>
      </c>
      <c r="K452" s="285">
        <f t="shared" si="59"/>
        <v>38.659999999999997</v>
      </c>
      <c r="L452" s="284">
        <f t="shared" si="60"/>
        <v>19.149999999999999</v>
      </c>
      <c r="M452" s="284">
        <f t="shared" si="61"/>
        <v>19.45</v>
      </c>
      <c r="N452" s="284">
        <f t="shared" si="62"/>
        <v>31.91</v>
      </c>
      <c r="O452" s="285">
        <f t="shared" si="63"/>
        <v>38.299999999999997</v>
      </c>
    </row>
    <row r="453" spans="1:15" ht="16" customHeight="1" x14ac:dyDescent="0.25">
      <c r="A453" s="269">
        <f>'Traitements par indices'!A453:C480</f>
        <v>472</v>
      </c>
      <c r="B453" s="286">
        <f>'Traitements par indices'!B453:D480</f>
        <v>550</v>
      </c>
      <c r="C453" s="271">
        <f>'Traitements par indices'!C453:E480</f>
        <v>27882.639999999999</v>
      </c>
      <c r="D453" s="272">
        <f>TRUNC(TRUNC(((C453+('Traitements par indices'!F453*12))/1820),2)*1.25,2)</f>
        <v>19.71</v>
      </c>
      <c r="E453" s="273">
        <f>TRUNC(TRUNC(((C453+('Traitements par indices'!F453*12))/1820),2)*1.27,2)</f>
        <v>20.02</v>
      </c>
      <c r="F453" s="273">
        <f t="shared" si="56"/>
        <v>32.85</v>
      </c>
      <c r="G453" s="274">
        <f t="shared" si="57"/>
        <v>39.42</v>
      </c>
      <c r="H453" s="275">
        <f>TRUNC(TRUNC(((C453+('Traitements par indices'!G453*12))/1820),2)*1.25,2)</f>
        <v>19.329999999999998</v>
      </c>
      <c r="I453" s="275">
        <f>TRUNC(TRUNC(((C453+('Traitements par indices'!G453*12))/1820),2)*1.27,2)</f>
        <v>19.64</v>
      </c>
      <c r="J453" s="275">
        <f t="shared" si="58"/>
        <v>32.21</v>
      </c>
      <c r="K453" s="276">
        <f t="shared" si="59"/>
        <v>38.659999999999997</v>
      </c>
      <c r="L453" s="275">
        <f t="shared" si="60"/>
        <v>19.149999999999999</v>
      </c>
      <c r="M453" s="275">
        <f t="shared" si="61"/>
        <v>19.45</v>
      </c>
      <c r="N453" s="275">
        <f t="shared" si="62"/>
        <v>31.91</v>
      </c>
      <c r="O453" s="276">
        <f t="shared" si="63"/>
        <v>38.299999999999997</v>
      </c>
    </row>
    <row r="454" spans="1:15" ht="16" customHeight="1" x14ac:dyDescent="0.25">
      <c r="A454" s="278">
        <f>'Traitements par indices'!A454:C481</f>
        <v>473</v>
      </c>
      <c r="B454" s="279">
        <f>'Traitements par indices'!B454:D481</f>
        <v>551</v>
      </c>
      <c r="C454" s="280">
        <f>'Traitements par indices'!C454:E481</f>
        <v>27941.72</v>
      </c>
      <c r="D454" s="281">
        <f>TRUNC(TRUNC(((C454+('Traitements par indices'!F454*12))/1820),2)*1.25,2)</f>
        <v>19.760000000000002</v>
      </c>
      <c r="E454" s="282">
        <f>TRUNC(TRUNC(((C454+('Traitements par indices'!F454*12))/1820),2)*1.27,2)</f>
        <v>20.07</v>
      </c>
      <c r="F454" s="282">
        <f t="shared" si="56"/>
        <v>32.93</v>
      </c>
      <c r="G454" s="283">
        <f t="shared" si="57"/>
        <v>39.520000000000003</v>
      </c>
      <c r="H454" s="284">
        <f>TRUNC(TRUNC(((C454+('Traitements par indices'!G454*12))/1820),2)*1.25,2)</f>
        <v>19.37</v>
      </c>
      <c r="I454" s="284">
        <f>TRUNC(TRUNC(((C454+('Traitements par indices'!G454*12))/1820),2)*1.27,2)</f>
        <v>19.68</v>
      </c>
      <c r="J454" s="284">
        <f t="shared" si="58"/>
        <v>32.28</v>
      </c>
      <c r="K454" s="285">
        <f t="shared" si="59"/>
        <v>38.74</v>
      </c>
      <c r="L454" s="284">
        <f t="shared" si="60"/>
        <v>19.18</v>
      </c>
      <c r="M454" s="284">
        <f t="shared" si="61"/>
        <v>19.489999999999998</v>
      </c>
      <c r="N454" s="284">
        <f t="shared" si="62"/>
        <v>31.96</v>
      </c>
      <c r="O454" s="285">
        <f t="shared" si="63"/>
        <v>38.36</v>
      </c>
    </row>
    <row r="455" spans="1:15" ht="16" customHeight="1" x14ac:dyDescent="0.25">
      <c r="A455" s="269">
        <f>'Traitements par indices'!A455:C482</f>
        <v>474</v>
      </c>
      <c r="B455" s="286">
        <f>'Traitements par indices'!B455:D482</f>
        <v>552</v>
      </c>
      <c r="C455" s="271">
        <f>'Traitements par indices'!C455:E482</f>
        <v>28000.79</v>
      </c>
      <c r="D455" s="272">
        <f>TRUNC(TRUNC(((C455+('Traitements par indices'!F455*12))/1820),2)*1.25,2)</f>
        <v>19.8</v>
      </c>
      <c r="E455" s="273">
        <f>TRUNC(TRUNC(((C455+('Traitements par indices'!F455*12))/1820),2)*1.27,2)</f>
        <v>20.11</v>
      </c>
      <c r="F455" s="273">
        <f t="shared" si="56"/>
        <v>33</v>
      </c>
      <c r="G455" s="274">
        <f t="shared" si="57"/>
        <v>39.6</v>
      </c>
      <c r="H455" s="275">
        <f>TRUNC(TRUNC(((C455+('Traitements par indices'!G455*12))/1820),2)*1.25,2)</f>
        <v>19.41</v>
      </c>
      <c r="I455" s="275">
        <f>TRUNC(TRUNC(((C455+('Traitements par indices'!G455*12))/1820),2)*1.27,2)</f>
        <v>19.72</v>
      </c>
      <c r="J455" s="275">
        <f t="shared" si="58"/>
        <v>32.35</v>
      </c>
      <c r="K455" s="276">
        <f t="shared" si="59"/>
        <v>38.82</v>
      </c>
      <c r="L455" s="275">
        <f t="shared" si="60"/>
        <v>19.22</v>
      </c>
      <c r="M455" s="275">
        <f t="shared" si="61"/>
        <v>19.53</v>
      </c>
      <c r="N455" s="275">
        <f t="shared" si="62"/>
        <v>32.03</v>
      </c>
      <c r="O455" s="276">
        <f t="shared" si="63"/>
        <v>38.44</v>
      </c>
    </row>
    <row r="456" spans="1:15" ht="16" customHeight="1" x14ac:dyDescent="0.25">
      <c r="A456" s="278">
        <f>'Traitements par indices'!A456:C483</f>
        <v>474</v>
      </c>
      <c r="B456" s="279">
        <f>'Traitements par indices'!B456:D483</f>
        <v>553</v>
      </c>
      <c r="C456" s="280">
        <f>'Traitements par indices'!C456:E483</f>
        <v>28000.79</v>
      </c>
      <c r="D456" s="281">
        <f>TRUNC(TRUNC(((C456+('Traitements par indices'!F456*12))/1820),2)*1.25,2)</f>
        <v>19.8</v>
      </c>
      <c r="E456" s="282">
        <f>TRUNC(TRUNC(((C456+('Traitements par indices'!F456*12))/1820),2)*1.27,2)</f>
        <v>20.11</v>
      </c>
      <c r="F456" s="282">
        <f t="shared" si="56"/>
        <v>33</v>
      </c>
      <c r="G456" s="283">
        <f t="shared" si="57"/>
        <v>39.6</v>
      </c>
      <c r="H456" s="284">
        <f>TRUNC(TRUNC(((C456+('Traitements par indices'!G456*12))/1820),2)*1.25,2)</f>
        <v>19.41</v>
      </c>
      <c r="I456" s="284">
        <f>TRUNC(TRUNC(((C456+('Traitements par indices'!G456*12))/1820),2)*1.27,2)</f>
        <v>19.72</v>
      </c>
      <c r="J456" s="284">
        <f t="shared" si="58"/>
        <v>32.35</v>
      </c>
      <c r="K456" s="285">
        <f t="shared" si="59"/>
        <v>38.82</v>
      </c>
      <c r="L456" s="284">
        <f t="shared" si="60"/>
        <v>19.22</v>
      </c>
      <c r="M456" s="284">
        <f t="shared" si="61"/>
        <v>19.53</v>
      </c>
      <c r="N456" s="284">
        <f t="shared" si="62"/>
        <v>32.03</v>
      </c>
      <c r="O456" s="285">
        <f t="shared" si="63"/>
        <v>38.44</v>
      </c>
    </row>
    <row r="457" spans="1:15" ht="16" customHeight="1" x14ac:dyDescent="0.25">
      <c r="A457" s="269">
        <f>'Traitements par indices'!A457:C484</f>
        <v>475</v>
      </c>
      <c r="B457" s="286">
        <f>'Traitements par indices'!B457:D484</f>
        <v>554</v>
      </c>
      <c r="C457" s="271">
        <f>'Traitements par indices'!C457:E484</f>
        <v>28059.87</v>
      </c>
      <c r="D457" s="272">
        <f>TRUNC(TRUNC(((C457+('Traitements par indices'!F457*12))/1820),2)*1.25,2)</f>
        <v>19.829999999999998</v>
      </c>
      <c r="E457" s="273">
        <f>TRUNC(TRUNC(((C457+('Traitements par indices'!F457*12))/1820),2)*1.27,2)</f>
        <v>20.149999999999999</v>
      </c>
      <c r="F457" s="273">
        <f t="shared" si="56"/>
        <v>33.049999999999997</v>
      </c>
      <c r="G457" s="274">
        <f t="shared" si="57"/>
        <v>39.659999999999997</v>
      </c>
      <c r="H457" s="275">
        <f>TRUNC(TRUNC(((C457+('Traitements par indices'!G457*12))/1820),2)*1.25,2)</f>
        <v>19.46</v>
      </c>
      <c r="I457" s="275">
        <f>TRUNC(TRUNC(((C457+('Traitements par indices'!G457*12))/1820),2)*1.27,2)</f>
        <v>19.77</v>
      </c>
      <c r="J457" s="275">
        <f t="shared" si="58"/>
        <v>32.43</v>
      </c>
      <c r="K457" s="276">
        <f t="shared" si="59"/>
        <v>38.92</v>
      </c>
      <c r="L457" s="275">
        <f t="shared" si="60"/>
        <v>19.260000000000002</v>
      </c>
      <c r="M457" s="275">
        <f t="shared" si="61"/>
        <v>19.57</v>
      </c>
      <c r="N457" s="275">
        <f t="shared" si="62"/>
        <v>32.1</v>
      </c>
      <c r="O457" s="276">
        <f t="shared" si="63"/>
        <v>38.520000000000003</v>
      </c>
    </row>
    <row r="458" spans="1:15" ht="16" customHeight="1" x14ac:dyDescent="0.25">
      <c r="A458" s="278">
        <f>'Traitements par indices'!A458:C485</f>
        <v>476</v>
      </c>
      <c r="B458" s="279">
        <f>'Traitements par indices'!B458:D485</f>
        <v>555</v>
      </c>
      <c r="C458" s="280">
        <f>'Traitements par indices'!C458:E485</f>
        <v>28118.94</v>
      </c>
      <c r="D458" s="281">
        <f>TRUNC(TRUNC(((C458+('Traitements par indices'!F458*12))/1820),2)*1.25,2)</f>
        <v>19.88</v>
      </c>
      <c r="E458" s="282">
        <f>TRUNC(TRUNC(((C458+('Traitements par indices'!F458*12))/1820),2)*1.27,2)</f>
        <v>20.2</v>
      </c>
      <c r="F458" s="282">
        <f t="shared" si="56"/>
        <v>33.130000000000003</v>
      </c>
      <c r="G458" s="283">
        <f t="shared" si="57"/>
        <v>39.76</v>
      </c>
      <c r="H458" s="284">
        <f>TRUNC(TRUNC(((C458+('Traitements par indices'!G458*12))/1820),2)*1.25,2)</f>
        <v>19.5</v>
      </c>
      <c r="I458" s="284">
        <f>TRUNC(TRUNC(((C458+('Traitements par indices'!G458*12))/1820),2)*1.27,2)</f>
        <v>19.809999999999999</v>
      </c>
      <c r="J458" s="284">
        <f t="shared" si="58"/>
        <v>32.5</v>
      </c>
      <c r="K458" s="285">
        <f t="shared" si="59"/>
        <v>39</v>
      </c>
      <c r="L458" s="284">
        <f t="shared" si="60"/>
        <v>19.3</v>
      </c>
      <c r="M458" s="284">
        <f t="shared" si="61"/>
        <v>19.600000000000001</v>
      </c>
      <c r="N458" s="284">
        <f t="shared" si="62"/>
        <v>32.159999999999997</v>
      </c>
      <c r="O458" s="285">
        <f t="shared" si="63"/>
        <v>38.6</v>
      </c>
    </row>
    <row r="459" spans="1:15" ht="16" customHeight="1" x14ac:dyDescent="0.25">
      <c r="A459" s="269">
        <f>'Traitements par indices'!A459:C486</f>
        <v>477</v>
      </c>
      <c r="B459" s="286">
        <f>'Traitements par indices'!B459:D486</f>
        <v>556</v>
      </c>
      <c r="C459" s="271">
        <f>'Traitements par indices'!C459:E486</f>
        <v>28178.01</v>
      </c>
      <c r="D459" s="272">
        <f>TRUNC(TRUNC(((C459+('Traitements par indices'!F459*12))/1820),2)*1.25,2)</f>
        <v>19.920000000000002</v>
      </c>
      <c r="E459" s="273">
        <f>TRUNC(TRUNC(((C459+('Traitements par indices'!F459*12))/1820),2)*1.27,2)</f>
        <v>20.239999999999998</v>
      </c>
      <c r="F459" s="273">
        <f t="shared" si="56"/>
        <v>33.200000000000003</v>
      </c>
      <c r="G459" s="274">
        <f t="shared" si="57"/>
        <v>39.840000000000003</v>
      </c>
      <c r="H459" s="275">
        <f>TRUNC(TRUNC(((C459+('Traitements par indices'!G459*12))/1820),2)*1.25,2)</f>
        <v>19.53</v>
      </c>
      <c r="I459" s="275">
        <f>TRUNC(TRUNC(((C459+('Traitements par indices'!G459*12))/1820),2)*1.27,2)</f>
        <v>19.850000000000001</v>
      </c>
      <c r="J459" s="275">
        <f t="shared" si="58"/>
        <v>32.549999999999997</v>
      </c>
      <c r="K459" s="276">
        <f t="shared" si="59"/>
        <v>39.06</v>
      </c>
      <c r="L459" s="275">
        <f t="shared" si="60"/>
        <v>19.350000000000001</v>
      </c>
      <c r="M459" s="275">
        <f t="shared" si="61"/>
        <v>19.649999999999999</v>
      </c>
      <c r="N459" s="275">
        <f t="shared" si="62"/>
        <v>32.25</v>
      </c>
      <c r="O459" s="276">
        <f t="shared" si="63"/>
        <v>38.700000000000003</v>
      </c>
    </row>
    <row r="460" spans="1:15" ht="16" customHeight="1" x14ac:dyDescent="0.25">
      <c r="A460" s="278">
        <f>'Traitements par indices'!A460:C487</f>
        <v>477</v>
      </c>
      <c r="B460" s="279">
        <f>'Traitements par indices'!B460:D487</f>
        <v>557</v>
      </c>
      <c r="C460" s="280">
        <f>'Traitements par indices'!C460:E487</f>
        <v>28178.01</v>
      </c>
      <c r="D460" s="281">
        <f>TRUNC(TRUNC(((C460+('Traitements par indices'!F460*12))/1820),2)*1.25,2)</f>
        <v>19.920000000000002</v>
      </c>
      <c r="E460" s="282">
        <f>TRUNC(TRUNC(((C460+('Traitements par indices'!F460*12))/1820),2)*1.27,2)</f>
        <v>20.239999999999998</v>
      </c>
      <c r="F460" s="282">
        <f t="shared" si="56"/>
        <v>33.200000000000003</v>
      </c>
      <c r="G460" s="283">
        <f t="shared" si="57"/>
        <v>39.840000000000003</v>
      </c>
      <c r="H460" s="284">
        <f>TRUNC(TRUNC(((C460+('Traitements par indices'!G460*12))/1820),2)*1.25,2)</f>
        <v>19.53</v>
      </c>
      <c r="I460" s="284">
        <f>TRUNC(TRUNC(((C460+('Traitements par indices'!G460*12))/1820),2)*1.27,2)</f>
        <v>19.850000000000001</v>
      </c>
      <c r="J460" s="284">
        <f t="shared" si="58"/>
        <v>32.549999999999997</v>
      </c>
      <c r="K460" s="285">
        <f t="shared" si="59"/>
        <v>39.06</v>
      </c>
      <c r="L460" s="284">
        <f t="shared" si="60"/>
        <v>19.350000000000001</v>
      </c>
      <c r="M460" s="284">
        <f t="shared" si="61"/>
        <v>19.649999999999999</v>
      </c>
      <c r="N460" s="284">
        <f t="shared" si="62"/>
        <v>32.25</v>
      </c>
      <c r="O460" s="285">
        <f t="shared" si="63"/>
        <v>38.700000000000003</v>
      </c>
    </row>
    <row r="461" spans="1:15" ht="16" customHeight="1" x14ac:dyDescent="0.25">
      <c r="A461" s="269">
        <f>'Traitements par indices'!A461:C488</f>
        <v>478</v>
      </c>
      <c r="B461" s="286">
        <f>'Traitements par indices'!B461:D488</f>
        <v>558</v>
      </c>
      <c r="C461" s="271">
        <f>'Traitements par indices'!C461:E488</f>
        <v>28237.09</v>
      </c>
      <c r="D461" s="272">
        <f>TRUNC(TRUNC(((C461+('Traitements par indices'!F461*12))/1820),2)*1.25,2)</f>
        <v>19.97</v>
      </c>
      <c r="E461" s="273">
        <f>TRUNC(TRUNC(((C461+('Traitements par indices'!F461*12))/1820),2)*1.27,2)</f>
        <v>20.29</v>
      </c>
      <c r="F461" s="273">
        <f t="shared" si="56"/>
        <v>33.28</v>
      </c>
      <c r="G461" s="274">
        <f t="shared" si="57"/>
        <v>39.94</v>
      </c>
      <c r="H461" s="275">
        <f>TRUNC(TRUNC(((C461+('Traitements par indices'!G461*12))/1820),2)*1.25,2)</f>
        <v>19.579999999999998</v>
      </c>
      <c r="I461" s="275">
        <f>TRUNC(TRUNC(((C461+('Traitements par indices'!G461*12))/1820),2)*1.27,2)</f>
        <v>19.899999999999999</v>
      </c>
      <c r="J461" s="275">
        <f t="shared" si="58"/>
        <v>32.630000000000003</v>
      </c>
      <c r="K461" s="276">
        <f t="shared" si="59"/>
        <v>39.159999999999997</v>
      </c>
      <c r="L461" s="275">
        <f t="shared" si="60"/>
        <v>19.38</v>
      </c>
      <c r="M461" s="275">
        <f t="shared" si="61"/>
        <v>19.690000000000001</v>
      </c>
      <c r="N461" s="275">
        <f t="shared" si="62"/>
        <v>32.299999999999997</v>
      </c>
      <c r="O461" s="276">
        <f t="shared" si="63"/>
        <v>38.76</v>
      </c>
    </row>
    <row r="462" spans="1:15" ht="16" customHeight="1" x14ac:dyDescent="0.25">
      <c r="A462" s="278">
        <f>'Traitements par indices'!A462:C489</f>
        <v>479</v>
      </c>
      <c r="B462" s="279">
        <f>'Traitements par indices'!B462:D489</f>
        <v>559</v>
      </c>
      <c r="C462" s="280">
        <f>'Traitements par indices'!C462:E489</f>
        <v>28296.16</v>
      </c>
      <c r="D462" s="281">
        <f>TRUNC(TRUNC(((C462+('Traitements par indices'!F462*12))/1820),2)*1.25,2)</f>
        <v>20.010000000000002</v>
      </c>
      <c r="E462" s="282">
        <f>TRUNC(TRUNC(((C462+('Traitements par indices'!F462*12))/1820),2)*1.27,2)</f>
        <v>20.329999999999998</v>
      </c>
      <c r="F462" s="282">
        <f t="shared" si="56"/>
        <v>33.35</v>
      </c>
      <c r="G462" s="283">
        <f t="shared" si="57"/>
        <v>40.020000000000003</v>
      </c>
      <c r="H462" s="284">
        <f>TRUNC(TRUNC(((C462+('Traitements par indices'!G462*12))/1820),2)*1.25,2)</f>
        <v>19.62</v>
      </c>
      <c r="I462" s="284">
        <f>TRUNC(TRUNC(((C462+('Traitements par indices'!G462*12))/1820),2)*1.27,2)</f>
        <v>19.93</v>
      </c>
      <c r="J462" s="284">
        <f t="shared" si="58"/>
        <v>32.700000000000003</v>
      </c>
      <c r="K462" s="285">
        <f t="shared" si="59"/>
        <v>39.24</v>
      </c>
      <c r="L462" s="284">
        <f t="shared" si="60"/>
        <v>19.420000000000002</v>
      </c>
      <c r="M462" s="284">
        <f t="shared" si="61"/>
        <v>19.73</v>
      </c>
      <c r="N462" s="284">
        <f t="shared" si="62"/>
        <v>32.36</v>
      </c>
      <c r="O462" s="285">
        <f t="shared" si="63"/>
        <v>38.840000000000003</v>
      </c>
    </row>
    <row r="463" spans="1:15" ht="16" customHeight="1" x14ac:dyDescent="0.25">
      <c r="A463" s="269">
        <f>'Traitements par indices'!A463:C490</f>
        <v>480</v>
      </c>
      <c r="B463" s="286">
        <f>'Traitements par indices'!B463:D490</f>
        <v>560</v>
      </c>
      <c r="C463" s="271">
        <f>'Traitements par indices'!C463:E490</f>
        <v>28355.23</v>
      </c>
      <c r="D463" s="272">
        <f>TRUNC(TRUNC(((C463+('Traitements par indices'!F463*12))/1820),2)*1.25,2)</f>
        <v>20.05</v>
      </c>
      <c r="E463" s="273">
        <f>TRUNC(TRUNC(((C463+('Traitements par indices'!F463*12))/1820),2)*1.27,2)</f>
        <v>20.37</v>
      </c>
      <c r="F463" s="273">
        <f t="shared" si="56"/>
        <v>33.409999999999997</v>
      </c>
      <c r="G463" s="274">
        <f t="shared" si="57"/>
        <v>40.1</v>
      </c>
      <c r="H463" s="275">
        <f>TRUNC(TRUNC(((C463+('Traitements par indices'!G463*12))/1820),2)*1.25,2)</f>
        <v>19.66</v>
      </c>
      <c r="I463" s="275">
        <f>TRUNC(TRUNC(((C463+('Traitements par indices'!G463*12))/1820),2)*1.27,2)</f>
        <v>19.97</v>
      </c>
      <c r="J463" s="275">
        <f t="shared" si="58"/>
        <v>32.76</v>
      </c>
      <c r="K463" s="276">
        <f t="shared" si="59"/>
        <v>39.32</v>
      </c>
      <c r="L463" s="275">
        <f t="shared" si="60"/>
        <v>19.46</v>
      </c>
      <c r="M463" s="275">
        <f t="shared" si="61"/>
        <v>19.77</v>
      </c>
      <c r="N463" s="275">
        <f t="shared" si="62"/>
        <v>32.43</v>
      </c>
      <c r="O463" s="276">
        <f t="shared" si="63"/>
        <v>38.92</v>
      </c>
    </row>
    <row r="464" spans="1:15" ht="16" customHeight="1" x14ac:dyDescent="0.25">
      <c r="A464" s="278">
        <f>'Traitements par indices'!A464:C491</f>
        <v>480</v>
      </c>
      <c r="B464" s="279">
        <f>'Traitements par indices'!B464:D491</f>
        <v>561</v>
      </c>
      <c r="C464" s="280">
        <f>'Traitements par indices'!C464:E491</f>
        <v>28355.23</v>
      </c>
      <c r="D464" s="281">
        <f>TRUNC(TRUNC(((C464+('Traitements par indices'!F464*12))/1820),2)*1.25,2)</f>
        <v>20.05</v>
      </c>
      <c r="E464" s="282">
        <f>TRUNC(TRUNC(((C464+('Traitements par indices'!F464*12))/1820),2)*1.27,2)</f>
        <v>20.37</v>
      </c>
      <c r="F464" s="282">
        <f t="shared" si="56"/>
        <v>33.409999999999997</v>
      </c>
      <c r="G464" s="283">
        <f t="shared" si="57"/>
        <v>40.1</v>
      </c>
      <c r="H464" s="284">
        <f>TRUNC(TRUNC(((C464+('Traitements par indices'!G464*12))/1820),2)*1.25,2)</f>
        <v>19.66</v>
      </c>
      <c r="I464" s="284">
        <f>TRUNC(TRUNC(((C464+('Traitements par indices'!G464*12))/1820),2)*1.27,2)</f>
        <v>19.97</v>
      </c>
      <c r="J464" s="284">
        <f t="shared" si="58"/>
        <v>32.76</v>
      </c>
      <c r="K464" s="285">
        <f t="shared" si="59"/>
        <v>39.32</v>
      </c>
      <c r="L464" s="284">
        <f t="shared" si="60"/>
        <v>19.46</v>
      </c>
      <c r="M464" s="284">
        <f t="shared" si="61"/>
        <v>19.77</v>
      </c>
      <c r="N464" s="284">
        <f t="shared" si="62"/>
        <v>32.43</v>
      </c>
      <c r="O464" s="285">
        <f t="shared" si="63"/>
        <v>38.92</v>
      </c>
    </row>
    <row r="465" spans="1:15" ht="16" customHeight="1" x14ac:dyDescent="0.25">
      <c r="A465" s="269">
        <f>'Traitements par indices'!A465:C492</f>
        <v>481</v>
      </c>
      <c r="B465" s="286">
        <f>'Traitements par indices'!B465:D492</f>
        <v>562</v>
      </c>
      <c r="C465" s="271">
        <f>'Traitements par indices'!C465:E492</f>
        <v>28414.31</v>
      </c>
      <c r="D465" s="272">
        <f>TRUNC(TRUNC(((C465+('Traitements par indices'!F465*12))/1820),2)*1.25,2)</f>
        <v>20.100000000000001</v>
      </c>
      <c r="E465" s="273">
        <f>TRUNC(TRUNC(((C465+('Traitements par indices'!F465*12))/1820),2)*1.27,2)</f>
        <v>20.420000000000002</v>
      </c>
      <c r="F465" s="273">
        <f t="shared" si="56"/>
        <v>33.5</v>
      </c>
      <c r="G465" s="274">
        <f t="shared" si="57"/>
        <v>40.200000000000003</v>
      </c>
      <c r="H465" s="275">
        <f>TRUNC(TRUNC(((C465+('Traitements par indices'!G465*12))/1820),2)*1.25,2)</f>
        <v>19.7</v>
      </c>
      <c r="I465" s="275">
        <f>TRUNC(TRUNC(((C465+('Traitements par indices'!G465*12))/1820),2)*1.27,2)</f>
        <v>20.010000000000002</v>
      </c>
      <c r="J465" s="275">
        <f t="shared" si="58"/>
        <v>32.83</v>
      </c>
      <c r="K465" s="276">
        <f t="shared" si="59"/>
        <v>39.4</v>
      </c>
      <c r="L465" s="275">
        <f t="shared" si="60"/>
        <v>19.510000000000002</v>
      </c>
      <c r="M465" s="275">
        <f t="shared" si="61"/>
        <v>19.82</v>
      </c>
      <c r="N465" s="275">
        <f t="shared" si="62"/>
        <v>32.51</v>
      </c>
      <c r="O465" s="276">
        <f t="shared" si="63"/>
        <v>39.020000000000003</v>
      </c>
    </row>
    <row r="466" spans="1:15" ht="16" customHeight="1" x14ac:dyDescent="0.25">
      <c r="A466" s="278">
        <f>'Traitements par indices'!A466:C493</f>
        <v>482</v>
      </c>
      <c r="B466" s="279">
        <f>'Traitements par indices'!B466:D493</f>
        <v>563</v>
      </c>
      <c r="C466" s="280">
        <f>'Traitements par indices'!C466:E493</f>
        <v>28473.38</v>
      </c>
      <c r="D466" s="281">
        <f>TRUNC(TRUNC(((C466+('Traitements par indices'!F466*12))/1820),2)*1.25,2)</f>
        <v>20.13</v>
      </c>
      <c r="E466" s="282">
        <f>TRUNC(TRUNC(((C466+('Traitements par indices'!F466*12))/1820),2)*1.27,2)</f>
        <v>20.45</v>
      </c>
      <c r="F466" s="282">
        <f t="shared" si="56"/>
        <v>33.549999999999997</v>
      </c>
      <c r="G466" s="283">
        <f t="shared" si="57"/>
        <v>40.26</v>
      </c>
      <c r="H466" s="284">
        <f>TRUNC(TRUNC(((C466+('Traitements par indices'!G466*12))/1820),2)*1.25,2)</f>
        <v>19.75</v>
      </c>
      <c r="I466" s="284">
        <f>TRUNC(TRUNC(((C466+('Traitements par indices'!G466*12))/1820),2)*1.27,2)</f>
        <v>20.059999999999999</v>
      </c>
      <c r="J466" s="284">
        <f t="shared" si="58"/>
        <v>32.909999999999997</v>
      </c>
      <c r="K466" s="285">
        <f t="shared" si="59"/>
        <v>39.5</v>
      </c>
      <c r="L466" s="284">
        <f t="shared" si="60"/>
        <v>19.55</v>
      </c>
      <c r="M466" s="284">
        <f t="shared" si="61"/>
        <v>19.86</v>
      </c>
      <c r="N466" s="284">
        <f t="shared" si="62"/>
        <v>32.58</v>
      </c>
      <c r="O466" s="285">
        <f t="shared" si="63"/>
        <v>39.1</v>
      </c>
    </row>
    <row r="467" spans="1:15" ht="16" customHeight="1" x14ac:dyDescent="0.25">
      <c r="A467" s="269">
        <f>'Traitements par indices'!A467:C494</f>
        <v>483</v>
      </c>
      <c r="B467" s="286">
        <f>'Traitements par indices'!B467:D494</f>
        <v>564</v>
      </c>
      <c r="C467" s="271">
        <f>'Traitements par indices'!C467:E494</f>
        <v>28532.45</v>
      </c>
      <c r="D467" s="272">
        <f>TRUNC(TRUNC(((C467+('Traitements par indices'!F467*12))/1820),2)*1.25,2)</f>
        <v>20.170000000000002</v>
      </c>
      <c r="E467" s="273">
        <f>TRUNC(TRUNC(((C467+('Traitements par indices'!F467*12))/1820),2)*1.27,2)</f>
        <v>20.49</v>
      </c>
      <c r="F467" s="273">
        <f t="shared" si="56"/>
        <v>33.61</v>
      </c>
      <c r="G467" s="274">
        <f t="shared" si="57"/>
        <v>40.340000000000003</v>
      </c>
      <c r="H467" s="275">
        <f>TRUNC(TRUNC(((C467+('Traitements par indices'!G467*12))/1820),2)*1.25,2)</f>
        <v>19.78</v>
      </c>
      <c r="I467" s="275">
        <f>TRUNC(TRUNC(((C467+('Traitements par indices'!G467*12))/1820),2)*1.27,2)</f>
        <v>20.100000000000001</v>
      </c>
      <c r="J467" s="275">
        <f t="shared" si="58"/>
        <v>32.96</v>
      </c>
      <c r="K467" s="276">
        <f t="shared" si="59"/>
        <v>39.56</v>
      </c>
      <c r="L467" s="275">
        <f t="shared" si="60"/>
        <v>19.579999999999998</v>
      </c>
      <c r="M467" s="275">
        <f t="shared" si="61"/>
        <v>19.899999999999999</v>
      </c>
      <c r="N467" s="275">
        <f t="shared" si="62"/>
        <v>32.630000000000003</v>
      </c>
      <c r="O467" s="276">
        <f t="shared" si="63"/>
        <v>39.159999999999997</v>
      </c>
    </row>
    <row r="468" spans="1:15" ht="16" customHeight="1" x14ac:dyDescent="0.25">
      <c r="A468" s="278">
        <f>'Traitements par indices'!A468:C495</f>
        <v>483</v>
      </c>
      <c r="B468" s="279">
        <f>'Traitements par indices'!B468:D495</f>
        <v>565</v>
      </c>
      <c r="C468" s="280">
        <f>'Traitements par indices'!C468:E495</f>
        <v>28532.45</v>
      </c>
      <c r="D468" s="281">
        <f>TRUNC(TRUNC(((C468+('Traitements par indices'!F468*12))/1820),2)*1.25,2)</f>
        <v>20.170000000000002</v>
      </c>
      <c r="E468" s="282">
        <f>TRUNC(TRUNC(((C468+('Traitements par indices'!F468*12))/1820),2)*1.27,2)</f>
        <v>20.49</v>
      </c>
      <c r="F468" s="282">
        <f t="shared" si="56"/>
        <v>33.61</v>
      </c>
      <c r="G468" s="283">
        <f t="shared" si="57"/>
        <v>40.340000000000003</v>
      </c>
      <c r="H468" s="284">
        <f>TRUNC(TRUNC(((C468+('Traitements par indices'!G468*12))/1820),2)*1.25,2)</f>
        <v>19.78</v>
      </c>
      <c r="I468" s="284">
        <f>TRUNC(TRUNC(((C468+('Traitements par indices'!G468*12))/1820),2)*1.27,2)</f>
        <v>20.100000000000001</v>
      </c>
      <c r="J468" s="284">
        <f t="shared" si="58"/>
        <v>32.96</v>
      </c>
      <c r="K468" s="285">
        <f t="shared" si="59"/>
        <v>39.56</v>
      </c>
      <c r="L468" s="284">
        <f t="shared" si="60"/>
        <v>19.579999999999998</v>
      </c>
      <c r="M468" s="284">
        <f t="shared" si="61"/>
        <v>19.899999999999999</v>
      </c>
      <c r="N468" s="284">
        <f t="shared" si="62"/>
        <v>32.630000000000003</v>
      </c>
      <c r="O468" s="285">
        <f t="shared" si="63"/>
        <v>39.159999999999997</v>
      </c>
    </row>
    <row r="469" spans="1:15" ht="16" customHeight="1" x14ac:dyDescent="0.25">
      <c r="A469" s="269">
        <f>'Traitements par indices'!A469:C496</f>
        <v>484</v>
      </c>
      <c r="B469" s="286">
        <f>'Traitements par indices'!B469:D496</f>
        <v>566</v>
      </c>
      <c r="C469" s="271">
        <f>'Traitements par indices'!C469:E496</f>
        <v>28591.53</v>
      </c>
      <c r="D469" s="272">
        <f>TRUNC(TRUNC(((C469+('Traitements par indices'!F469*12))/1820),2)*1.25,2)</f>
        <v>20.22</v>
      </c>
      <c r="E469" s="273">
        <f>TRUNC(TRUNC(((C469+('Traitements par indices'!F469*12))/1820),2)*1.27,2)</f>
        <v>20.54</v>
      </c>
      <c r="F469" s="273">
        <f t="shared" si="56"/>
        <v>33.700000000000003</v>
      </c>
      <c r="G469" s="274">
        <f t="shared" si="57"/>
        <v>40.44</v>
      </c>
      <c r="H469" s="275">
        <f>TRUNC(TRUNC(((C469+('Traitements par indices'!G469*12))/1820),2)*1.25,2)</f>
        <v>19.82</v>
      </c>
      <c r="I469" s="275">
        <f>TRUNC(TRUNC(((C469+('Traitements par indices'!G469*12))/1820),2)*1.27,2)</f>
        <v>20.14</v>
      </c>
      <c r="J469" s="275">
        <f t="shared" si="58"/>
        <v>33.03</v>
      </c>
      <c r="K469" s="276">
        <f t="shared" si="59"/>
        <v>39.64</v>
      </c>
      <c r="L469" s="275">
        <f t="shared" si="60"/>
        <v>19.62</v>
      </c>
      <c r="M469" s="275">
        <f t="shared" si="61"/>
        <v>19.93</v>
      </c>
      <c r="N469" s="275">
        <f t="shared" si="62"/>
        <v>32.700000000000003</v>
      </c>
      <c r="O469" s="276">
        <f t="shared" si="63"/>
        <v>39.24</v>
      </c>
    </row>
    <row r="470" spans="1:15" ht="16" customHeight="1" x14ac:dyDescent="0.25">
      <c r="A470" s="278">
        <f>'Traitements par indices'!A470:C497</f>
        <v>485</v>
      </c>
      <c r="B470" s="279">
        <f>'Traitements par indices'!B470:D497</f>
        <v>567</v>
      </c>
      <c r="C470" s="280">
        <f>'Traitements par indices'!C470:E497</f>
        <v>28650.6</v>
      </c>
      <c r="D470" s="281">
        <f>TRUNC(TRUNC(((C470+('Traitements par indices'!F470*12))/1820),2)*1.25,2)</f>
        <v>20.260000000000002</v>
      </c>
      <c r="E470" s="282">
        <f>TRUNC(TRUNC(((C470+('Traitements par indices'!F470*12))/1820),2)*1.27,2)</f>
        <v>20.58</v>
      </c>
      <c r="F470" s="282">
        <f t="shared" si="56"/>
        <v>33.76</v>
      </c>
      <c r="G470" s="283">
        <f t="shared" si="57"/>
        <v>40.520000000000003</v>
      </c>
      <c r="H470" s="284">
        <f>TRUNC(TRUNC(((C470+('Traitements par indices'!G470*12))/1820),2)*1.25,2)</f>
        <v>19.86</v>
      </c>
      <c r="I470" s="284">
        <f>TRUNC(TRUNC(((C470+('Traitements par indices'!G470*12))/1820),2)*1.27,2)</f>
        <v>20.18</v>
      </c>
      <c r="J470" s="284">
        <f t="shared" si="58"/>
        <v>33.1</v>
      </c>
      <c r="K470" s="285">
        <f t="shared" si="59"/>
        <v>39.72</v>
      </c>
      <c r="L470" s="284">
        <f t="shared" si="60"/>
        <v>19.670000000000002</v>
      </c>
      <c r="M470" s="284">
        <f t="shared" si="61"/>
        <v>19.98</v>
      </c>
      <c r="N470" s="284">
        <f t="shared" si="62"/>
        <v>32.78</v>
      </c>
      <c r="O470" s="285">
        <f t="shared" si="63"/>
        <v>39.340000000000003</v>
      </c>
    </row>
    <row r="471" spans="1:15" ht="16" customHeight="1" x14ac:dyDescent="0.25">
      <c r="A471" s="269">
        <f>'Traitements par indices'!A471:C498</f>
        <v>486</v>
      </c>
      <c r="B471" s="286">
        <f>'Traitements par indices'!B471:D498</f>
        <v>568</v>
      </c>
      <c r="C471" s="271">
        <f>'Traitements par indices'!C471:E498</f>
        <v>28709.67</v>
      </c>
      <c r="D471" s="272">
        <f>TRUNC(TRUNC(((C471+('Traitements par indices'!F471*12))/1820),2)*1.25,2)</f>
        <v>20.3</v>
      </c>
      <c r="E471" s="273">
        <f>TRUNC(TRUNC(((C471+('Traitements par indices'!F471*12))/1820),2)*1.27,2)</f>
        <v>20.62</v>
      </c>
      <c r="F471" s="273">
        <f t="shared" si="56"/>
        <v>33.83</v>
      </c>
      <c r="G471" s="274">
        <f t="shared" si="57"/>
        <v>40.6</v>
      </c>
      <c r="H471" s="275">
        <f>TRUNC(TRUNC(((C471+('Traitements par indices'!G471*12))/1820),2)*1.25,2)</f>
        <v>19.91</v>
      </c>
      <c r="I471" s="275">
        <f>TRUNC(TRUNC(((C471+('Traitements par indices'!G471*12))/1820),2)*1.27,2)</f>
        <v>20.23</v>
      </c>
      <c r="J471" s="275">
        <f t="shared" si="58"/>
        <v>33.18</v>
      </c>
      <c r="K471" s="276">
        <f t="shared" si="59"/>
        <v>39.82</v>
      </c>
      <c r="L471" s="275">
        <f t="shared" si="60"/>
        <v>19.71</v>
      </c>
      <c r="M471" s="275">
        <f t="shared" si="61"/>
        <v>20.02</v>
      </c>
      <c r="N471" s="275">
        <f t="shared" si="62"/>
        <v>32.85</v>
      </c>
      <c r="O471" s="276">
        <f t="shared" si="63"/>
        <v>39.42</v>
      </c>
    </row>
    <row r="472" spans="1:15" ht="16" customHeight="1" x14ac:dyDescent="0.25">
      <c r="A472" s="278">
        <f>'Traitements par indices'!A472:C499</f>
        <v>486</v>
      </c>
      <c r="B472" s="279">
        <f>'Traitements par indices'!B472:D499</f>
        <v>569</v>
      </c>
      <c r="C472" s="280">
        <f>'Traitements par indices'!C472:E499</f>
        <v>28709.67</v>
      </c>
      <c r="D472" s="281">
        <f>TRUNC(TRUNC(((C472+('Traitements par indices'!F472*12))/1820),2)*1.25,2)</f>
        <v>20.3</v>
      </c>
      <c r="E472" s="282">
        <f>TRUNC(TRUNC(((C472+('Traitements par indices'!F472*12))/1820),2)*1.27,2)</f>
        <v>20.62</v>
      </c>
      <c r="F472" s="282">
        <f t="shared" si="56"/>
        <v>33.83</v>
      </c>
      <c r="G472" s="283">
        <f t="shared" si="57"/>
        <v>40.6</v>
      </c>
      <c r="H472" s="284">
        <f>TRUNC(TRUNC(((C472+('Traitements par indices'!G472*12))/1820),2)*1.25,2)</f>
        <v>19.91</v>
      </c>
      <c r="I472" s="284">
        <f>TRUNC(TRUNC(((C472+('Traitements par indices'!G472*12))/1820),2)*1.27,2)</f>
        <v>20.23</v>
      </c>
      <c r="J472" s="284">
        <f t="shared" si="58"/>
        <v>33.18</v>
      </c>
      <c r="K472" s="285">
        <f t="shared" si="59"/>
        <v>39.82</v>
      </c>
      <c r="L472" s="284">
        <f t="shared" si="60"/>
        <v>19.71</v>
      </c>
      <c r="M472" s="284">
        <f t="shared" si="61"/>
        <v>20.02</v>
      </c>
      <c r="N472" s="284">
        <f t="shared" si="62"/>
        <v>32.85</v>
      </c>
      <c r="O472" s="285">
        <f t="shared" si="63"/>
        <v>39.42</v>
      </c>
    </row>
    <row r="473" spans="1:15" ht="16" customHeight="1" x14ac:dyDescent="0.25">
      <c r="A473" s="269">
        <f>'Traitements par indices'!A473:C500</f>
        <v>487</v>
      </c>
      <c r="B473" s="286">
        <f>'Traitements par indices'!B473:D500</f>
        <v>570</v>
      </c>
      <c r="C473" s="271">
        <f>'Traitements par indices'!C473:E500</f>
        <v>28768.75</v>
      </c>
      <c r="D473" s="272">
        <f>TRUNC(TRUNC(((C473+('Traitements par indices'!F473*12))/1820),2)*1.25,2)</f>
        <v>20.350000000000001</v>
      </c>
      <c r="E473" s="273">
        <f>TRUNC(TRUNC(((C473+('Traitements par indices'!F473*12))/1820),2)*1.27,2)</f>
        <v>20.67</v>
      </c>
      <c r="F473" s="273">
        <f t="shared" si="56"/>
        <v>33.909999999999997</v>
      </c>
      <c r="G473" s="274">
        <f t="shared" si="57"/>
        <v>40.700000000000003</v>
      </c>
      <c r="H473" s="275">
        <f>TRUNC(TRUNC(((C473+('Traitements par indices'!G473*12))/1820),2)*1.25,2)</f>
        <v>19.95</v>
      </c>
      <c r="I473" s="275">
        <f>TRUNC(TRUNC(((C473+('Traitements par indices'!G473*12))/1820),2)*1.27,2)</f>
        <v>20.260000000000002</v>
      </c>
      <c r="J473" s="275">
        <f t="shared" si="58"/>
        <v>33.25</v>
      </c>
      <c r="K473" s="276">
        <f t="shared" si="59"/>
        <v>39.9</v>
      </c>
      <c r="L473" s="275">
        <f t="shared" si="60"/>
        <v>19.75</v>
      </c>
      <c r="M473" s="275">
        <f t="shared" si="61"/>
        <v>20.059999999999999</v>
      </c>
      <c r="N473" s="275">
        <f t="shared" si="62"/>
        <v>32.909999999999997</v>
      </c>
      <c r="O473" s="276">
        <f t="shared" si="63"/>
        <v>39.5</v>
      </c>
    </row>
    <row r="474" spans="1:15" ht="16" customHeight="1" x14ac:dyDescent="0.25">
      <c r="A474" s="278">
        <f>'Traitements par indices'!A474:C501</f>
        <v>488</v>
      </c>
      <c r="B474" s="279">
        <f>'Traitements par indices'!B474:D501</f>
        <v>571</v>
      </c>
      <c r="C474" s="280">
        <f>'Traitements par indices'!C474:E501</f>
        <v>28827.82</v>
      </c>
      <c r="D474" s="281">
        <f>TRUNC(TRUNC(((C474+('Traitements par indices'!F474*12))/1820),2)*1.25,2)</f>
        <v>20.38</v>
      </c>
      <c r="E474" s="282">
        <f>TRUNC(TRUNC(((C474+('Traitements par indices'!F474*12))/1820),2)*1.27,2)</f>
        <v>20.71</v>
      </c>
      <c r="F474" s="282">
        <f t="shared" si="56"/>
        <v>33.96</v>
      </c>
      <c r="G474" s="283">
        <f t="shared" si="57"/>
        <v>40.76</v>
      </c>
      <c r="H474" s="284">
        <f>TRUNC(TRUNC(((C474+('Traitements par indices'!G474*12))/1820),2)*1.25,2)</f>
        <v>19.98</v>
      </c>
      <c r="I474" s="284">
        <f>TRUNC(TRUNC(((C474+('Traitements par indices'!G474*12))/1820),2)*1.27,2)</f>
        <v>20.3</v>
      </c>
      <c r="J474" s="284">
        <f t="shared" si="58"/>
        <v>33.299999999999997</v>
      </c>
      <c r="K474" s="285">
        <f t="shared" si="59"/>
        <v>39.96</v>
      </c>
      <c r="L474" s="284">
        <f t="shared" si="60"/>
        <v>19.78</v>
      </c>
      <c r="M474" s="284">
        <f t="shared" si="61"/>
        <v>20.100000000000001</v>
      </c>
      <c r="N474" s="284">
        <f t="shared" si="62"/>
        <v>32.96</v>
      </c>
      <c r="O474" s="285">
        <f t="shared" si="63"/>
        <v>39.56</v>
      </c>
    </row>
    <row r="475" spans="1:15" ht="16" customHeight="1" x14ac:dyDescent="0.25">
      <c r="A475" s="269">
        <f>'Traitements par indices'!A475:C502</f>
        <v>488</v>
      </c>
      <c r="B475" s="286">
        <f>'Traitements par indices'!B475:D502</f>
        <v>572</v>
      </c>
      <c r="C475" s="271">
        <f>'Traitements par indices'!C475:E502</f>
        <v>28827.82</v>
      </c>
      <c r="D475" s="272">
        <f>TRUNC(TRUNC(((C475+('Traitements par indices'!F475*12))/1820),2)*1.25,2)</f>
        <v>20.38</v>
      </c>
      <c r="E475" s="273">
        <f>TRUNC(TRUNC(((C475+('Traitements par indices'!F475*12))/1820),2)*1.27,2)</f>
        <v>20.71</v>
      </c>
      <c r="F475" s="273">
        <f t="shared" si="56"/>
        <v>33.96</v>
      </c>
      <c r="G475" s="274">
        <f t="shared" si="57"/>
        <v>40.76</v>
      </c>
      <c r="H475" s="275">
        <f>TRUNC(TRUNC(((C475+('Traitements par indices'!G475*12))/1820),2)*1.25,2)</f>
        <v>19.98</v>
      </c>
      <c r="I475" s="275">
        <f>TRUNC(TRUNC(((C475+('Traitements par indices'!G475*12))/1820),2)*1.27,2)</f>
        <v>20.3</v>
      </c>
      <c r="J475" s="275">
        <f t="shared" si="58"/>
        <v>33.299999999999997</v>
      </c>
      <c r="K475" s="276">
        <f t="shared" si="59"/>
        <v>39.96</v>
      </c>
      <c r="L475" s="275">
        <f t="shared" si="60"/>
        <v>19.78</v>
      </c>
      <c r="M475" s="275">
        <f t="shared" si="61"/>
        <v>20.100000000000001</v>
      </c>
      <c r="N475" s="275">
        <f t="shared" si="62"/>
        <v>32.96</v>
      </c>
      <c r="O475" s="276">
        <f t="shared" si="63"/>
        <v>39.56</v>
      </c>
    </row>
    <row r="476" spans="1:15" ht="16" customHeight="1" x14ac:dyDescent="0.25">
      <c r="A476" s="278">
        <f>'Traitements par indices'!A476:C503</f>
        <v>489</v>
      </c>
      <c r="B476" s="279">
        <f>'Traitements par indices'!B476:D503</f>
        <v>573</v>
      </c>
      <c r="C476" s="280">
        <f>'Traitements par indices'!C476:E503</f>
        <v>28886.89</v>
      </c>
      <c r="D476" s="281">
        <f>TRUNC(TRUNC(((C476+('Traitements par indices'!F476*12))/1820),2)*1.25,2)</f>
        <v>20.420000000000002</v>
      </c>
      <c r="E476" s="282">
        <f>TRUNC(TRUNC(((C476+('Traitements par indices'!F476*12))/1820),2)*1.27,2)</f>
        <v>20.75</v>
      </c>
      <c r="F476" s="282">
        <f t="shared" si="56"/>
        <v>34.03</v>
      </c>
      <c r="G476" s="283">
        <f t="shared" si="57"/>
        <v>40.840000000000003</v>
      </c>
      <c r="H476" s="284">
        <f>TRUNC(TRUNC(((C476+('Traitements par indices'!G476*12))/1820),2)*1.25,2)</f>
        <v>20.03</v>
      </c>
      <c r="I476" s="284">
        <f>TRUNC(TRUNC(((C476+('Traitements par indices'!G476*12))/1820),2)*1.27,2)</f>
        <v>20.350000000000001</v>
      </c>
      <c r="J476" s="284">
        <f t="shared" si="58"/>
        <v>33.380000000000003</v>
      </c>
      <c r="K476" s="285">
        <f t="shared" si="59"/>
        <v>40.06</v>
      </c>
      <c r="L476" s="284">
        <f t="shared" si="60"/>
        <v>19.829999999999998</v>
      </c>
      <c r="M476" s="284">
        <f t="shared" si="61"/>
        <v>20.149999999999999</v>
      </c>
      <c r="N476" s="284">
        <f t="shared" si="62"/>
        <v>33.049999999999997</v>
      </c>
      <c r="O476" s="285">
        <f t="shared" si="63"/>
        <v>39.659999999999997</v>
      </c>
    </row>
    <row r="477" spans="1:15" ht="16" customHeight="1" x14ac:dyDescent="0.25">
      <c r="A477" s="269">
        <f>'Traitements par indices'!A477:C504</f>
        <v>490</v>
      </c>
      <c r="B477" s="286">
        <f>'Traitements par indices'!B477:D504</f>
        <v>574</v>
      </c>
      <c r="C477" s="271">
        <f>'Traitements par indices'!C477:E504</f>
        <v>28945.97</v>
      </c>
      <c r="D477" s="272">
        <f>TRUNC(TRUNC(((C477+('Traitements par indices'!F477*12))/1820),2)*1.25,2)</f>
        <v>20.47</v>
      </c>
      <c r="E477" s="273">
        <f>TRUNC(TRUNC(((C477+('Traitements par indices'!F477*12))/1820),2)*1.27,2)</f>
        <v>20.8</v>
      </c>
      <c r="F477" s="273">
        <f t="shared" si="56"/>
        <v>34.11</v>
      </c>
      <c r="G477" s="274">
        <f t="shared" si="57"/>
        <v>40.94</v>
      </c>
      <c r="H477" s="275">
        <f>TRUNC(TRUNC(((C477+('Traitements par indices'!G477*12))/1820),2)*1.25,2)</f>
        <v>20.07</v>
      </c>
      <c r="I477" s="275">
        <f>TRUNC(TRUNC(((C477+('Traitements par indices'!G477*12))/1820),2)*1.27,2)</f>
        <v>20.39</v>
      </c>
      <c r="J477" s="275">
        <f t="shared" si="58"/>
        <v>33.450000000000003</v>
      </c>
      <c r="K477" s="276">
        <f t="shared" si="59"/>
        <v>40.14</v>
      </c>
      <c r="L477" s="275">
        <f t="shared" si="60"/>
        <v>19.87</v>
      </c>
      <c r="M477" s="275">
        <f t="shared" si="61"/>
        <v>20.190000000000001</v>
      </c>
      <c r="N477" s="275">
        <f t="shared" si="62"/>
        <v>33.11</v>
      </c>
      <c r="O477" s="276">
        <f t="shared" si="63"/>
        <v>39.74</v>
      </c>
    </row>
    <row r="478" spans="1:15" ht="16" customHeight="1" x14ac:dyDescent="0.25">
      <c r="A478" s="278">
        <f>'Traitements par indices'!A478:C505</f>
        <v>491</v>
      </c>
      <c r="B478" s="279">
        <f>'Traitements par indices'!B478:D505</f>
        <v>575</v>
      </c>
      <c r="C478" s="280">
        <f>'Traitements par indices'!C478:E505</f>
        <v>29005.040000000001</v>
      </c>
      <c r="D478" s="281">
        <f>TRUNC(TRUNC(((C478+('Traitements par indices'!F478*12))/1820),2)*1.25,2)</f>
        <v>20.51</v>
      </c>
      <c r="E478" s="282">
        <f>TRUNC(TRUNC(((C478+('Traitements par indices'!F478*12))/1820),2)*1.27,2)</f>
        <v>20.84</v>
      </c>
      <c r="F478" s="282">
        <f t="shared" si="56"/>
        <v>34.18</v>
      </c>
      <c r="G478" s="283">
        <f t="shared" si="57"/>
        <v>41.02</v>
      </c>
      <c r="H478" s="284">
        <f>TRUNC(TRUNC(((C478+('Traitements par indices'!G478*12))/1820),2)*1.25,2)</f>
        <v>20.11</v>
      </c>
      <c r="I478" s="284">
        <f>TRUNC(TRUNC(((C478+('Traitements par indices'!G478*12))/1820),2)*1.27,2)</f>
        <v>20.43</v>
      </c>
      <c r="J478" s="284">
        <f t="shared" si="58"/>
        <v>33.51</v>
      </c>
      <c r="K478" s="285">
        <f t="shared" si="59"/>
        <v>40.22</v>
      </c>
      <c r="L478" s="284">
        <f t="shared" si="60"/>
        <v>19.91</v>
      </c>
      <c r="M478" s="284">
        <f t="shared" si="61"/>
        <v>20.23</v>
      </c>
      <c r="N478" s="284">
        <f t="shared" si="62"/>
        <v>33.18</v>
      </c>
      <c r="O478" s="285">
        <f t="shared" si="63"/>
        <v>39.82</v>
      </c>
    </row>
    <row r="479" spans="1:15" ht="16" customHeight="1" x14ac:dyDescent="0.25">
      <c r="A479" s="269">
        <f>'Traitements par indices'!A479:C506</f>
        <v>491</v>
      </c>
      <c r="B479" s="286">
        <f>'Traitements par indices'!B479:D506</f>
        <v>576</v>
      </c>
      <c r="C479" s="271">
        <f>'Traitements par indices'!C479:E506</f>
        <v>29005.040000000001</v>
      </c>
      <c r="D479" s="272">
        <f>TRUNC(TRUNC(((C479+('Traitements par indices'!F479*12))/1820),2)*1.25,2)</f>
        <v>20.51</v>
      </c>
      <c r="E479" s="273">
        <f>TRUNC(TRUNC(((C479+('Traitements par indices'!F479*12))/1820),2)*1.27,2)</f>
        <v>20.84</v>
      </c>
      <c r="F479" s="273">
        <f t="shared" si="56"/>
        <v>34.18</v>
      </c>
      <c r="G479" s="274">
        <f t="shared" si="57"/>
        <v>41.02</v>
      </c>
      <c r="H479" s="275">
        <f>TRUNC(TRUNC(((C479+('Traitements par indices'!G479*12))/1820),2)*1.25,2)</f>
        <v>20.11</v>
      </c>
      <c r="I479" s="275">
        <f>TRUNC(TRUNC(((C479+('Traitements par indices'!G479*12))/1820),2)*1.27,2)</f>
        <v>20.43</v>
      </c>
      <c r="J479" s="275">
        <f t="shared" si="58"/>
        <v>33.51</v>
      </c>
      <c r="K479" s="276">
        <f t="shared" si="59"/>
        <v>40.22</v>
      </c>
      <c r="L479" s="275">
        <f t="shared" si="60"/>
        <v>19.91</v>
      </c>
      <c r="M479" s="275">
        <f t="shared" si="61"/>
        <v>20.23</v>
      </c>
      <c r="N479" s="275">
        <f t="shared" si="62"/>
        <v>33.18</v>
      </c>
      <c r="O479" s="276">
        <f t="shared" si="63"/>
        <v>39.82</v>
      </c>
    </row>
    <row r="480" spans="1:15" ht="16" customHeight="1" x14ac:dyDescent="0.25">
      <c r="A480" s="278">
        <f>'Traitements par indices'!A480:C507</f>
        <v>492</v>
      </c>
      <c r="B480" s="279">
        <f>'Traitements par indices'!B480:D507</f>
        <v>577</v>
      </c>
      <c r="C480" s="280">
        <f>'Traitements par indices'!C480:E507</f>
        <v>29064.11</v>
      </c>
      <c r="D480" s="281">
        <f>TRUNC(TRUNC(((C480+('Traitements par indices'!F480*12))/1820),2)*1.25,2)</f>
        <v>20.55</v>
      </c>
      <c r="E480" s="282">
        <f>TRUNC(TRUNC(((C480+('Traitements par indices'!F480*12))/1820),2)*1.27,2)</f>
        <v>20.87</v>
      </c>
      <c r="F480" s="282">
        <f t="shared" si="56"/>
        <v>34.25</v>
      </c>
      <c r="G480" s="283">
        <f t="shared" si="57"/>
        <v>41.1</v>
      </c>
      <c r="H480" s="284">
        <f>TRUNC(TRUNC(((C480+('Traitements par indices'!G480*12))/1820),2)*1.25,2)</f>
        <v>20.149999999999999</v>
      </c>
      <c r="I480" s="284">
        <f>TRUNC(TRUNC(((C480+('Traitements par indices'!G480*12))/1820),2)*1.27,2)</f>
        <v>20.47</v>
      </c>
      <c r="J480" s="284">
        <f t="shared" si="58"/>
        <v>33.58</v>
      </c>
      <c r="K480" s="285">
        <f t="shared" si="59"/>
        <v>40.299999999999997</v>
      </c>
      <c r="L480" s="284">
        <f t="shared" si="60"/>
        <v>19.95</v>
      </c>
      <c r="M480" s="284">
        <f t="shared" si="61"/>
        <v>20.260000000000002</v>
      </c>
      <c r="N480" s="284">
        <f t="shared" si="62"/>
        <v>33.25</v>
      </c>
      <c r="O480" s="285">
        <f t="shared" si="63"/>
        <v>39.9</v>
      </c>
    </row>
    <row r="481" spans="1:15" ht="16" customHeight="1" x14ac:dyDescent="0.25">
      <c r="A481" s="269">
        <f>'Traitements par indices'!A481:C508</f>
        <v>493</v>
      </c>
      <c r="B481" s="286">
        <f>'Traitements par indices'!B481:D508</f>
        <v>578</v>
      </c>
      <c r="C481" s="271">
        <f>'Traitements par indices'!C481:E508</f>
        <v>29123.19</v>
      </c>
      <c r="D481" s="272">
        <f>TRUNC(TRUNC(((C481+('Traitements par indices'!F481*12))/1820),2)*1.25,2)</f>
        <v>20.6</v>
      </c>
      <c r="E481" s="273">
        <f>TRUNC(TRUNC(((C481+('Traitements par indices'!F481*12))/1820),2)*1.27,2)</f>
        <v>20.92</v>
      </c>
      <c r="F481" s="273">
        <f t="shared" si="56"/>
        <v>34.33</v>
      </c>
      <c r="G481" s="274">
        <f t="shared" si="57"/>
        <v>41.2</v>
      </c>
      <c r="H481" s="275">
        <f>TRUNC(TRUNC(((C481+('Traitements par indices'!G481*12))/1820),2)*1.25,2)</f>
        <v>20.2</v>
      </c>
      <c r="I481" s="275">
        <f>TRUNC(TRUNC(((C481+('Traitements par indices'!G481*12))/1820),2)*1.27,2)</f>
        <v>20.52</v>
      </c>
      <c r="J481" s="275">
        <f t="shared" si="58"/>
        <v>33.659999999999997</v>
      </c>
      <c r="K481" s="276">
        <f t="shared" si="59"/>
        <v>40.4</v>
      </c>
      <c r="L481" s="275">
        <f t="shared" si="60"/>
        <v>20</v>
      </c>
      <c r="M481" s="275">
        <f t="shared" si="61"/>
        <v>20.32</v>
      </c>
      <c r="N481" s="275">
        <f t="shared" si="62"/>
        <v>33.33</v>
      </c>
      <c r="O481" s="276">
        <f t="shared" si="63"/>
        <v>40</v>
      </c>
    </row>
    <row r="482" spans="1:15" ht="16" customHeight="1" x14ac:dyDescent="0.25">
      <c r="A482" s="278">
        <f>'Traitements par indices'!A482:C509</f>
        <v>494</v>
      </c>
      <c r="B482" s="279">
        <f>'Traitements par indices'!B482:D509</f>
        <v>579</v>
      </c>
      <c r="C482" s="280">
        <f>'Traitements par indices'!C482:E509</f>
        <v>29182.26</v>
      </c>
      <c r="D482" s="281">
        <f>TRUNC(TRUNC(((C482+('Traitements par indices'!F482*12))/1820),2)*1.25,2)</f>
        <v>20.63</v>
      </c>
      <c r="E482" s="282">
        <f>TRUNC(TRUNC(((C482+('Traitements par indices'!F482*12))/1820),2)*1.27,2)</f>
        <v>20.96</v>
      </c>
      <c r="F482" s="282">
        <f t="shared" si="56"/>
        <v>34.380000000000003</v>
      </c>
      <c r="G482" s="283">
        <f t="shared" si="57"/>
        <v>41.26</v>
      </c>
      <c r="H482" s="284">
        <f>TRUNC(TRUNC(((C482+('Traitements par indices'!G482*12))/1820),2)*1.25,2)</f>
        <v>20.23</v>
      </c>
      <c r="I482" s="284">
        <f>TRUNC(TRUNC(((C482+('Traitements par indices'!G482*12))/1820),2)*1.27,2)</f>
        <v>20.56</v>
      </c>
      <c r="J482" s="284">
        <f t="shared" si="58"/>
        <v>33.71</v>
      </c>
      <c r="K482" s="285">
        <f t="shared" si="59"/>
        <v>40.46</v>
      </c>
      <c r="L482" s="284">
        <f t="shared" si="60"/>
        <v>20.03</v>
      </c>
      <c r="M482" s="284">
        <f t="shared" si="61"/>
        <v>20.350000000000001</v>
      </c>
      <c r="N482" s="284">
        <f t="shared" si="62"/>
        <v>33.380000000000003</v>
      </c>
      <c r="O482" s="285">
        <f t="shared" si="63"/>
        <v>40.06</v>
      </c>
    </row>
    <row r="483" spans="1:15" ht="16" customHeight="1" x14ac:dyDescent="0.25">
      <c r="A483" s="269">
        <f>'Traitements par indices'!A483:C510</f>
        <v>495</v>
      </c>
      <c r="B483" s="286">
        <f>'Traitements par indices'!B483:D510</f>
        <v>580</v>
      </c>
      <c r="C483" s="271">
        <f>'Traitements par indices'!C483:E510</f>
        <v>29241.33</v>
      </c>
      <c r="D483" s="272">
        <f>TRUNC(TRUNC(((C483+('Traitements par indices'!F483*12))/1820),2)*1.25,2)</f>
        <v>20.67</v>
      </c>
      <c r="E483" s="273">
        <f>TRUNC(TRUNC(((C483+('Traitements par indices'!F483*12))/1820),2)*1.27,2)</f>
        <v>21</v>
      </c>
      <c r="F483" s="273">
        <f t="shared" si="56"/>
        <v>34.450000000000003</v>
      </c>
      <c r="G483" s="274">
        <f t="shared" si="57"/>
        <v>41.34</v>
      </c>
      <c r="H483" s="275">
        <f>TRUNC(TRUNC(((C483+('Traitements par indices'!G483*12))/1820),2)*1.25,2)</f>
        <v>20.27</v>
      </c>
      <c r="I483" s="275">
        <f>TRUNC(TRUNC(((C483+('Traitements par indices'!G483*12))/1820),2)*1.27,2)</f>
        <v>20.59</v>
      </c>
      <c r="J483" s="275">
        <f t="shared" si="58"/>
        <v>33.78</v>
      </c>
      <c r="K483" s="276">
        <f t="shared" si="59"/>
        <v>40.54</v>
      </c>
      <c r="L483" s="275">
        <f t="shared" si="60"/>
        <v>20.07</v>
      </c>
      <c r="M483" s="275">
        <f t="shared" si="61"/>
        <v>20.39</v>
      </c>
      <c r="N483" s="275">
        <f t="shared" si="62"/>
        <v>33.450000000000003</v>
      </c>
      <c r="O483" s="276">
        <f t="shared" si="63"/>
        <v>40.14</v>
      </c>
    </row>
    <row r="484" spans="1:15" ht="16" customHeight="1" x14ac:dyDescent="0.25">
      <c r="A484" s="278">
        <f>'Traitements par indices'!A484:C511</f>
        <v>496</v>
      </c>
      <c r="B484" s="279">
        <f>'Traitements par indices'!B484:D511</f>
        <v>581</v>
      </c>
      <c r="C484" s="280">
        <f>'Traitements par indices'!C484:E511</f>
        <v>29300.41</v>
      </c>
      <c r="D484" s="281">
        <f>TRUNC(TRUNC(((C484+('Traitements par indices'!F484*12))/1820),2)*1.25,2)</f>
        <v>20.72</v>
      </c>
      <c r="E484" s="282">
        <f>TRUNC(TRUNC(((C484+('Traitements par indices'!F484*12))/1820),2)*1.27,2)</f>
        <v>21.05</v>
      </c>
      <c r="F484" s="282">
        <f t="shared" si="56"/>
        <v>34.53</v>
      </c>
      <c r="G484" s="283">
        <f t="shared" si="57"/>
        <v>41.44</v>
      </c>
      <c r="H484" s="284">
        <f>TRUNC(TRUNC(((C484+('Traitements par indices'!G484*12))/1820),2)*1.25,2)</f>
        <v>20.32</v>
      </c>
      <c r="I484" s="284">
        <f>TRUNC(TRUNC(((C484+('Traitements par indices'!G484*12))/1820),2)*1.27,2)</f>
        <v>20.65</v>
      </c>
      <c r="J484" s="284">
        <f t="shared" si="58"/>
        <v>33.86</v>
      </c>
      <c r="K484" s="285">
        <f t="shared" si="59"/>
        <v>40.64</v>
      </c>
      <c r="L484" s="284">
        <f t="shared" si="60"/>
        <v>20.11</v>
      </c>
      <c r="M484" s="284">
        <f t="shared" si="61"/>
        <v>20.43</v>
      </c>
      <c r="N484" s="284">
        <f t="shared" si="62"/>
        <v>33.51</v>
      </c>
      <c r="O484" s="285">
        <f t="shared" si="63"/>
        <v>40.22</v>
      </c>
    </row>
    <row r="485" spans="1:15" ht="16" customHeight="1" x14ac:dyDescent="0.25">
      <c r="A485" s="269">
        <f>'Traitements par indices'!A485:C512</f>
        <v>497</v>
      </c>
      <c r="B485" s="286">
        <f>'Traitements par indices'!B485:D512</f>
        <v>582</v>
      </c>
      <c r="C485" s="271">
        <f>'Traitements par indices'!C485:E512</f>
        <v>29359.48</v>
      </c>
      <c r="D485" s="272">
        <f>TRUNC(TRUNC(((C485+('Traitements par indices'!F485*12))/1820),2)*1.25,2)</f>
        <v>20.76</v>
      </c>
      <c r="E485" s="273">
        <f>TRUNC(TRUNC(((C485+('Traitements par indices'!F485*12))/1820),2)*1.27,2)</f>
        <v>21.09</v>
      </c>
      <c r="F485" s="273">
        <f t="shared" si="56"/>
        <v>34.6</v>
      </c>
      <c r="G485" s="274">
        <f t="shared" si="57"/>
        <v>41.52</v>
      </c>
      <c r="H485" s="275">
        <f>TRUNC(TRUNC(((C485+('Traitements par indices'!G485*12))/1820),2)*1.25,2)</f>
        <v>20.36</v>
      </c>
      <c r="I485" s="275">
        <f>TRUNC(TRUNC(((C485+('Traitements par indices'!G485*12))/1820),2)*1.27,2)</f>
        <v>20.68</v>
      </c>
      <c r="J485" s="275">
        <f t="shared" si="58"/>
        <v>33.93</v>
      </c>
      <c r="K485" s="276">
        <f t="shared" si="59"/>
        <v>40.72</v>
      </c>
      <c r="L485" s="275">
        <f t="shared" si="60"/>
        <v>20.16</v>
      </c>
      <c r="M485" s="275">
        <f t="shared" si="61"/>
        <v>20.48</v>
      </c>
      <c r="N485" s="275">
        <f t="shared" si="62"/>
        <v>33.6</v>
      </c>
      <c r="O485" s="276">
        <f t="shared" si="63"/>
        <v>40.32</v>
      </c>
    </row>
    <row r="486" spans="1:15" ht="16" customHeight="1" x14ac:dyDescent="0.25">
      <c r="A486" s="278">
        <f>'Traitements par indices'!A486:C513</f>
        <v>498</v>
      </c>
      <c r="B486" s="279">
        <f>'Traitements par indices'!B486:D513</f>
        <v>583</v>
      </c>
      <c r="C486" s="280">
        <f>'Traitements par indices'!C486:E513</f>
        <v>29418.55</v>
      </c>
      <c r="D486" s="281">
        <f>TRUNC(TRUNC(((C486+('Traitements par indices'!F486*12))/1820),2)*1.25,2)</f>
        <v>20.8</v>
      </c>
      <c r="E486" s="282">
        <f>TRUNC(TRUNC(((C486+('Traitements par indices'!F486*12))/1820),2)*1.27,2)</f>
        <v>21.13</v>
      </c>
      <c r="F486" s="282">
        <f t="shared" si="56"/>
        <v>34.659999999999997</v>
      </c>
      <c r="G486" s="283">
        <f t="shared" si="57"/>
        <v>41.6</v>
      </c>
      <c r="H486" s="284">
        <f>TRUNC(TRUNC(((C486+('Traitements par indices'!G486*12))/1820),2)*1.25,2)</f>
        <v>20.399999999999999</v>
      </c>
      <c r="I486" s="284">
        <f>TRUNC(TRUNC(((C486+('Traitements par indices'!G486*12))/1820),2)*1.27,2)</f>
        <v>20.72</v>
      </c>
      <c r="J486" s="284">
        <f t="shared" si="58"/>
        <v>34</v>
      </c>
      <c r="K486" s="285">
        <f t="shared" si="59"/>
        <v>40.799999999999997</v>
      </c>
      <c r="L486" s="284">
        <f t="shared" si="60"/>
        <v>20.2</v>
      </c>
      <c r="M486" s="284">
        <f t="shared" si="61"/>
        <v>20.52</v>
      </c>
      <c r="N486" s="284">
        <f t="shared" si="62"/>
        <v>33.659999999999997</v>
      </c>
      <c r="O486" s="285">
        <f t="shared" si="63"/>
        <v>40.4</v>
      </c>
    </row>
    <row r="487" spans="1:15" ht="16" customHeight="1" x14ac:dyDescent="0.25">
      <c r="A487" s="269">
        <f>'Traitements par indices'!A487:C514</f>
        <v>498</v>
      </c>
      <c r="B487" s="286">
        <f>'Traitements par indices'!B487:D514</f>
        <v>584</v>
      </c>
      <c r="C487" s="271">
        <f>'Traitements par indices'!C487:E514</f>
        <v>29418.55</v>
      </c>
      <c r="D487" s="272">
        <f>TRUNC(TRUNC(((C487+('Traitements par indices'!F487*12))/1820),2)*1.25,2)</f>
        <v>20.8</v>
      </c>
      <c r="E487" s="273">
        <f>TRUNC(TRUNC(((C487+('Traitements par indices'!F487*12))/1820),2)*1.27,2)</f>
        <v>21.13</v>
      </c>
      <c r="F487" s="273">
        <f t="shared" si="56"/>
        <v>34.659999999999997</v>
      </c>
      <c r="G487" s="274">
        <f t="shared" si="57"/>
        <v>41.6</v>
      </c>
      <c r="H487" s="275">
        <f>TRUNC(TRUNC(((C487+('Traitements par indices'!G487*12))/1820),2)*1.25,2)</f>
        <v>20.399999999999999</v>
      </c>
      <c r="I487" s="275">
        <f>TRUNC(TRUNC(((C487+('Traitements par indices'!G487*12))/1820),2)*1.27,2)</f>
        <v>20.72</v>
      </c>
      <c r="J487" s="275">
        <f t="shared" si="58"/>
        <v>34</v>
      </c>
      <c r="K487" s="276">
        <f t="shared" si="59"/>
        <v>40.799999999999997</v>
      </c>
      <c r="L487" s="275">
        <f t="shared" si="60"/>
        <v>20.2</v>
      </c>
      <c r="M487" s="275">
        <f t="shared" si="61"/>
        <v>20.52</v>
      </c>
      <c r="N487" s="275">
        <f t="shared" si="62"/>
        <v>33.659999999999997</v>
      </c>
      <c r="O487" s="276">
        <f t="shared" si="63"/>
        <v>40.4</v>
      </c>
    </row>
    <row r="488" spans="1:15" ht="16" customHeight="1" x14ac:dyDescent="0.25">
      <c r="A488" s="278">
        <f>'Traitements par indices'!A488:C515</f>
        <v>499</v>
      </c>
      <c r="B488" s="279">
        <f>'Traitements par indices'!B488:D515</f>
        <v>585</v>
      </c>
      <c r="C488" s="280">
        <f>'Traitements par indices'!C488:E515</f>
        <v>29477.63</v>
      </c>
      <c r="D488" s="281">
        <f>TRUNC(TRUNC(((C488+('Traitements par indices'!F488*12))/1820),2)*1.25,2)</f>
        <v>20.85</v>
      </c>
      <c r="E488" s="282">
        <f>TRUNC(TRUNC(((C488+('Traitements par indices'!F488*12))/1820),2)*1.27,2)</f>
        <v>21.18</v>
      </c>
      <c r="F488" s="282">
        <f t="shared" si="56"/>
        <v>34.75</v>
      </c>
      <c r="G488" s="283">
        <f t="shared" si="57"/>
        <v>41.7</v>
      </c>
      <c r="H488" s="284">
        <f>TRUNC(TRUNC(((C488+('Traitements par indices'!G488*12))/1820),2)*1.25,2)</f>
        <v>20.43</v>
      </c>
      <c r="I488" s="284">
        <f>TRUNC(TRUNC(((C488+('Traitements par indices'!G488*12))/1820),2)*1.27,2)</f>
        <v>20.76</v>
      </c>
      <c r="J488" s="284">
        <f t="shared" si="58"/>
        <v>34.049999999999997</v>
      </c>
      <c r="K488" s="285">
        <f t="shared" si="59"/>
        <v>40.86</v>
      </c>
      <c r="L488" s="284">
        <f t="shared" si="60"/>
        <v>20.23</v>
      </c>
      <c r="M488" s="284">
        <f t="shared" si="61"/>
        <v>20.56</v>
      </c>
      <c r="N488" s="284">
        <f t="shared" si="62"/>
        <v>33.71</v>
      </c>
      <c r="O488" s="285">
        <f t="shared" si="63"/>
        <v>40.46</v>
      </c>
    </row>
    <row r="489" spans="1:15" ht="16" customHeight="1" x14ac:dyDescent="0.25">
      <c r="A489" s="269">
        <f>'Traitements par indices'!A489:C516</f>
        <v>500</v>
      </c>
      <c r="B489" s="286">
        <f>'Traitements par indices'!B489:D516</f>
        <v>586</v>
      </c>
      <c r="C489" s="271">
        <f>'Traitements par indices'!C489:E516</f>
        <v>29536.7</v>
      </c>
      <c r="D489" s="272">
        <f>TRUNC(TRUNC(((C489+('Traitements par indices'!F489*12))/1820),2)*1.25,2)</f>
        <v>20.88</v>
      </c>
      <c r="E489" s="273">
        <f>TRUNC(TRUNC(((C489+('Traitements par indices'!F489*12))/1820),2)*1.27,2)</f>
        <v>21.22</v>
      </c>
      <c r="F489" s="273">
        <f t="shared" si="56"/>
        <v>34.799999999999997</v>
      </c>
      <c r="G489" s="274">
        <f t="shared" si="57"/>
        <v>41.76</v>
      </c>
      <c r="H489" s="275">
        <f>TRUNC(TRUNC(((C489+('Traitements par indices'!G489*12))/1820),2)*1.25,2)</f>
        <v>20.48</v>
      </c>
      <c r="I489" s="275">
        <f>TRUNC(TRUNC(((C489+('Traitements par indices'!G489*12))/1820),2)*1.27,2)</f>
        <v>20.81</v>
      </c>
      <c r="J489" s="275">
        <f t="shared" si="58"/>
        <v>34.130000000000003</v>
      </c>
      <c r="K489" s="276">
        <f t="shared" si="59"/>
        <v>40.96</v>
      </c>
      <c r="L489" s="275">
        <f t="shared" si="60"/>
        <v>20.27</v>
      </c>
      <c r="M489" s="275">
        <f t="shared" si="61"/>
        <v>20.59</v>
      </c>
      <c r="N489" s="275">
        <f t="shared" si="62"/>
        <v>33.78</v>
      </c>
      <c r="O489" s="276">
        <f t="shared" si="63"/>
        <v>40.54</v>
      </c>
    </row>
    <row r="490" spans="1:15" ht="16" customHeight="1" x14ac:dyDescent="0.25">
      <c r="A490" s="278">
        <f>'Traitements par indices'!A490:C517</f>
        <v>500</v>
      </c>
      <c r="B490" s="279">
        <f>'Traitements par indices'!B490:D517</f>
        <v>587</v>
      </c>
      <c r="C490" s="280">
        <f>'Traitements par indices'!C490:E517</f>
        <v>29536.7</v>
      </c>
      <c r="D490" s="281">
        <f>TRUNC(TRUNC(((C490+('Traitements par indices'!F490*12))/1820),2)*1.25,2)</f>
        <v>20.88</v>
      </c>
      <c r="E490" s="282">
        <f>TRUNC(TRUNC(((C490+('Traitements par indices'!F490*12))/1820),2)*1.27,2)</f>
        <v>21.22</v>
      </c>
      <c r="F490" s="282">
        <f t="shared" si="56"/>
        <v>34.799999999999997</v>
      </c>
      <c r="G490" s="283">
        <f t="shared" si="57"/>
        <v>41.76</v>
      </c>
      <c r="H490" s="284">
        <f>TRUNC(TRUNC(((C490+('Traitements par indices'!G490*12))/1820),2)*1.25,2)</f>
        <v>20.48</v>
      </c>
      <c r="I490" s="284">
        <f>TRUNC(TRUNC(((C490+('Traitements par indices'!G490*12))/1820),2)*1.27,2)</f>
        <v>20.81</v>
      </c>
      <c r="J490" s="284">
        <f t="shared" si="58"/>
        <v>34.130000000000003</v>
      </c>
      <c r="K490" s="285">
        <f t="shared" si="59"/>
        <v>40.96</v>
      </c>
      <c r="L490" s="284">
        <f t="shared" si="60"/>
        <v>20.27</v>
      </c>
      <c r="M490" s="284">
        <f t="shared" si="61"/>
        <v>20.59</v>
      </c>
      <c r="N490" s="284">
        <f t="shared" si="62"/>
        <v>33.78</v>
      </c>
      <c r="O490" s="285">
        <f t="shared" si="63"/>
        <v>40.54</v>
      </c>
    </row>
    <row r="491" spans="1:15" ht="16" customHeight="1" x14ac:dyDescent="0.25">
      <c r="A491" s="269">
        <f>'Traitements par indices'!A491:C518</f>
        <v>501</v>
      </c>
      <c r="B491" s="286">
        <f>'Traitements par indices'!B491:D518</f>
        <v>588</v>
      </c>
      <c r="C491" s="271">
        <f>'Traitements par indices'!C491:E518</f>
        <v>29595.77</v>
      </c>
      <c r="D491" s="272">
        <f>TRUNC(TRUNC(((C491+('Traitements par indices'!F491*12))/1820),2)*1.25,2)</f>
        <v>20.92</v>
      </c>
      <c r="E491" s="273">
        <f>TRUNC(TRUNC(((C491+('Traitements par indices'!F491*12))/1820),2)*1.27,2)</f>
        <v>21.25</v>
      </c>
      <c r="F491" s="273">
        <f t="shared" si="56"/>
        <v>34.86</v>
      </c>
      <c r="G491" s="274">
        <f t="shared" si="57"/>
        <v>41.84</v>
      </c>
      <c r="H491" s="275">
        <f>TRUNC(TRUNC(((C491+('Traitements par indices'!G491*12))/1820),2)*1.25,2)</f>
        <v>20.52</v>
      </c>
      <c r="I491" s="275">
        <f>TRUNC(TRUNC(((C491+('Traitements par indices'!G491*12))/1820),2)*1.27,2)</f>
        <v>20.85</v>
      </c>
      <c r="J491" s="275">
        <f t="shared" si="58"/>
        <v>34.200000000000003</v>
      </c>
      <c r="K491" s="276">
        <f t="shared" si="59"/>
        <v>41.04</v>
      </c>
      <c r="L491" s="275">
        <f t="shared" si="60"/>
        <v>20.32</v>
      </c>
      <c r="M491" s="275">
        <f t="shared" si="61"/>
        <v>20.65</v>
      </c>
      <c r="N491" s="275">
        <f t="shared" si="62"/>
        <v>33.86</v>
      </c>
      <c r="O491" s="276">
        <f t="shared" si="63"/>
        <v>40.64</v>
      </c>
    </row>
    <row r="492" spans="1:15" ht="16" customHeight="1" x14ac:dyDescent="0.25">
      <c r="A492" s="278">
        <f>'Traitements par indices'!A492:C519</f>
        <v>502</v>
      </c>
      <c r="B492" s="279">
        <f>'Traitements par indices'!B492:D519</f>
        <v>589</v>
      </c>
      <c r="C492" s="280">
        <f>'Traitements par indices'!C492:E519</f>
        <v>29654.85</v>
      </c>
      <c r="D492" s="281">
        <f>TRUNC(TRUNC(((C492+('Traitements par indices'!F492*12))/1820),2)*1.25,2)</f>
        <v>20.97</v>
      </c>
      <c r="E492" s="282">
        <f>TRUNC(TRUNC(((C492+('Traitements par indices'!F492*12))/1820),2)*1.27,2)</f>
        <v>21.31</v>
      </c>
      <c r="F492" s="282">
        <f t="shared" si="56"/>
        <v>34.950000000000003</v>
      </c>
      <c r="G492" s="283">
        <f t="shared" si="57"/>
        <v>41.94</v>
      </c>
      <c r="H492" s="284">
        <f>TRUNC(TRUNC(((C492+('Traitements par indices'!G492*12))/1820),2)*1.25,2)</f>
        <v>20.56</v>
      </c>
      <c r="I492" s="284">
        <f>TRUNC(TRUNC(((C492+('Traitements par indices'!G492*12))/1820),2)*1.27,2)</f>
        <v>20.89</v>
      </c>
      <c r="J492" s="284">
        <f t="shared" si="58"/>
        <v>34.26</v>
      </c>
      <c r="K492" s="285">
        <f t="shared" si="59"/>
        <v>41.12</v>
      </c>
      <c r="L492" s="284">
        <f t="shared" si="60"/>
        <v>20.36</v>
      </c>
      <c r="M492" s="284">
        <f t="shared" si="61"/>
        <v>20.68</v>
      </c>
      <c r="N492" s="284">
        <f t="shared" si="62"/>
        <v>33.93</v>
      </c>
      <c r="O492" s="285">
        <f t="shared" si="63"/>
        <v>40.72</v>
      </c>
    </row>
    <row r="493" spans="1:15" ht="16" customHeight="1" x14ac:dyDescent="0.25">
      <c r="A493" s="269">
        <f>'Traitements par indices'!A493:C520</f>
        <v>503</v>
      </c>
      <c r="B493" s="286">
        <f>'Traitements par indices'!B493:D520</f>
        <v>590</v>
      </c>
      <c r="C493" s="271">
        <f>'Traitements par indices'!C493:E520</f>
        <v>29713.919999999998</v>
      </c>
      <c r="D493" s="272">
        <f>TRUNC(TRUNC(((C493+('Traitements par indices'!F493*12))/1820),2)*1.25,2)</f>
        <v>21.01</v>
      </c>
      <c r="E493" s="273">
        <f>TRUNC(TRUNC(((C493+('Traitements par indices'!F493*12))/1820),2)*1.27,2)</f>
        <v>21.34</v>
      </c>
      <c r="F493" s="273">
        <f t="shared" si="56"/>
        <v>35.01</v>
      </c>
      <c r="G493" s="274">
        <f t="shared" si="57"/>
        <v>42.02</v>
      </c>
      <c r="H493" s="275">
        <f>TRUNC(TRUNC(((C493+('Traitements par indices'!G493*12))/1820),2)*1.25,2)</f>
        <v>20.6</v>
      </c>
      <c r="I493" s="275">
        <f>TRUNC(TRUNC(((C493+('Traitements par indices'!G493*12))/1820),2)*1.27,2)</f>
        <v>20.92</v>
      </c>
      <c r="J493" s="275">
        <f t="shared" si="58"/>
        <v>34.33</v>
      </c>
      <c r="K493" s="276">
        <f t="shared" si="59"/>
        <v>41.2</v>
      </c>
      <c r="L493" s="275">
        <f t="shared" si="60"/>
        <v>20.399999999999999</v>
      </c>
      <c r="M493" s="275">
        <f t="shared" si="61"/>
        <v>20.72</v>
      </c>
      <c r="N493" s="275">
        <f t="shared" si="62"/>
        <v>34</v>
      </c>
      <c r="O493" s="276">
        <f t="shared" si="63"/>
        <v>40.799999999999997</v>
      </c>
    </row>
    <row r="494" spans="1:15" ht="16" customHeight="1" x14ac:dyDescent="0.25">
      <c r="A494" s="278">
        <f>'Traitements par indices'!A494:C521</f>
        <v>503</v>
      </c>
      <c r="B494" s="279">
        <f>'Traitements par indices'!B494:D521</f>
        <v>591</v>
      </c>
      <c r="C494" s="280">
        <f>'Traitements par indices'!C494:E521</f>
        <v>29713.919999999998</v>
      </c>
      <c r="D494" s="281">
        <f>TRUNC(TRUNC(((C494+('Traitements par indices'!F494*12))/1820),2)*1.25,2)</f>
        <v>21.01</v>
      </c>
      <c r="E494" s="282">
        <f>TRUNC(TRUNC(((C494+('Traitements par indices'!F494*12))/1820),2)*1.27,2)</f>
        <v>21.34</v>
      </c>
      <c r="F494" s="282">
        <f t="shared" si="56"/>
        <v>35.01</v>
      </c>
      <c r="G494" s="283">
        <f t="shared" si="57"/>
        <v>42.02</v>
      </c>
      <c r="H494" s="284">
        <f>TRUNC(TRUNC(((C494+('Traitements par indices'!G494*12))/1820),2)*1.25,2)</f>
        <v>20.6</v>
      </c>
      <c r="I494" s="284">
        <f>TRUNC(TRUNC(((C494+('Traitements par indices'!G494*12))/1820),2)*1.27,2)</f>
        <v>20.92</v>
      </c>
      <c r="J494" s="284">
        <f t="shared" si="58"/>
        <v>34.33</v>
      </c>
      <c r="K494" s="285">
        <f t="shared" si="59"/>
        <v>41.2</v>
      </c>
      <c r="L494" s="284">
        <f t="shared" si="60"/>
        <v>20.399999999999999</v>
      </c>
      <c r="M494" s="284">
        <f t="shared" si="61"/>
        <v>20.72</v>
      </c>
      <c r="N494" s="284">
        <f t="shared" si="62"/>
        <v>34</v>
      </c>
      <c r="O494" s="285">
        <f t="shared" si="63"/>
        <v>40.799999999999997</v>
      </c>
    </row>
    <row r="495" spans="1:15" ht="16" customHeight="1" x14ac:dyDescent="0.25">
      <c r="A495" s="269">
        <f>'Traitements par indices'!A495:C522</f>
        <v>504</v>
      </c>
      <c r="B495" s="286">
        <f>'Traitements par indices'!B495:D522</f>
        <v>592</v>
      </c>
      <c r="C495" s="271">
        <f>'Traitements par indices'!C495:E522</f>
        <v>29772.99</v>
      </c>
      <c r="D495" s="272">
        <f>TRUNC(TRUNC(((C495+('Traitements par indices'!F495*12))/1820),2)*1.25,2)</f>
        <v>21.05</v>
      </c>
      <c r="E495" s="273">
        <f>TRUNC(TRUNC(((C495+('Traitements par indices'!F495*12))/1820),2)*1.27,2)</f>
        <v>21.38</v>
      </c>
      <c r="F495" s="273">
        <f t="shared" si="56"/>
        <v>35.08</v>
      </c>
      <c r="G495" s="274">
        <f t="shared" si="57"/>
        <v>42.1</v>
      </c>
      <c r="H495" s="275">
        <f>TRUNC(TRUNC(((C495+('Traitements par indices'!G495*12))/1820),2)*1.25,2)</f>
        <v>20.65</v>
      </c>
      <c r="I495" s="275">
        <f>TRUNC(TRUNC(((C495+('Traitements par indices'!G495*12))/1820),2)*1.27,2)</f>
        <v>20.98</v>
      </c>
      <c r="J495" s="275">
        <f t="shared" si="58"/>
        <v>34.409999999999997</v>
      </c>
      <c r="K495" s="276">
        <f t="shared" si="59"/>
        <v>41.3</v>
      </c>
      <c r="L495" s="275">
        <f t="shared" si="60"/>
        <v>20.43</v>
      </c>
      <c r="M495" s="275">
        <f t="shared" si="61"/>
        <v>20.76</v>
      </c>
      <c r="N495" s="275">
        <f t="shared" si="62"/>
        <v>34.049999999999997</v>
      </c>
      <c r="O495" s="276">
        <f t="shared" si="63"/>
        <v>40.86</v>
      </c>
    </row>
    <row r="496" spans="1:15" ht="16" customHeight="1" x14ac:dyDescent="0.25">
      <c r="A496" s="278">
        <f>'Traitements par indices'!A496:C523</f>
        <v>505</v>
      </c>
      <c r="B496" s="279">
        <f>'Traitements par indices'!B496:D523</f>
        <v>593</v>
      </c>
      <c r="C496" s="280">
        <f>'Traitements par indices'!C496:E523</f>
        <v>29832.07</v>
      </c>
      <c r="D496" s="281">
        <f>TRUNC(TRUNC(((C496+('Traitements par indices'!F496*12))/1820),2)*1.25,2)</f>
        <v>21.1</v>
      </c>
      <c r="E496" s="282">
        <f>TRUNC(TRUNC(((C496+('Traitements par indices'!F496*12))/1820),2)*1.27,2)</f>
        <v>21.43</v>
      </c>
      <c r="F496" s="282">
        <f t="shared" si="56"/>
        <v>35.159999999999997</v>
      </c>
      <c r="G496" s="283">
        <f t="shared" si="57"/>
        <v>42.2</v>
      </c>
      <c r="H496" s="284">
        <f>TRUNC(TRUNC(((C496+('Traitements par indices'!G496*12))/1820),2)*1.25,2)</f>
        <v>20.68</v>
      </c>
      <c r="I496" s="284">
        <f>TRUNC(TRUNC(((C496+('Traitements par indices'!G496*12))/1820),2)*1.27,2)</f>
        <v>21.01</v>
      </c>
      <c r="J496" s="284">
        <f t="shared" si="58"/>
        <v>34.46</v>
      </c>
      <c r="K496" s="285">
        <f t="shared" si="59"/>
        <v>41.36</v>
      </c>
      <c r="L496" s="284">
        <f t="shared" si="60"/>
        <v>20.48</v>
      </c>
      <c r="M496" s="284">
        <f t="shared" si="61"/>
        <v>20.81</v>
      </c>
      <c r="N496" s="284">
        <f t="shared" si="62"/>
        <v>34.130000000000003</v>
      </c>
      <c r="O496" s="285">
        <f t="shared" si="63"/>
        <v>40.96</v>
      </c>
    </row>
    <row r="497" spans="1:15" ht="16" customHeight="1" x14ac:dyDescent="0.25">
      <c r="A497" s="269">
        <f>'Traitements par indices'!A497:C524</f>
        <v>506</v>
      </c>
      <c r="B497" s="286">
        <f>'Traitements par indices'!B497:D524</f>
        <v>594</v>
      </c>
      <c r="C497" s="271">
        <f>'Traitements par indices'!C497:E524</f>
        <v>29891.14</v>
      </c>
      <c r="D497" s="272">
        <f>TRUNC(TRUNC(((C497+('Traitements par indices'!F497*12))/1820),2)*1.25,2)</f>
        <v>21.13</v>
      </c>
      <c r="E497" s="273">
        <f>TRUNC(TRUNC(((C497+('Traitements par indices'!F497*12))/1820),2)*1.27,2)</f>
        <v>21.47</v>
      </c>
      <c r="F497" s="273">
        <f t="shared" si="56"/>
        <v>35.21</v>
      </c>
      <c r="G497" s="274">
        <f t="shared" si="57"/>
        <v>42.26</v>
      </c>
      <c r="H497" s="275">
        <f>TRUNC(TRUNC(((C497+('Traitements par indices'!G497*12))/1820),2)*1.25,2)</f>
        <v>20.72</v>
      </c>
      <c r="I497" s="275">
        <f>TRUNC(TRUNC(((C497+('Traitements par indices'!G497*12))/1820),2)*1.27,2)</f>
        <v>21.05</v>
      </c>
      <c r="J497" s="275">
        <f t="shared" si="58"/>
        <v>34.53</v>
      </c>
      <c r="K497" s="276">
        <f t="shared" si="59"/>
        <v>41.44</v>
      </c>
      <c r="L497" s="275">
        <f t="shared" si="60"/>
        <v>20.52</v>
      </c>
      <c r="M497" s="275">
        <f t="shared" si="61"/>
        <v>20.85</v>
      </c>
      <c r="N497" s="275">
        <f t="shared" si="62"/>
        <v>34.200000000000003</v>
      </c>
      <c r="O497" s="276">
        <f t="shared" si="63"/>
        <v>41.04</v>
      </c>
    </row>
    <row r="498" spans="1:15" ht="16" customHeight="1" x14ac:dyDescent="0.25">
      <c r="A498" s="278">
        <f>'Traitements par indices'!A498:C525</f>
        <v>506</v>
      </c>
      <c r="B498" s="279">
        <f>'Traitements par indices'!B498:D525</f>
        <v>595</v>
      </c>
      <c r="C498" s="280">
        <f>'Traitements par indices'!C498:E525</f>
        <v>29891.14</v>
      </c>
      <c r="D498" s="281">
        <f>TRUNC(TRUNC(((C498+('Traitements par indices'!F498*12))/1820),2)*1.25,2)</f>
        <v>21.13</v>
      </c>
      <c r="E498" s="282">
        <f>TRUNC(TRUNC(((C498+('Traitements par indices'!F498*12))/1820),2)*1.27,2)</f>
        <v>21.47</v>
      </c>
      <c r="F498" s="282">
        <f t="shared" si="56"/>
        <v>35.21</v>
      </c>
      <c r="G498" s="283">
        <f t="shared" si="57"/>
        <v>42.26</v>
      </c>
      <c r="H498" s="284">
        <f>TRUNC(TRUNC(((C498+('Traitements par indices'!G498*12))/1820),2)*1.25,2)</f>
        <v>20.72</v>
      </c>
      <c r="I498" s="284">
        <f>TRUNC(TRUNC(((C498+('Traitements par indices'!G498*12))/1820),2)*1.27,2)</f>
        <v>21.05</v>
      </c>
      <c r="J498" s="284">
        <f t="shared" si="58"/>
        <v>34.53</v>
      </c>
      <c r="K498" s="285">
        <f t="shared" si="59"/>
        <v>41.44</v>
      </c>
      <c r="L498" s="284">
        <f t="shared" si="60"/>
        <v>20.52</v>
      </c>
      <c r="M498" s="284">
        <f t="shared" si="61"/>
        <v>20.85</v>
      </c>
      <c r="N498" s="284">
        <f t="shared" si="62"/>
        <v>34.200000000000003</v>
      </c>
      <c r="O498" s="285">
        <f t="shared" si="63"/>
        <v>41.04</v>
      </c>
    </row>
    <row r="499" spans="1:15" ht="16" customHeight="1" x14ac:dyDescent="0.25">
      <c r="A499" s="269">
        <f>'Traitements par indices'!A499:C526</f>
        <v>507</v>
      </c>
      <c r="B499" s="286">
        <f>'Traitements par indices'!B499:D526</f>
        <v>596</v>
      </c>
      <c r="C499" s="271">
        <f>'Traitements par indices'!C499:E526</f>
        <v>29950.21</v>
      </c>
      <c r="D499" s="272">
        <f>TRUNC(TRUNC(((C499+('Traitements par indices'!F499*12))/1820),2)*1.25,2)</f>
        <v>21.17</v>
      </c>
      <c r="E499" s="273">
        <f>TRUNC(TRUNC(((C499+('Traitements par indices'!F499*12))/1820),2)*1.27,2)</f>
        <v>21.51</v>
      </c>
      <c r="F499" s="273">
        <f t="shared" si="56"/>
        <v>35.28</v>
      </c>
      <c r="G499" s="274">
        <f t="shared" si="57"/>
        <v>42.34</v>
      </c>
      <c r="H499" s="275">
        <f>TRUNC(TRUNC(((C499+('Traitements par indices'!G499*12))/1820),2)*1.25,2)</f>
        <v>20.77</v>
      </c>
      <c r="I499" s="275">
        <f>TRUNC(TRUNC(((C499+('Traitements par indices'!G499*12))/1820),2)*1.27,2)</f>
        <v>21.1</v>
      </c>
      <c r="J499" s="275">
        <f t="shared" si="58"/>
        <v>34.61</v>
      </c>
      <c r="K499" s="276">
        <f t="shared" si="59"/>
        <v>41.54</v>
      </c>
      <c r="L499" s="275">
        <f t="shared" si="60"/>
        <v>20.56</v>
      </c>
      <c r="M499" s="275">
        <f t="shared" si="61"/>
        <v>20.89</v>
      </c>
      <c r="N499" s="275">
        <f t="shared" si="62"/>
        <v>34.26</v>
      </c>
      <c r="O499" s="276">
        <f t="shared" si="63"/>
        <v>41.12</v>
      </c>
    </row>
    <row r="500" spans="1:15" ht="16" customHeight="1" x14ac:dyDescent="0.25">
      <c r="A500" s="278">
        <f>'Traitements par indices'!A500:C527</f>
        <v>508</v>
      </c>
      <c r="B500" s="279">
        <f>'Traitements par indices'!B500:D527</f>
        <v>597</v>
      </c>
      <c r="C500" s="280">
        <f>'Traitements par indices'!C500:E527</f>
        <v>30009.29</v>
      </c>
      <c r="D500" s="281">
        <f>TRUNC(TRUNC(((C500+('Traitements par indices'!F500*12))/1820),2)*1.25,2)</f>
        <v>21.22</v>
      </c>
      <c r="E500" s="282">
        <f>TRUNC(TRUNC(((C500+('Traitements par indices'!F500*12))/1820),2)*1.27,2)</f>
        <v>21.56</v>
      </c>
      <c r="F500" s="282">
        <f t="shared" si="56"/>
        <v>35.36</v>
      </c>
      <c r="G500" s="283">
        <f t="shared" si="57"/>
        <v>42.44</v>
      </c>
      <c r="H500" s="284">
        <f>TRUNC(TRUNC(((C500+('Traitements par indices'!G500*12))/1820),2)*1.25,2)</f>
        <v>20.81</v>
      </c>
      <c r="I500" s="284">
        <f>TRUNC(TRUNC(((C500+('Traitements par indices'!G500*12))/1820),2)*1.27,2)</f>
        <v>21.14</v>
      </c>
      <c r="J500" s="284">
        <f t="shared" si="58"/>
        <v>34.68</v>
      </c>
      <c r="K500" s="285">
        <f t="shared" si="59"/>
        <v>41.62</v>
      </c>
      <c r="L500" s="284">
        <f t="shared" si="60"/>
        <v>20.6</v>
      </c>
      <c r="M500" s="284">
        <f t="shared" si="61"/>
        <v>20.92</v>
      </c>
      <c r="N500" s="284">
        <f t="shared" si="62"/>
        <v>34.33</v>
      </c>
      <c r="O500" s="285">
        <f t="shared" si="63"/>
        <v>41.2</v>
      </c>
    </row>
    <row r="501" spans="1:15" ht="16" customHeight="1" x14ac:dyDescent="0.25">
      <c r="A501" s="269">
        <f>'Traitements par indices'!A501:C528</f>
        <v>509</v>
      </c>
      <c r="B501" s="286">
        <f>'Traitements par indices'!B501:D528</f>
        <v>598</v>
      </c>
      <c r="C501" s="271">
        <f>'Traitements par indices'!C501:E528</f>
        <v>30068.36</v>
      </c>
      <c r="D501" s="272">
        <f>TRUNC(TRUNC(((C501+('Traitements par indices'!F501*12))/1820),2)*1.25,2)</f>
        <v>21.26</v>
      </c>
      <c r="E501" s="273">
        <f>TRUNC(TRUNC(((C501+('Traitements par indices'!F501*12))/1820),2)*1.27,2)</f>
        <v>21.6</v>
      </c>
      <c r="F501" s="273">
        <f t="shared" si="56"/>
        <v>35.43</v>
      </c>
      <c r="G501" s="274">
        <f t="shared" si="57"/>
        <v>42.52</v>
      </c>
      <c r="H501" s="275">
        <f>TRUNC(TRUNC(((C501+('Traitements par indices'!G501*12))/1820),2)*1.25,2)</f>
        <v>20.85</v>
      </c>
      <c r="I501" s="275">
        <f>TRUNC(TRUNC(((C501+('Traitements par indices'!G501*12))/1820),2)*1.27,2)</f>
        <v>21.18</v>
      </c>
      <c r="J501" s="275">
        <f t="shared" si="58"/>
        <v>34.75</v>
      </c>
      <c r="K501" s="276">
        <f t="shared" si="59"/>
        <v>41.7</v>
      </c>
      <c r="L501" s="275">
        <f t="shared" si="60"/>
        <v>20.65</v>
      </c>
      <c r="M501" s="275">
        <f t="shared" si="61"/>
        <v>20.98</v>
      </c>
      <c r="N501" s="275">
        <f t="shared" si="62"/>
        <v>34.409999999999997</v>
      </c>
      <c r="O501" s="276">
        <f t="shared" si="63"/>
        <v>41.3</v>
      </c>
    </row>
    <row r="502" spans="1:15" ht="16" customHeight="1" x14ac:dyDescent="0.25">
      <c r="A502" s="278">
        <f>'Traitements par indices'!A502:C529</f>
        <v>509</v>
      </c>
      <c r="B502" s="279">
        <f>'Traitements par indices'!B502:D529</f>
        <v>599</v>
      </c>
      <c r="C502" s="280">
        <f>'Traitements par indices'!C502:E529</f>
        <v>30068.36</v>
      </c>
      <c r="D502" s="281">
        <f>TRUNC(TRUNC(((C502+('Traitements par indices'!F502*12))/1820),2)*1.25,2)</f>
        <v>21.26</v>
      </c>
      <c r="E502" s="282">
        <f>TRUNC(TRUNC(((C502+('Traitements par indices'!F502*12))/1820),2)*1.27,2)</f>
        <v>21.6</v>
      </c>
      <c r="F502" s="282">
        <f t="shared" si="56"/>
        <v>35.43</v>
      </c>
      <c r="G502" s="283">
        <f t="shared" si="57"/>
        <v>42.52</v>
      </c>
      <c r="H502" s="284">
        <f>TRUNC(TRUNC(((C502+('Traitements par indices'!G502*12))/1820),2)*1.25,2)</f>
        <v>20.85</v>
      </c>
      <c r="I502" s="284">
        <f>TRUNC(TRUNC(((C502+('Traitements par indices'!G502*12))/1820),2)*1.27,2)</f>
        <v>21.18</v>
      </c>
      <c r="J502" s="284">
        <f t="shared" si="58"/>
        <v>34.75</v>
      </c>
      <c r="K502" s="285">
        <f t="shared" si="59"/>
        <v>41.7</v>
      </c>
      <c r="L502" s="284">
        <f t="shared" si="60"/>
        <v>20.65</v>
      </c>
      <c r="M502" s="284">
        <f t="shared" si="61"/>
        <v>20.98</v>
      </c>
      <c r="N502" s="284">
        <f t="shared" si="62"/>
        <v>34.409999999999997</v>
      </c>
      <c r="O502" s="285">
        <f t="shared" si="63"/>
        <v>41.3</v>
      </c>
    </row>
    <row r="503" spans="1:15" ht="16" customHeight="1" x14ac:dyDescent="0.25">
      <c r="A503" s="269">
        <f>'Traitements par indices'!A503:C530</f>
        <v>510</v>
      </c>
      <c r="B503" s="286">
        <f>'Traitements par indices'!B503:D530</f>
        <v>600</v>
      </c>
      <c r="C503" s="271">
        <f>'Traitements par indices'!C503:E530</f>
        <v>30127.43</v>
      </c>
      <c r="D503" s="272">
        <f>TRUNC(TRUNC(((C503+('Traitements par indices'!F503*12))/1820),2)*1.25,2)</f>
        <v>21.31</v>
      </c>
      <c r="E503" s="273">
        <f>TRUNC(TRUNC(((C503+('Traitements par indices'!F503*12))/1820),2)*1.27,2)</f>
        <v>21.65</v>
      </c>
      <c r="F503" s="273">
        <f t="shared" si="56"/>
        <v>35.51</v>
      </c>
      <c r="G503" s="274">
        <f t="shared" si="57"/>
        <v>42.62</v>
      </c>
      <c r="H503" s="275">
        <f>TRUNC(TRUNC(((C503+('Traitements par indices'!G503*12))/1820),2)*1.25,2)</f>
        <v>20.88</v>
      </c>
      <c r="I503" s="275">
        <f>TRUNC(TRUNC(((C503+('Traitements par indices'!G503*12))/1820),2)*1.27,2)</f>
        <v>21.22</v>
      </c>
      <c r="J503" s="275">
        <f t="shared" si="58"/>
        <v>34.799999999999997</v>
      </c>
      <c r="K503" s="276">
        <f t="shared" si="59"/>
        <v>41.76</v>
      </c>
      <c r="L503" s="275">
        <f t="shared" si="60"/>
        <v>20.68</v>
      </c>
      <c r="M503" s="275">
        <f t="shared" si="61"/>
        <v>21.01</v>
      </c>
      <c r="N503" s="275">
        <f t="shared" si="62"/>
        <v>34.46</v>
      </c>
      <c r="O503" s="276">
        <f t="shared" si="63"/>
        <v>41.36</v>
      </c>
    </row>
    <row r="504" spans="1:15" ht="16" customHeight="1" x14ac:dyDescent="0.25">
      <c r="A504" s="278">
        <f>'Traitements par indices'!A504:C531</f>
        <v>511</v>
      </c>
      <c r="B504" s="279">
        <f>'Traitements par indices'!B504:D531</f>
        <v>601</v>
      </c>
      <c r="C504" s="280">
        <f>'Traitements par indices'!C504:E531</f>
        <v>30186.51</v>
      </c>
      <c r="D504" s="281">
        <f>TRUNC(TRUNC(((C504+('Traitements par indices'!F504*12))/1820),2)*1.25,2)</f>
        <v>21.35</v>
      </c>
      <c r="E504" s="282">
        <f>TRUNC(TRUNC(((C504+('Traitements par indices'!F504*12))/1820),2)*1.27,2)</f>
        <v>21.69</v>
      </c>
      <c r="F504" s="282">
        <f t="shared" si="56"/>
        <v>35.58</v>
      </c>
      <c r="G504" s="283">
        <f t="shared" si="57"/>
        <v>42.7</v>
      </c>
      <c r="H504" s="284">
        <f>TRUNC(TRUNC(((C504+('Traitements par indices'!G504*12))/1820),2)*1.25,2)</f>
        <v>20.93</v>
      </c>
      <c r="I504" s="284">
        <f>TRUNC(TRUNC(((C504+('Traitements par indices'!G504*12))/1820),2)*1.27,2)</f>
        <v>21.27</v>
      </c>
      <c r="J504" s="284">
        <f t="shared" si="58"/>
        <v>34.880000000000003</v>
      </c>
      <c r="K504" s="285">
        <f t="shared" si="59"/>
        <v>41.86</v>
      </c>
      <c r="L504" s="284">
        <f t="shared" si="60"/>
        <v>20.72</v>
      </c>
      <c r="M504" s="284">
        <f t="shared" si="61"/>
        <v>21.05</v>
      </c>
      <c r="N504" s="284">
        <f t="shared" si="62"/>
        <v>34.53</v>
      </c>
      <c r="O504" s="285">
        <f t="shared" si="63"/>
        <v>41.44</v>
      </c>
    </row>
    <row r="505" spans="1:15" ht="16" customHeight="1" x14ac:dyDescent="0.25">
      <c r="A505" s="269">
        <f>'Traitements par indices'!A505:C532</f>
        <v>512</v>
      </c>
      <c r="B505" s="286">
        <f>'Traitements par indices'!B505:D532</f>
        <v>602</v>
      </c>
      <c r="C505" s="271">
        <f>'Traitements par indices'!C505:E532</f>
        <v>30245.58</v>
      </c>
      <c r="D505" s="272">
        <f>TRUNC(TRUNC(((C505+('Traitements par indices'!F505*12))/1820),2)*1.25,2)</f>
        <v>21.38</v>
      </c>
      <c r="E505" s="273">
        <f>TRUNC(TRUNC(((C505+('Traitements par indices'!F505*12))/1820),2)*1.27,2)</f>
        <v>21.72</v>
      </c>
      <c r="F505" s="273">
        <f t="shared" si="56"/>
        <v>35.630000000000003</v>
      </c>
      <c r="G505" s="274">
        <f t="shared" si="57"/>
        <v>42.76</v>
      </c>
      <c r="H505" s="275">
        <f>TRUNC(TRUNC(((C505+('Traitements par indices'!G505*12))/1820),2)*1.25,2)</f>
        <v>20.97</v>
      </c>
      <c r="I505" s="275">
        <f>TRUNC(TRUNC(((C505+('Traitements par indices'!G505*12))/1820),2)*1.27,2)</f>
        <v>21.31</v>
      </c>
      <c r="J505" s="275">
        <f t="shared" si="58"/>
        <v>34.950000000000003</v>
      </c>
      <c r="K505" s="276">
        <f t="shared" si="59"/>
        <v>41.94</v>
      </c>
      <c r="L505" s="275">
        <f t="shared" si="60"/>
        <v>20.76</v>
      </c>
      <c r="M505" s="275">
        <f t="shared" si="61"/>
        <v>21.09</v>
      </c>
      <c r="N505" s="275">
        <f t="shared" si="62"/>
        <v>34.6</v>
      </c>
      <c r="O505" s="276">
        <f t="shared" si="63"/>
        <v>41.52</v>
      </c>
    </row>
    <row r="506" spans="1:15" ht="16" customHeight="1" x14ac:dyDescent="0.25">
      <c r="A506" s="278">
        <f>'Traitements par indices'!A506:C533</f>
        <v>512</v>
      </c>
      <c r="B506" s="279">
        <f>'Traitements par indices'!B506:D533</f>
        <v>603</v>
      </c>
      <c r="C506" s="280">
        <f>'Traitements par indices'!C506:E533</f>
        <v>30245.58</v>
      </c>
      <c r="D506" s="281">
        <f>TRUNC(TRUNC(((C506+('Traitements par indices'!F506*12))/1820),2)*1.25,2)</f>
        <v>21.38</v>
      </c>
      <c r="E506" s="282">
        <f>TRUNC(TRUNC(((C506+('Traitements par indices'!F506*12))/1820),2)*1.27,2)</f>
        <v>21.72</v>
      </c>
      <c r="F506" s="282">
        <f t="shared" si="56"/>
        <v>35.630000000000003</v>
      </c>
      <c r="G506" s="283">
        <f t="shared" si="57"/>
        <v>42.76</v>
      </c>
      <c r="H506" s="284">
        <f>TRUNC(TRUNC(((C506+('Traitements par indices'!G506*12))/1820),2)*1.25,2)</f>
        <v>20.97</v>
      </c>
      <c r="I506" s="284">
        <f>TRUNC(TRUNC(((C506+('Traitements par indices'!G506*12))/1820),2)*1.27,2)</f>
        <v>21.31</v>
      </c>
      <c r="J506" s="284">
        <f t="shared" si="58"/>
        <v>34.950000000000003</v>
      </c>
      <c r="K506" s="285">
        <f t="shared" si="59"/>
        <v>41.94</v>
      </c>
      <c r="L506" s="284">
        <f t="shared" si="60"/>
        <v>20.76</v>
      </c>
      <c r="M506" s="284">
        <f t="shared" si="61"/>
        <v>21.09</v>
      </c>
      <c r="N506" s="284">
        <f t="shared" si="62"/>
        <v>34.6</v>
      </c>
      <c r="O506" s="285">
        <f t="shared" si="63"/>
        <v>41.52</v>
      </c>
    </row>
    <row r="507" spans="1:15" ht="16" customHeight="1" x14ac:dyDescent="0.25">
      <c r="A507" s="269">
        <f>'Traitements par indices'!A507:C534</f>
        <v>513</v>
      </c>
      <c r="B507" s="286">
        <f>'Traitements par indices'!B507:D534</f>
        <v>604</v>
      </c>
      <c r="C507" s="271">
        <f>'Traitements par indices'!C507:E534</f>
        <v>30304.65</v>
      </c>
      <c r="D507" s="272">
        <f>TRUNC(TRUNC(((C507+('Traitements par indices'!F507*12))/1820),2)*1.25,2)</f>
        <v>21.43</v>
      </c>
      <c r="E507" s="273">
        <f>TRUNC(TRUNC(((C507+('Traitements par indices'!F507*12))/1820),2)*1.27,2)</f>
        <v>21.78</v>
      </c>
      <c r="F507" s="273">
        <f t="shared" si="56"/>
        <v>35.71</v>
      </c>
      <c r="G507" s="274">
        <f t="shared" si="57"/>
        <v>42.86</v>
      </c>
      <c r="H507" s="275">
        <f>TRUNC(TRUNC(((C507+('Traitements par indices'!G507*12))/1820),2)*1.25,2)</f>
        <v>21.01</v>
      </c>
      <c r="I507" s="275">
        <f>TRUNC(TRUNC(((C507+('Traitements par indices'!G507*12))/1820),2)*1.27,2)</f>
        <v>21.34</v>
      </c>
      <c r="J507" s="275">
        <f t="shared" si="58"/>
        <v>35.01</v>
      </c>
      <c r="K507" s="276">
        <f t="shared" si="59"/>
        <v>42.02</v>
      </c>
      <c r="L507" s="275">
        <f t="shared" si="60"/>
        <v>20.81</v>
      </c>
      <c r="M507" s="275">
        <f t="shared" si="61"/>
        <v>21.14</v>
      </c>
      <c r="N507" s="275">
        <f t="shared" si="62"/>
        <v>34.68</v>
      </c>
      <c r="O507" s="276">
        <f t="shared" si="63"/>
        <v>41.62</v>
      </c>
    </row>
    <row r="508" spans="1:15" ht="16" customHeight="1" x14ac:dyDescent="0.25">
      <c r="A508" s="278">
        <f>'Traitements par indices'!A508:C535</f>
        <v>514</v>
      </c>
      <c r="B508" s="279">
        <f>'Traitements par indices'!B508:D535</f>
        <v>605</v>
      </c>
      <c r="C508" s="280">
        <f>'Traitements par indices'!C508:E535</f>
        <v>30363.73</v>
      </c>
      <c r="D508" s="281">
        <f>TRUNC(TRUNC(((C508+('Traitements par indices'!F508*12))/1820),2)*1.25,2)</f>
        <v>21.47</v>
      </c>
      <c r="E508" s="282">
        <f>TRUNC(TRUNC(((C508+('Traitements par indices'!F508*12))/1820),2)*1.27,2)</f>
        <v>21.81</v>
      </c>
      <c r="F508" s="282">
        <f t="shared" si="56"/>
        <v>35.78</v>
      </c>
      <c r="G508" s="283">
        <f t="shared" si="57"/>
        <v>42.94</v>
      </c>
      <c r="H508" s="284">
        <f>TRUNC(TRUNC(((C508+('Traitements par indices'!G508*12))/1820),2)*1.25,2)</f>
        <v>21.06</v>
      </c>
      <c r="I508" s="284">
        <f>TRUNC(TRUNC(((C508+('Traitements par indices'!G508*12))/1820),2)*1.27,2)</f>
        <v>21.39</v>
      </c>
      <c r="J508" s="284">
        <f t="shared" si="58"/>
        <v>35.1</v>
      </c>
      <c r="K508" s="285">
        <f t="shared" si="59"/>
        <v>42.12</v>
      </c>
      <c r="L508" s="284">
        <f t="shared" si="60"/>
        <v>20.85</v>
      </c>
      <c r="M508" s="284">
        <f t="shared" si="61"/>
        <v>21.18</v>
      </c>
      <c r="N508" s="284">
        <f t="shared" si="62"/>
        <v>34.75</v>
      </c>
      <c r="O508" s="285">
        <f t="shared" si="63"/>
        <v>41.7</v>
      </c>
    </row>
    <row r="509" spans="1:15" ht="16" customHeight="1" x14ac:dyDescent="0.25">
      <c r="A509" s="269">
        <f>'Traitements par indices'!A509:C536</f>
        <v>514</v>
      </c>
      <c r="B509" s="286">
        <f>'Traitements par indices'!B509:D536</f>
        <v>606</v>
      </c>
      <c r="C509" s="271">
        <f>'Traitements par indices'!C509:E536</f>
        <v>30363.73</v>
      </c>
      <c r="D509" s="272">
        <f>TRUNC(TRUNC(((C509+('Traitements par indices'!F509*12))/1820),2)*1.25,2)</f>
        <v>21.47</v>
      </c>
      <c r="E509" s="273">
        <f>TRUNC(TRUNC(((C509+('Traitements par indices'!F509*12))/1820),2)*1.27,2)</f>
        <v>21.81</v>
      </c>
      <c r="F509" s="273">
        <f t="shared" si="56"/>
        <v>35.78</v>
      </c>
      <c r="G509" s="274">
        <f t="shared" si="57"/>
        <v>42.94</v>
      </c>
      <c r="H509" s="275">
        <f>TRUNC(TRUNC(((C509+('Traitements par indices'!G509*12))/1820),2)*1.25,2)</f>
        <v>21.06</v>
      </c>
      <c r="I509" s="275">
        <f>TRUNC(TRUNC(((C509+('Traitements par indices'!G509*12))/1820),2)*1.27,2)</f>
        <v>21.39</v>
      </c>
      <c r="J509" s="275">
        <f t="shared" si="58"/>
        <v>35.1</v>
      </c>
      <c r="K509" s="276">
        <f t="shared" si="59"/>
        <v>42.12</v>
      </c>
      <c r="L509" s="275">
        <f t="shared" si="60"/>
        <v>20.85</v>
      </c>
      <c r="M509" s="275">
        <f t="shared" si="61"/>
        <v>21.18</v>
      </c>
      <c r="N509" s="275">
        <f t="shared" si="62"/>
        <v>34.75</v>
      </c>
      <c r="O509" s="276">
        <f t="shared" si="63"/>
        <v>41.7</v>
      </c>
    </row>
    <row r="510" spans="1:15" ht="16" customHeight="1" x14ac:dyDescent="0.25">
      <c r="A510" s="278">
        <f>'Traitements par indices'!A510:C537</f>
        <v>515</v>
      </c>
      <c r="B510" s="279">
        <f>'Traitements par indices'!B510:D537</f>
        <v>607</v>
      </c>
      <c r="C510" s="280">
        <f>'Traitements par indices'!C510:E537</f>
        <v>30422.799999999999</v>
      </c>
      <c r="D510" s="281">
        <f>TRUNC(TRUNC(((C510+('Traitements par indices'!F510*12))/1820),2)*1.25,2)</f>
        <v>21.51</v>
      </c>
      <c r="E510" s="282">
        <f>TRUNC(TRUNC(((C510+('Traitements par indices'!F510*12))/1820),2)*1.27,2)</f>
        <v>21.85</v>
      </c>
      <c r="F510" s="282">
        <f t="shared" si="56"/>
        <v>35.85</v>
      </c>
      <c r="G510" s="283">
        <f t="shared" si="57"/>
        <v>43.02</v>
      </c>
      <c r="H510" s="284">
        <f>TRUNC(TRUNC(((C510+('Traitements par indices'!G510*12))/1820),2)*1.25,2)</f>
        <v>21.1</v>
      </c>
      <c r="I510" s="284">
        <f>TRUNC(TRUNC(((C510+('Traitements par indices'!G510*12))/1820),2)*1.27,2)</f>
        <v>21.43</v>
      </c>
      <c r="J510" s="284">
        <f t="shared" si="58"/>
        <v>35.159999999999997</v>
      </c>
      <c r="K510" s="285">
        <f t="shared" si="59"/>
        <v>42.2</v>
      </c>
      <c r="L510" s="284">
        <f t="shared" si="60"/>
        <v>20.88</v>
      </c>
      <c r="M510" s="284">
        <f t="shared" si="61"/>
        <v>21.22</v>
      </c>
      <c r="N510" s="284">
        <f t="shared" si="62"/>
        <v>34.799999999999997</v>
      </c>
      <c r="O510" s="285">
        <f t="shared" si="63"/>
        <v>41.76</v>
      </c>
    </row>
    <row r="511" spans="1:15" ht="16" customHeight="1" x14ac:dyDescent="0.25">
      <c r="A511" s="269">
        <f>'Traitements par indices'!A511:C538</f>
        <v>516</v>
      </c>
      <c r="B511" s="286">
        <f>'Traitements par indices'!B511:D538</f>
        <v>608</v>
      </c>
      <c r="C511" s="271">
        <f>'Traitements par indices'!C511:E538</f>
        <v>30481.87</v>
      </c>
      <c r="D511" s="272">
        <f>TRUNC(TRUNC(((C511+('Traitements par indices'!F511*12))/1820),2)*1.25,2)</f>
        <v>21.56</v>
      </c>
      <c r="E511" s="273">
        <f>TRUNC(TRUNC(((C511+('Traitements par indices'!F511*12))/1820),2)*1.27,2)</f>
        <v>21.9</v>
      </c>
      <c r="F511" s="273">
        <f t="shared" si="56"/>
        <v>35.93</v>
      </c>
      <c r="G511" s="274">
        <f t="shared" si="57"/>
        <v>43.12</v>
      </c>
      <c r="H511" s="275">
        <f>TRUNC(TRUNC(((C511+('Traitements par indices'!G511*12))/1820),2)*1.25,2)</f>
        <v>21.13</v>
      </c>
      <c r="I511" s="275">
        <f>TRUNC(TRUNC(((C511+('Traitements par indices'!G511*12))/1820),2)*1.27,2)</f>
        <v>21.47</v>
      </c>
      <c r="J511" s="275">
        <f t="shared" si="58"/>
        <v>35.21</v>
      </c>
      <c r="K511" s="276">
        <f t="shared" si="59"/>
        <v>42.26</v>
      </c>
      <c r="L511" s="275">
        <f t="shared" si="60"/>
        <v>20.92</v>
      </c>
      <c r="M511" s="275">
        <f t="shared" si="61"/>
        <v>21.25</v>
      </c>
      <c r="N511" s="275">
        <f t="shared" si="62"/>
        <v>34.86</v>
      </c>
      <c r="O511" s="276">
        <f t="shared" si="63"/>
        <v>41.84</v>
      </c>
    </row>
    <row r="512" spans="1:15" ht="16" customHeight="1" x14ac:dyDescent="0.25">
      <c r="A512" s="278">
        <f>'Traitements par indices'!A512:C539</f>
        <v>517</v>
      </c>
      <c r="B512" s="279">
        <f>'Traitements par indices'!B512:D539</f>
        <v>609</v>
      </c>
      <c r="C512" s="280">
        <f>'Traitements par indices'!C512:E539</f>
        <v>30540.95</v>
      </c>
      <c r="D512" s="281">
        <f>TRUNC(TRUNC(((C512+('Traitements par indices'!F512*12))/1820),2)*1.25,2)</f>
        <v>21.6</v>
      </c>
      <c r="E512" s="282">
        <f>TRUNC(TRUNC(((C512+('Traitements par indices'!F512*12))/1820),2)*1.27,2)</f>
        <v>21.94</v>
      </c>
      <c r="F512" s="282">
        <f t="shared" si="56"/>
        <v>36</v>
      </c>
      <c r="G512" s="283">
        <f t="shared" si="57"/>
        <v>43.2</v>
      </c>
      <c r="H512" s="284">
        <f>TRUNC(TRUNC(((C512+('Traitements par indices'!G512*12))/1820),2)*1.25,2)</f>
        <v>21.17</v>
      </c>
      <c r="I512" s="284">
        <f>TRUNC(TRUNC(((C512+('Traitements par indices'!G512*12))/1820),2)*1.27,2)</f>
        <v>21.51</v>
      </c>
      <c r="J512" s="284">
        <f t="shared" si="58"/>
        <v>35.28</v>
      </c>
      <c r="K512" s="285">
        <f t="shared" si="59"/>
        <v>42.34</v>
      </c>
      <c r="L512" s="284">
        <f t="shared" si="60"/>
        <v>20.97</v>
      </c>
      <c r="M512" s="284">
        <f t="shared" si="61"/>
        <v>21.31</v>
      </c>
      <c r="N512" s="284">
        <f t="shared" si="62"/>
        <v>34.950000000000003</v>
      </c>
      <c r="O512" s="285">
        <f t="shared" si="63"/>
        <v>41.94</v>
      </c>
    </row>
    <row r="513" spans="1:15" ht="16" customHeight="1" x14ac:dyDescent="0.25">
      <c r="A513" s="269">
        <f>'Traitements par indices'!A513:C540</f>
        <v>517</v>
      </c>
      <c r="B513" s="286">
        <f>'Traitements par indices'!B513:D540</f>
        <v>610</v>
      </c>
      <c r="C513" s="271">
        <f>'Traitements par indices'!C513:E540</f>
        <v>30540.95</v>
      </c>
      <c r="D513" s="272">
        <f>TRUNC(TRUNC(((C513+('Traitements par indices'!F513*12))/1820),2)*1.25,2)</f>
        <v>21.6</v>
      </c>
      <c r="E513" s="273">
        <f>TRUNC(TRUNC(((C513+('Traitements par indices'!F513*12))/1820),2)*1.27,2)</f>
        <v>21.94</v>
      </c>
      <c r="F513" s="273">
        <f t="shared" si="56"/>
        <v>36</v>
      </c>
      <c r="G513" s="274">
        <f t="shared" si="57"/>
        <v>43.2</v>
      </c>
      <c r="H513" s="275">
        <f>TRUNC(TRUNC(((C513+('Traitements par indices'!G513*12))/1820),2)*1.25,2)</f>
        <v>21.17</v>
      </c>
      <c r="I513" s="275">
        <f>TRUNC(TRUNC(((C513+('Traitements par indices'!G513*12))/1820),2)*1.27,2)</f>
        <v>21.51</v>
      </c>
      <c r="J513" s="275">
        <f t="shared" si="58"/>
        <v>35.28</v>
      </c>
      <c r="K513" s="276">
        <f t="shared" si="59"/>
        <v>42.34</v>
      </c>
      <c r="L513" s="275">
        <f t="shared" si="60"/>
        <v>20.97</v>
      </c>
      <c r="M513" s="275">
        <f t="shared" si="61"/>
        <v>21.31</v>
      </c>
      <c r="N513" s="275">
        <f t="shared" si="62"/>
        <v>34.950000000000003</v>
      </c>
      <c r="O513" s="276">
        <f t="shared" si="63"/>
        <v>41.94</v>
      </c>
    </row>
    <row r="514" spans="1:15" ht="16" customHeight="1" x14ac:dyDescent="0.25">
      <c r="A514" s="278">
        <f>'Traitements par indices'!A514:C541</f>
        <v>518</v>
      </c>
      <c r="B514" s="279">
        <f>'Traitements par indices'!B514:D541</f>
        <v>611</v>
      </c>
      <c r="C514" s="280">
        <f>'Traitements par indices'!C514:E541</f>
        <v>30600.02</v>
      </c>
      <c r="D514" s="281">
        <f>TRUNC(TRUNC(((C514+('Traitements par indices'!F514*12))/1820),2)*1.25,2)</f>
        <v>21.63</v>
      </c>
      <c r="E514" s="282">
        <f>TRUNC(TRUNC(((C514+('Traitements par indices'!F514*12))/1820),2)*1.27,2)</f>
        <v>21.98</v>
      </c>
      <c r="F514" s="282">
        <f t="shared" si="56"/>
        <v>36.049999999999997</v>
      </c>
      <c r="G514" s="283">
        <f t="shared" si="57"/>
        <v>43.26</v>
      </c>
      <c r="H514" s="284">
        <f>TRUNC(TRUNC(((C514+('Traitements par indices'!G514*12))/1820),2)*1.25,2)</f>
        <v>21.22</v>
      </c>
      <c r="I514" s="284">
        <f>TRUNC(TRUNC(((C514+('Traitements par indices'!G514*12))/1820),2)*1.27,2)</f>
        <v>21.56</v>
      </c>
      <c r="J514" s="284">
        <f t="shared" si="58"/>
        <v>35.36</v>
      </c>
      <c r="K514" s="285">
        <f t="shared" si="59"/>
        <v>42.44</v>
      </c>
      <c r="L514" s="284">
        <f t="shared" si="60"/>
        <v>21.01</v>
      </c>
      <c r="M514" s="284">
        <f t="shared" si="61"/>
        <v>21.34</v>
      </c>
      <c r="N514" s="284">
        <f t="shared" si="62"/>
        <v>35.01</v>
      </c>
      <c r="O514" s="285">
        <f t="shared" si="63"/>
        <v>42.02</v>
      </c>
    </row>
    <row r="515" spans="1:15" ht="16" customHeight="1" x14ac:dyDescent="0.25">
      <c r="A515" s="269">
        <f>'Traitements par indices'!A515:C542</f>
        <v>519</v>
      </c>
      <c r="B515" s="286">
        <f>'Traitements par indices'!B515:D542</f>
        <v>612</v>
      </c>
      <c r="C515" s="271">
        <f>'Traitements par indices'!C515:E542</f>
        <v>30659.09</v>
      </c>
      <c r="D515" s="272">
        <f>TRUNC(TRUNC(((C515+('Traitements par indices'!F515*12))/1820),2)*1.25,2)</f>
        <v>21.68</v>
      </c>
      <c r="E515" s="273">
        <f>TRUNC(TRUNC(((C515+('Traitements par indices'!F515*12))/1820),2)*1.27,2)</f>
        <v>22.03</v>
      </c>
      <c r="F515" s="273">
        <f t="shared" ref="F515:F578" si="64">TRUNC(D515+(D515*2/3),2)</f>
        <v>36.130000000000003</v>
      </c>
      <c r="G515" s="274">
        <f t="shared" ref="G515:G578" si="65">TRUNC(D515*2,2)</f>
        <v>43.36</v>
      </c>
      <c r="H515" s="275">
        <f>TRUNC(TRUNC(((C515+('Traitements par indices'!G515*12))/1820),2)*1.25,2)</f>
        <v>21.26</v>
      </c>
      <c r="I515" s="275">
        <f>TRUNC(TRUNC(((C515+('Traitements par indices'!G515*12))/1820),2)*1.27,2)</f>
        <v>21.6</v>
      </c>
      <c r="J515" s="275">
        <f t="shared" ref="J515:J578" si="66">TRUNC(H515+(H515*2/3),2)</f>
        <v>35.43</v>
      </c>
      <c r="K515" s="276">
        <f t="shared" ref="K515:K578" si="67">TRUNC((H515*2),2)</f>
        <v>42.52</v>
      </c>
      <c r="L515" s="275">
        <f t="shared" ref="L515:L578" si="68">TRUNC(TRUNC((C515/1820),2)*1.25,2)</f>
        <v>21.05</v>
      </c>
      <c r="M515" s="275">
        <f t="shared" ref="M515:M578" si="69">TRUNC(TRUNC((C515/1820),2)*1.27,2)</f>
        <v>21.38</v>
      </c>
      <c r="N515" s="275">
        <f t="shared" ref="N515:N578" si="70">TRUNC(L515+(L515*2/3),2)</f>
        <v>35.08</v>
      </c>
      <c r="O515" s="276">
        <f t="shared" ref="O515:O578" si="71">TRUNC((L515*2),2)</f>
        <v>42.1</v>
      </c>
    </row>
    <row r="516" spans="1:15" ht="16" customHeight="1" x14ac:dyDescent="0.25">
      <c r="A516" s="278">
        <f>'Traitements par indices'!A516:C543</f>
        <v>520</v>
      </c>
      <c r="B516" s="279">
        <f>'Traitements par indices'!B516:D543</f>
        <v>613</v>
      </c>
      <c r="C516" s="280">
        <f>'Traitements par indices'!C516:E543</f>
        <v>30718.17</v>
      </c>
      <c r="D516" s="281">
        <f>TRUNC(TRUNC(((C516+('Traitements par indices'!F516*12))/1820),2)*1.25,2)</f>
        <v>21.72</v>
      </c>
      <c r="E516" s="282">
        <f>TRUNC(TRUNC(((C516+('Traitements par indices'!F516*12))/1820),2)*1.27,2)</f>
        <v>22.07</v>
      </c>
      <c r="F516" s="282">
        <f t="shared" si="64"/>
        <v>36.200000000000003</v>
      </c>
      <c r="G516" s="283">
        <f t="shared" si="65"/>
        <v>43.44</v>
      </c>
      <c r="H516" s="284">
        <f>TRUNC(TRUNC(((C516+('Traitements par indices'!G516*12))/1820),2)*1.25,2)</f>
        <v>21.3</v>
      </c>
      <c r="I516" s="284">
        <f>TRUNC(TRUNC(((C516+('Traitements par indices'!G516*12))/1820),2)*1.27,2)</f>
        <v>21.64</v>
      </c>
      <c r="J516" s="284">
        <f t="shared" si="66"/>
        <v>35.5</v>
      </c>
      <c r="K516" s="285">
        <f t="shared" si="67"/>
        <v>42.6</v>
      </c>
      <c r="L516" s="284">
        <f t="shared" si="68"/>
        <v>21.08</v>
      </c>
      <c r="M516" s="284">
        <f t="shared" si="69"/>
        <v>21.42</v>
      </c>
      <c r="N516" s="284">
        <f t="shared" si="70"/>
        <v>35.130000000000003</v>
      </c>
      <c r="O516" s="285">
        <f t="shared" si="71"/>
        <v>42.16</v>
      </c>
    </row>
    <row r="517" spans="1:15" ht="16" customHeight="1" x14ac:dyDescent="0.25">
      <c r="A517" s="269">
        <f>'Traitements par indices'!A517:C544</f>
        <v>520</v>
      </c>
      <c r="B517" s="286">
        <f>'Traitements par indices'!B517:D544</f>
        <v>614</v>
      </c>
      <c r="C517" s="271">
        <f>'Traitements par indices'!C517:E544</f>
        <v>30718.17</v>
      </c>
      <c r="D517" s="272">
        <f>TRUNC(TRUNC(((C517+('Traitements par indices'!F517*12))/1820),2)*1.25,2)</f>
        <v>21.72</v>
      </c>
      <c r="E517" s="273">
        <f>TRUNC(TRUNC(((C517+('Traitements par indices'!F517*12))/1820),2)*1.27,2)</f>
        <v>22.07</v>
      </c>
      <c r="F517" s="273">
        <f t="shared" si="64"/>
        <v>36.200000000000003</v>
      </c>
      <c r="G517" s="274">
        <f t="shared" si="65"/>
        <v>43.44</v>
      </c>
      <c r="H517" s="275">
        <f>TRUNC(TRUNC(((C517+('Traitements par indices'!G517*12))/1820),2)*1.25,2)</f>
        <v>21.3</v>
      </c>
      <c r="I517" s="275">
        <f>TRUNC(TRUNC(((C517+('Traitements par indices'!G517*12))/1820),2)*1.27,2)</f>
        <v>21.64</v>
      </c>
      <c r="J517" s="275">
        <f t="shared" si="66"/>
        <v>35.5</v>
      </c>
      <c r="K517" s="276">
        <f t="shared" si="67"/>
        <v>42.6</v>
      </c>
      <c r="L517" s="275">
        <f t="shared" si="68"/>
        <v>21.08</v>
      </c>
      <c r="M517" s="275">
        <f t="shared" si="69"/>
        <v>21.42</v>
      </c>
      <c r="N517" s="275">
        <f t="shared" si="70"/>
        <v>35.130000000000003</v>
      </c>
      <c r="O517" s="276">
        <f t="shared" si="71"/>
        <v>42.16</v>
      </c>
    </row>
    <row r="518" spans="1:15" ht="16" customHeight="1" x14ac:dyDescent="0.25">
      <c r="A518" s="278">
        <f>'Traitements par indices'!A518:C545</f>
        <v>521</v>
      </c>
      <c r="B518" s="279">
        <f>'Traitements par indices'!B518:D545</f>
        <v>615</v>
      </c>
      <c r="C518" s="280">
        <f>'Traitements par indices'!C518:E545</f>
        <v>30777.24</v>
      </c>
      <c r="D518" s="281">
        <f>TRUNC(TRUNC(((C518+('Traitements par indices'!F518*12))/1820),2)*1.25,2)</f>
        <v>21.76</v>
      </c>
      <c r="E518" s="282">
        <f>TRUNC(TRUNC(((C518+('Traitements par indices'!F518*12))/1820),2)*1.27,2)</f>
        <v>22.11</v>
      </c>
      <c r="F518" s="282">
        <f t="shared" si="64"/>
        <v>36.26</v>
      </c>
      <c r="G518" s="283">
        <f t="shared" si="65"/>
        <v>43.52</v>
      </c>
      <c r="H518" s="284">
        <f>TRUNC(TRUNC(((C518+('Traitements par indices'!G518*12))/1820),2)*1.25,2)</f>
        <v>21.33</v>
      </c>
      <c r="I518" s="284">
        <f>TRUNC(TRUNC(((C518+('Traitements par indices'!G518*12))/1820),2)*1.27,2)</f>
        <v>21.67</v>
      </c>
      <c r="J518" s="284">
        <f t="shared" si="66"/>
        <v>35.549999999999997</v>
      </c>
      <c r="K518" s="285">
        <f t="shared" si="67"/>
        <v>42.66</v>
      </c>
      <c r="L518" s="284">
        <f t="shared" si="68"/>
        <v>21.13</v>
      </c>
      <c r="M518" s="284">
        <f t="shared" si="69"/>
        <v>21.47</v>
      </c>
      <c r="N518" s="284">
        <f t="shared" si="70"/>
        <v>35.21</v>
      </c>
      <c r="O518" s="285">
        <f t="shared" si="71"/>
        <v>42.26</v>
      </c>
    </row>
    <row r="519" spans="1:15" ht="16" customHeight="1" x14ac:dyDescent="0.25">
      <c r="A519" s="269">
        <f>'Traitements par indices'!A519:C546</f>
        <v>522</v>
      </c>
      <c r="B519" s="286">
        <f>'Traitements par indices'!B519:D546</f>
        <v>616</v>
      </c>
      <c r="C519" s="271">
        <f>'Traitements par indices'!C519:E546</f>
        <v>30836.31</v>
      </c>
      <c r="D519" s="272">
        <f>TRUNC(TRUNC(((C519+('Traitements par indices'!F519*12))/1820),2)*1.25,2)</f>
        <v>21.81</v>
      </c>
      <c r="E519" s="273">
        <f>TRUNC(TRUNC(((C519+('Traitements par indices'!F519*12))/1820),2)*1.27,2)</f>
        <v>22.16</v>
      </c>
      <c r="F519" s="273">
        <f t="shared" si="64"/>
        <v>36.35</v>
      </c>
      <c r="G519" s="274">
        <f t="shared" si="65"/>
        <v>43.62</v>
      </c>
      <c r="H519" s="275">
        <f>TRUNC(TRUNC(((C519+('Traitements par indices'!G519*12))/1820),2)*1.25,2)</f>
        <v>21.38</v>
      </c>
      <c r="I519" s="275">
        <f>TRUNC(TRUNC(((C519+('Traitements par indices'!G519*12))/1820),2)*1.27,2)</f>
        <v>21.72</v>
      </c>
      <c r="J519" s="275">
        <f t="shared" si="66"/>
        <v>35.630000000000003</v>
      </c>
      <c r="K519" s="276">
        <f t="shared" si="67"/>
        <v>42.76</v>
      </c>
      <c r="L519" s="275">
        <f t="shared" si="68"/>
        <v>21.17</v>
      </c>
      <c r="M519" s="275">
        <f t="shared" si="69"/>
        <v>21.51</v>
      </c>
      <c r="N519" s="275">
        <f t="shared" si="70"/>
        <v>35.28</v>
      </c>
      <c r="O519" s="276">
        <f t="shared" si="71"/>
        <v>42.34</v>
      </c>
    </row>
    <row r="520" spans="1:15" ht="16" customHeight="1" x14ac:dyDescent="0.25">
      <c r="A520" s="278">
        <f>'Traitements par indices'!A520:C547</f>
        <v>523</v>
      </c>
      <c r="B520" s="279">
        <f>'Traitements par indices'!B520:D547</f>
        <v>617</v>
      </c>
      <c r="C520" s="280">
        <f>'Traitements par indices'!C520:E547</f>
        <v>30895.39</v>
      </c>
      <c r="D520" s="281">
        <f>TRUNC(TRUNC(((C520+('Traitements par indices'!F520*12))/1820),2)*1.25,2)</f>
        <v>21.85</v>
      </c>
      <c r="E520" s="282">
        <f>TRUNC(TRUNC(((C520+('Traitements par indices'!F520*12))/1820),2)*1.27,2)</f>
        <v>22.19</v>
      </c>
      <c r="F520" s="282">
        <f t="shared" si="64"/>
        <v>36.409999999999997</v>
      </c>
      <c r="G520" s="283">
        <f t="shared" si="65"/>
        <v>43.7</v>
      </c>
      <c r="H520" s="284">
        <f>TRUNC(TRUNC(((C520+('Traitements par indices'!G520*12))/1820),2)*1.25,2)</f>
        <v>21.42</v>
      </c>
      <c r="I520" s="284">
        <f>TRUNC(TRUNC(((C520+('Traitements par indices'!G520*12))/1820),2)*1.27,2)</f>
        <v>21.76</v>
      </c>
      <c r="J520" s="284">
        <f t="shared" si="66"/>
        <v>35.700000000000003</v>
      </c>
      <c r="K520" s="285">
        <f t="shared" si="67"/>
        <v>42.84</v>
      </c>
      <c r="L520" s="284">
        <f t="shared" si="68"/>
        <v>21.21</v>
      </c>
      <c r="M520" s="284">
        <f t="shared" si="69"/>
        <v>21.55</v>
      </c>
      <c r="N520" s="284">
        <f t="shared" si="70"/>
        <v>35.35</v>
      </c>
      <c r="O520" s="285">
        <f t="shared" si="71"/>
        <v>42.42</v>
      </c>
    </row>
    <row r="521" spans="1:15" ht="16" customHeight="1" x14ac:dyDescent="0.25">
      <c r="A521" s="269">
        <f>'Traitements par indices'!A521:C548</f>
        <v>523</v>
      </c>
      <c r="B521" s="286">
        <f>'Traitements par indices'!B521:D548</f>
        <v>618</v>
      </c>
      <c r="C521" s="271">
        <f>'Traitements par indices'!C521:E548</f>
        <v>30895.39</v>
      </c>
      <c r="D521" s="272">
        <f>TRUNC(TRUNC(((C521+('Traitements par indices'!F521*12))/1820),2)*1.25,2)</f>
        <v>21.85</v>
      </c>
      <c r="E521" s="273">
        <f>TRUNC(TRUNC(((C521+('Traitements par indices'!F521*12))/1820),2)*1.27,2)</f>
        <v>22.19</v>
      </c>
      <c r="F521" s="273">
        <f t="shared" si="64"/>
        <v>36.409999999999997</v>
      </c>
      <c r="G521" s="274">
        <f t="shared" si="65"/>
        <v>43.7</v>
      </c>
      <c r="H521" s="275">
        <f>TRUNC(TRUNC(((C521+('Traitements par indices'!G521*12))/1820),2)*1.25,2)</f>
        <v>21.42</v>
      </c>
      <c r="I521" s="275">
        <f>TRUNC(TRUNC(((C521+('Traitements par indices'!G521*12))/1820),2)*1.27,2)</f>
        <v>21.76</v>
      </c>
      <c r="J521" s="275">
        <f t="shared" si="66"/>
        <v>35.700000000000003</v>
      </c>
      <c r="K521" s="276">
        <f t="shared" si="67"/>
        <v>42.84</v>
      </c>
      <c r="L521" s="275">
        <f t="shared" si="68"/>
        <v>21.21</v>
      </c>
      <c r="M521" s="275">
        <f t="shared" si="69"/>
        <v>21.55</v>
      </c>
      <c r="N521" s="275">
        <f t="shared" si="70"/>
        <v>35.35</v>
      </c>
      <c r="O521" s="276">
        <f t="shared" si="71"/>
        <v>42.42</v>
      </c>
    </row>
    <row r="522" spans="1:15" ht="16" customHeight="1" x14ac:dyDescent="0.25">
      <c r="A522" s="278">
        <f>'Traitements par indices'!A522:C549</f>
        <v>524</v>
      </c>
      <c r="B522" s="279">
        <f>'Traitements par indices'!B522:D549</f>
        <v>619</v>
      </c>
      <c r="C522" s="280">
        <f>'Traitements par indices'!C522:E549</f>
        <v>30954.46</v>
      </c>
      <c r="D522" s="281">
        <f>TRUNC(TRUNC(((C522+('Traitements par indices'!F522*12))/1820),2)*1.25,2)</f>
        <v>21.88</v>
      </c>
      <c r="E522" s="282">
        <f>TRUNC(TRUNC(((C522+('Traitements par indices'!F522*12))/1820),2)*1.27,2)</f>
        <v>22.23</v>
      </c>
      <c r="F522" s="282">
        <f t="shared" si="64"/>
        <v>36.46</v>
      </c>
      <c r="G522" s="283">
        <f t="shared" si="65"/>
        <v>43.76</v>
      </c>
      <c r="H522" s="284">
        <f>TRUNC(TRUNC(((C522+('Traitements par indices'!G522*12))/1820),2)*1.25,2)</f>
        <v>21.46</v>
      </c>
      <c r="I522" s="284">
        <f>TRUNC(TRUNC(((C522+('Traitements par indices'!G522*12))/1820),2)*1.27,2)</f>
        <v>21.8</v>
      </c>
      <c r="J522" s="284">
        <f t="shared" si="66"/>
        <v>35.76</v>
      </c>
      <c r="K522" s="285">
        <f t="shared" si="67"/>
        <v>42.92</v>
      </c>
      <c r="L522" s="284">
        <f t="shared" si="68"/>
        <v>21.25</v>
      </c>
      <c r="M522" s="284">
        <f t="shared" si="69"/>
        <v>21.59</v>
      </c>
      <c r="N522" s="284">
        <f t="shared" si="70"/>
        <v>35.409999999999997</v>
      </c>
      <c r="O522" s="285">
        <f t="shared" si="71"/>
        <v>42.5</v>
      </c>
    </row>
    <row r="523" spans="1:15" ht="16" customHeight="1" x14ac:dyDescent="0.25">
      <c r="A523" s="269">
        <f>'Traitements par indices'!A523:C550</f>
        <v>525</v>
      </c>
      <c r="B523" s="286">
        <f>'Traitements par indices'!B523:D550</f>
        <v>620</v>
      </c>
      <c r="C523" s="271">
        <f>'Traitements par indices'!C523:E550</f>
        <v>31013.54</v>
      </c>
      <c r="D523" s="272">
        <f>TRUNC(TRUNC(((C523+('Traitements par indices'!F523*12))/1820),2)*1.25,2)</f>
        <v>21.93</v>
      </c>
      <c r="E523" s="273">
        <f>TRUNC(TRUNC(((C523+('Traitements par indices'!F523*12))/1820),2)*1.27,2)</f>
        <v>22.28</v>
      </c>
      <c r="F523" s="273">
        <f t="shared" si="64"/>
        <v>36.549999999999997</v>
      </c>
      <c r="G523" s="274">
        <f t="shared" si="65"/>
        <v>43.86</v>
      </c>
      <c r="H523" s="275">
        <f>TRUNC(TRUNC(((C523+('Traitements par indices'!G523*12))/1820),2)*1.25,2)</f>
        <v>21.51</v>
      </c>
      <c r="I523" s="275">
        <f>TRUNC(TRUNC(((C523+('Traitements par indices'!G523*12))/1820),2)*1.27,2)</f>
        <v>21.85</v>
      </c>
      <c r="J523" s="275">
        <f t="shared" si="66"/>
        <v>35.85</v>
      </c>
      <c r="K523" s="276">
        <f t="shared" si="67"/>
        <v>43.02</v>
      </c>
      <c r="L523" s="275">
        <f t="shared" si="68"/>
        <v>21.3</v>
      </c>
      <c r="M523" s="275">
        <f t="shared" si="69"/>
        <v>21.64</v>
      </c>
      <c r="N523" s="275">
        <f t="shared" si="70"/>
        <v>35.5</v>
      </c>
      <c r="O523" s="276">
        <f t="shared" si="71"/>
        <v>42.6</v>
      </c>
    </row>
    <row r="524" spans="1:15" ht="16" customHeight="1" x14ac:dyDescent="0.25">
      <c r="A524" s="278">
        <f>'Traitements par indices'!A524:C551</f>
        <v>526</v>
      </c>
      <c r="B524" s="279">
        <f>'Traitements par indices'!B524:D551</f>
        <v>621</v>
      </c>
      <c r="C524" s="280">
        <f>'Traitements par indices'!C524:E551</f>
        <v>31072.61</v>
      </c>
      <c r="D524" s="281">
        <f>TRUNC(TRUNC(((C524+('Traitements par indices'!F524*12))/1820),2)*1.25,2)</f>
        <v>21.97</v>
      </c>
      <c r="E524" s="282">
        <f>TRUNC(TRUNC(((C524+('Traitements par indices'!F524*12))/1820),2)*1.27,2)</f>
        <v>22.32</v>
      </c>
      <c r="F524" s="282">
        <f t="shared" si="64"/>
        <v>36.61</v>
      </c>
      <c r="G524" s="283">
        <f t="shared" si="65"/>
        <v>43.94</v>
      </c>
      <c r="H524" s="284">
        <f>TRUNC(TRUNC(((C524+('Traitements par indices'!G524*12))/1820),2)*1.25,2)</f>
        <v>21.55</v>
      </c>
      <c r="I524" s="284">
        <f>TRUNC(TRUNC(((C524+('Traitements par indices'!G524*12))/1820),2)*1.27,2)</f>
        <v>21.89</v>
      </c>
      <c r="J524" s="284">
        <f t="shared" si="66"/>
        <v>35.909999999999997</v>
      </c>
      <c r="K524" s="285">
        <f t="shared" si="67"/>
        <v>43.1</v>
      </c>
      <c r="L524" s="284">
        <f t="shared" si="68"/>
        <v>21.33</v>
      </c>
      <c r="M524" s="284">
        <f t="shared" si="69"/>
        <v>21.67</v>
      </c>
      <c r="N524" s="284">
        <f t="shared" si="70"/>
        <v>35.549999999999997</v>
      </c>
      <c r="O524" s="285">
        <f t="shared" si="71"/>
        <v>42.66</v>
      </c>
    </row>
    <row r="525" spans="1:15" ht="16" customHeight="1" x14ac:dyDescent="0.25">
      <c r="A525" s="269">
        <f>'Traitements par indices'!A525:C552</f>
        <v>527</v>
      </c>
      <c r="B525" s="286">
        <f>'Traitements par indices'!B525:D552</f>
        <v>622</v>
      </c>
      <c r="C525" s="271">
        <f>'Traitements par indices'!C525:E552</f>
        <v>31131.68</v>
      </c>
      <c r="D525" s="272">
        <f>TRUNC(TRUNC(((C525+('Traitements par indices'!F525*12))/1820),2)*1.25,2)</f>
        <v>22.01</v>
      </c>
      <c r="E525" s="273">
        <f>TRUNC(TRUNC(((C525+('Traitements par indices'!F525*12))/1820),2)*1.27,2)</f>
        <v>22.36</v>
      </c>
      <c r="F525" s="273">
        <f t="shared" si="64"/>
        <v>36.68</v>
      </c>
      <c r="G525" s="274">
        <f t="shared" si="65"/>
        <v>44.02</v>
      </c>
      <c r="H525" s="275">
        <f>TRUNC(TRUNC(((C525+('Traitements par indices'!G525*12))/1820),2)*1.25,2)</f>
        <v>21.58</v>
      </c>
      <c r="I525" s="275">
        <f>TRUNC(TRUNC(((C525+('Traitements par indices'!G525*12))/1820),2)*1.27,2)</f>
        <v>21.93</v>
      </c>
      <c r="J525" s="275">
        <f t="shared" si="66"/>
        <v>35.96</v>
      </c>
      <c r="K525" s="276">
        <f t="shared" si="67"/>
        <v>43.16</v>
      </c>
      <c r="L525" s="275">
        <f t="shared" si="68"/>
        <v>21.37</v>
      </c>
      <c r="M525" s="275">
        <f t="shared" si="69"/>
        <v>21.71</v>
      </c>
      <c r="N525" s="275">
        <f t="shared" si="70"/>
        <v>35.61</v>
      </c>
      <c r="O525" s="276">
        <f t="shared" si="71"/>
        <v>42.74</v>
      </c>
    </row>
    <row r="526" spans="1:15" ht="16" customHeight="1" x14ac:dyDescent="0.25">
      <c r="A526" s="278">
        <f>'Traitements par indices'!A526:C553</f>
        <v>528</v>
      </c>
      <c r="B526" s="279">
        <f>'Traitements par indices'!B526:D553</f>
        <v>623</v>
      </c>
      <c r="C526" s="280">
        <f>'Traitements par indices'!C526:E553</f>
        <v>31190.76</v>
      </c>
      <c r="D526" s="281">
        <f>TRUNC(TRUNC(((C526+('Traitements par indices'!F526*12))/1820),2)*1.25,2)</f>
        <v>22.06</v>
      </c>
      <c r="E526" s="282">
        <f>TRUNC(TRUNC(((C526+('Traitements par indices'!F526*12))/1820),2)*1.27,2)</f>
        <v>22.41</v>
      </c>
      <c r="F526" s="282">
        <f t="shared" si="64"/>
        <v>36.76</v>
      </c>
      <c r="G526" s="283">
        <f t="shared" si="65"/>
        <v>44.12</v>
      </c>
      <c r="H526" s="284">
        <f>TRUNC(TRUNC(((C526+('Traitements par indices'!G526*12))/1820),2)*1.25,2)</f>
        <v>21.62</v>
      </c>
      <c r="I526" s="284">
        <f>TRUNC(TRUNC(((C526+('Traitements par indices'!G526*12))/1820),2)*1.27,2)</f>
        <v>21.97</v>
      </c>
      <c r="J526" s="284">
        <f t="shared" si="66"/>
        <v>36.03</v>
      </c>
      <c r="K526" s="285">
        <f t="shared" si="67"/>
        <v>43.24</v>
      </c>
      <c r="L526" s="284">
        <f t="shared" si="68"/>
        <v>21.41</v>
      </c>
      <c r="M526" s="284">
        <f t="shared" si="69"/>
        <v>21.75</v>
      </c>
      <c r="N526" s="284">
        <f t="shared" si="70"/>
        <v>35.68</v>
      </c>
      <c r="O526" s="285">
        <f t="shared" si="71"/>
        <v>42.82</v>
      </c>
    </row>
    <row r="527" spans="1:15" ht="16" customHeight="1" x14ac:dyDescent="0.25">
      <c r="A527" s="269">
        <f>'Traitements par indices'!A527:C554</f>
        <v>529</v>
      </c>
      <c r="B527" s="286">
        <f>'Traitements par indices'!B527:D554</f>
        <v>624</v>
      </c>
      <c r="C527" s="271">
        <f>'Traitements par indices'!C527:E554</f>
        <v>31249.83</v>
      </c>
      <c r="D527" s="272">
        <f>TRUNC(TRUNC(((C527+('Traitements par indices'!F527*12))/1820),2)*1.25,2)</f>
        <v>22.1</v>
      </c>
      <c r="E527" s="273">
        <f>TRUNC(TRUNC(((C527+('Traitements par indices'!F527*12))/1820),2)*1.27,2)</f>
        <v>22.45</v>
      </c>
      <c r="F527" s="273">
        <f t="shared" si="64"/>
        <v>36.83</v>
      </c>
      <c r="G527" s="274">
        <f t="shared" si="65"/>
        <v>44.2</v>
      </c>
      <c r="H527" s="275">
        <f>TRUNC(TRUNC(((C527+('Traitements par indices'!G527*12))/1820),2)*1.25,2)</f>
        <v>21.67</v>
      </c>
      <c r="I527" s="275">
        <f>TRUNC(TRUNC(((C527+('Traitements par indices'!G527*12))/1820),2)*1.27,2)</f>
        <v>22.02</v>
      </c>
      <c r="J527" s="275">
        <f t="shared" si="66"/>
        <v>36.11</v>
      </c>
      <c r="K527" s="276">
        <f t="shared" si="67"/>
        <v>43.34</v>
      </c>
      <c r="L527" s="275">
        <f t="shared" si="68"/>
        <v>21.46</v>
      </c>
      <c r="M527" s="275">
        <f t="shared" si="69"/>
        <v>21.8</v>
      </c>
      <c r="N527" s="275">
        <f t="shared" si="70"/>
        <v>35.76</v>
      </c>
      <c r="O527" s="276">
        <f t="shared" si="71"/>
        <v>42.92</v>
      </c>
    </row>
    <row r="528" spans="1:15" ht="16" customHeight="1" x14ac:dyDescent="0.25">
      <c r="A528" s="278">
        <f>'Traitements par indices'!A528:C555</f>
        <v>529</v>
      </c>
      <c r="B528" s="279">
        <f>'Traitements par indices'!B528:D555</f>
        <v>625</v>
      </c>
      <c r="C528" s="280">
        <f>'Traitements par indices'!C528:E555</f>
        <v>31249.83</v>
      </c>
      <c r="D528" s="281">
        <f>TRUNC(TRUNC(((C528+('Traitements par indices'!F528*12))/1820),2)*1.25,2)</f>
        <v>22.1</v>
      </c>
      <c r="E528" s="282">
        <f>TRUNC(TRUNC(((C528+('Traitements par indices'!F528*12))/1820),2)*1.27,2)</f>
        <v>22.45</v>
      </c>
      <c r="F528" s="282">
        <f t="shared" si="64"/>
        <v>36.83</v>
      </c>
      <c r="G528" s="283">
        <f t="shared" si="65"/>
        <v>44.2</v>
      </c>
      <c r="H528" s="284">
        <f>TRUNC(TRUNC(((C528+('Traitements par indices'!G528*12))/1820),2)*1.25,2)</f>
        <v>21.67</v>
      </c>
      <c r="I528" s="284">
        <f>TRUNC(TRUNC(((C528+('Traitements par indices'!G528*12))/1820),2)*1.27,2)</f>
        <v>22.02</v>
      </c>
      <c r="J528" s="284">
        <f t="shared" si="66"/>
        <v>36.11</v>
      </c>
      <c r="K528" s="285">
        <f t="shared" si="67"/>
        <v>43.34</v>
      </c>
      <c r="L528" s="284">
        <f t="shared" si="68"/>
        <v>21.46</v>
      </c>
      <c r="M528" s="284">
        <f t="shared" si="69"/>
        <v>21.8</v>
      </c>
      <c r="N528" s="284">
        <f t="shared" si="70"/>
        <v>35.76</v>
      </c>
      <c r="O528" s="285">
        <f t="shared" si="71"/>
        <v>42.92</v>
      </c>
    </row>
    <row r="529" spans="1:15" ht="16" customHeight="1" x14ac:dyDescent="0.25">
      <c r="A529" s="269">
        <f>'Traitements par indices'!A529:C556</f>
        <v>530</v>
      </c>
      <c r="B529" s="286">
        <f>'Traitements par indices'!B529:D556</f>
        <v>626</v>
      </c>
      <c r="C529" s="271">
        <f>'Traitements par indices'!C529:E556</f>
        <v>31308.9</v>
      </c>
      <c r="D529" s="272">
        <f>TRUNC(TRUNC(((C529+('Traitements par indices'!F529*12))/1820),2)*1.25,2)</f>
        <v>22.13</v>
      </c>
      <c r="E529" s="273">
        <f>TRUNC(TRUNC(((C529+('Traitements par indices'!F529*12))/1820),2)*1.27,2)</f>
        <v>22.49</v>
      </c>
      <c r="F529" s="273">
        <f t="shared" si="64"/>
        <v>36.880000000000003</v>
      </c>
      <c r="G529" s="274">
        <f t="shared" si="65"/>
        <v>44.26</v>
      </c>
      <c r="H529" s="275">
        <f>TRUNC(TRUNC(((C529+('Traitements par indices'!G529*12))/1820),2)*1.25,2)</f>
        <v>21.71</v>
      </c>
      <c r="I529" s="275">
        <f>TRUNC(TRUNC(((C529+('Traitements par indices'!G529*12))/1820),2)*1.27,2)</f>
        <v>22.05</v>
      </c>
      <c r="J529" s="275">
        <f t="shared" si="66"/>
        <v>36.18</v>
      </c>
      <c r="K529" s="276">
        <f t="shared" si="67"/>
        <v>43.42</v>
      </c>
      <c r="L529" s="275">
        <f t="shared" si="68"/>
        <v>21.5</v>
      </c>
      <c r="M529" s="275">
        <f t="shared" si="69"/>
        <v>21.84</v>
      </c>
      <c r="N529" s="275">
        <f t="shared" si="70"/>
        <v>35.83</v>
      </c>
      <c r="O529" s="276">
        <f t="shared" si="71"/>
        <v>43</v>
      </c>
    </row>
    <row r="530" spans="1:15" ht="16" customHeight="1" x14ac:dyDescent="0.25">
      <c r="A530" s="278">
        <f>'Traitements par indices'!A530:C557</f>
        <v>531</v>
      </c>
      <c r="B530" s="279">
        <f>'Traitements par indices'!B530:D557</f>
        <v>627</v>
      </c>
      <c r="C530" s="280">
        <f>'Traitements par indices'!C530:E557</f>
        <v>31367.98</v>
      </c>
      <c r="D530" s="281">
        <f>TRUNC(TRUNC(((C530+('Traitements par indices'!F530*12))/1820),2)*1.25,2)</f>
        <v>22.18</v>
      </c>
      <c r="E530" s="282">
        <f>TRUNC(TRUNC(((C530+('Traitements par indices'!F530*12))/1820),2)*1.27,2)</f>
        <v>22.54</v>
      </c>
      <c r="F530" s="282">
        <f t="shared" si="64"/>
        <v>36.96</v>
      </c>
      <c r="G530" s="283">
        <f t="shared" si="65"/>
        <v>44.36</v>
      </c>
      <c r="H530" s="284">
        <f>TRUNC(TRUNC(((C530+('Traitements par indices'!G530*12))/1820),2)*1.25,2)</f>
        <v>21.75</v>
      </c>
      <c r="I530" s="284">
        <f>TRUNC(TRUNC(((C530+('Traitements par indices'!G530*12))/1820),2)*1.27,2)</f>
        <v>22.09</v>
      </c>
      <c r="J530" s="284">
        <f t="shared" si="66"/>
        <v>36.25</v>
      </c>
      <c r="K530" s="285">
        <f t="shared" si="67"/>
        <v>43.5</v>
      </c>
      <c r="L530" s="284">
        <f t="shared" si="68"/>
        <v>21.53</v>
      </c>
      <c r="M530" s="284">
        <f t="shared" si="69"/>
        <v>21.88</v>
      </c>
      <c r="N530" s="284">
        <f t="shared" si="70"/>
        <v>35.880000000000003</v>
      </c>
      <c r="O530" s="285">
        <f t="shared" si="71"/>
        <v>43.06</v>
      </c>
    </row>
    <row r="531" spans="1:15" ht="16" customHeight="1" x14ac:dyDescent="0.25">
      <c r="A531" s="269">
        <f>'Traitements par indices'!A531:C558</f>
        <v>532</v>
      </c>
      <c r="B531" s="286">
        <f>'Traitements par indices'!B531:D558</f>
        <v>628</v>
      </c>
      <c r="C531" s="271">
        <f>'Traitements par indices'!C531:E558</f>
        <v>31427.05</v>
      </c>
      <c r="D531" s="272">
        <f>TRUNC(TRUNC(((C531+('Traitements par indices'!F531*12))/1820),2)*1.25,2)</f>
        <v>22.22</v>
      </c>
      <c r="E531" s="273">
        <f>TRUNC(TRUNC(((C531+('Traitements par indices'!F531*12))/1820),2)*1.27,2)</f>
        <v>22.58</v>
      </c>
      <c r="F531" s="273">
        <f t="shared" si="64"/>
        <v>37.03</v>
      </c>
      <c r="G531" s="274">
        <f t="shared" si="65"/>
        <v>44.44</v>
      </c>
      <c r="H531" s="275">
        <f>TRUNC(TRUNC(((C531+('Traitements par indices'!G531*12))/1820),2)*1.25,2)</f>
        <v>21.8</v>
      </c>
      <c r="I531" s="275">
        <f>TRUNC(TRUNC(((C531+('Traitements par indices'!G531*12))/1820),2)*1.27,2)</f>
        <v>22.14</v>
      </c>
      <c r="J531" s="275">
        <f t="shared" si="66"/>
        <v>36.33</v>
      </c>
      <c r="K531" s="276">
        <f t="shared" si="67"/>
        <v>43.6</v>
      </c>
      <c r="L531" s="275">
        <f t="shared" si="68"/>
        <v>21.57</v>
      </c>
      <c r="M531" s="275">
        <f t="shared" si="69"/>
        <v>21.92</v>
      </c>
      <c r="N531" s="275">
        <f t="shared" si="70"/>
        <v>35.950000000000003</v>
      </c>
      <c r="O531" s="276">
        <f t="shared" si="71"/>
        <v>43.14</v>
      </c>
    </row>
    <row r="532" spans="1:15" ht="16" customHeight="1" x14ac:dyDescent="0.25">
      <c r="A532" s="278">
        <f>'Traitements par indices'!A532:C559</f>
        <v>532</v>
      </c>
      <c r="B532" s="279">
        <f>'Traitements par indices'!B532:D559</f>
        <v>629</v>
      </c>
      <c r="C532" s="280">
        <f>'Traitements par indices'!C532:E559</f>
        <v>31427.05</v>
      </c>
      <c r="D532" s="281">
        <f>TRUNC(TRUNC(((C532+('Traitements par indices'!F532*12))/1820),2)*1.25,2)</f>
        <v>22.22</v>
      </c>
      <c r="E532" s="282">
        <f>TRUNC(TRUNC(((C532+('Traitements par indices'!F532*12))/1820),2)*1.27,2)</f>
        <v>22.58</v>
      </c>
      <c r="F532" s="282">
        <f t="shared" si="64"/>
        <v>37.03</v>
      </c>
      <c r="G532" s="283">
        <f t="shared" si="65"/>
        <v>44.44</v>
      </c>
      <c r="H532" s="284">
        <f>TRUNC(TRUNC(((C532+('Traitements par indices'!G532*12))/1820),2)*1.25,2)</f>
        <v>21.8</v>
      </c>
      <c r="I532" s="284">
        <f>TRUNC(TRUNC(((C532+('Traitements par indices'!G532*12))/1820),2)*1.27,2)</f>
        <v>22.14</v>
      </c>
      <c r="J532" s="284">
        <f t="shared" si="66"/>
        <v>36.33</v>
      </c>
      <c r="K532" s="285">
        <f t="shared" si="67"/>
        <v>43.6</v>
      </c>
      <c r="L532" s="284">
        <f t="shared" si="68"/>
        <v>21.57</v>
      </c>
      <c r="M532" s="284">
        <f t="shared" si="69"/>
        <v>21.92</v>
      </c>
      <c r="N532" s="284">
        <f t="shared" si="70"/>
        <v>35.950000000000003</v>
      </c>
      <c r="O532" s="285">
        <f t="shared" si="71"/>
        <v>43.14</v>
      </c>
    </row>
    <row r="533" spans="1:15" ht="16" customHeight="1" x14ac:dyDescent="0.25">
      <c r="A533" s="269">
        <f>'Traitements par indices'!A533:C560</f>
        <v>533</v>
      </c>
      <c r="B533" s="286">
        <f>'Traitements par indices'!B533:D560</f>
        <v>630</v>
      </c>
      <c r="C533" s="271">
        <f>'Traitements par indices'!C533:E560</f>
        <v>31486.12</v>
      </c>
      <c r="D533" s="272">
        <f>TRUNC(TRUNC(((C533+('Traitements par indices'!F533*12))/1820),2)*1.25,2)</f>
        <v>22.26</v>
      </c>
      <c r="E533" s="273">
        <f>TRUNC(TRUNC(((C533+('Traitements par indices'!F533*12))/1820),2)*1.27,2)</f>
        <v>22.61</v>
      </c>
      <c r="F533" s="273">
        <f t="shared" si="64"/>
        <v>37.1</v>
      </c>
      <c r="G533" s="274">
        <f t="shared" si="65"/>
        <v>44.52</v>
      </c>
      <c r="H533" s="275">
        <f>TRUNC(TRUNC(((C533+('Traitements par indices'!G533*12))/1820),2)*1.25,2)</f>
        <v>21.83</v>
      </c>
      <c r="I533" s="275">
        <f>TRUNC(TRUNC(((C533+('Traitements par indices'!G533*12))/1820),2)*1.27,2)</f>
        <v>22.18</v>
      </c>
      <c r="J533" s="275">
        <f t="shared" si="66"/>
        <v>36.380000000000003</v>
      </c>
      <c r="K533" s="276">
        <f t="shared" si="67"/>
        <v>43.66</v>
      </c>
      <c r="L533" s="275">
        <f t="shared" si="68"/>
        <v>21.62</v>
      </c>
      <c r="M533" s="275">
        <f t="shared" si="69"/>
        <v>21.97</v>
      </c>
      <c r="N533" s="275">
        <f t="shared" si="70"/>
        <v>36.03</v>
      </c>
      <c r="O533" s="276">
        <f t="shared" si="71"/>
        <v>43.24</v>
      </c>
    </row>
    <row r="534" spans="1:15" ht="16" customHeight="1" x14ac:dyDescent="0.25">
      <c r="A534" s="278">
        <f>'Traitements par indices'!A534:C561</f>
        <v>534</v>
      </c>
      <c r="B534" s="279">
        <f>'Traitements par indices'!B534:D561</f>
        <v>631</v>
      </c>
      <c r="C534" s="280">
        <f>'Traitements par indices'!C534:E561</f>
        <v>31545.200000000001</v>
      </c>
      <c r="D534" s="281">
        <f>TRUNC(TRUNC(((C534+('Traitements par indices'!F534*12))/1820),2)*1.25,2)</f>
        <v>22.31</v>
      </c>
      <c r="E534" s="282">
        <f>TRUNC(TRUNC(((C534+('Traitements par indices'!F534*12))/1820),2)*1.27,2)</f>
        <v>22.66</v>
      </c>
      <c r="F534" s="282">
        <f t="shared" si="64"/>
        <v>37.18</v>
      </c>
      <c r="G534" s="283">
        <f t="shared" si="65"/>
        <v>44.62</v>
      </c>
      <c r="H534" s="284">
        <f>TRUNC(TRUNC(((C534+('Traitements par indices'!G534*12))/1820),2)*1.25,2)</f>
        <v>21.87</v>
      </c>
      <c r="I534" s="284">
        <f>TRUNC(TRUNC(((C534+('Traitements par indices'!G534*12))/1820),2)*1.27,2)</f>
        <v>22.22</v>
      </c>
      <c r="J534" s="284">
        <f t="shared" si="66"/>
        <v>36.450000000000003</v>
      </c>
      <c r="K534" s="285">
        <f t="shared" si="67"/>
        <v>43.74</v>
      </c>
      <c r="L534" s="284">
        <f t="shared" si="68"/>
        <v>21.66</v>
      </c>
      <c r="M534" s="284">
        <f t="shared" si="69"/>
        <v>22</v>
      </c>
      <c r="N534" s="284">
        <f t="shared" si="70"/>
        <v>36.1</v>
      </c>
      <c r="O534" s="285">
        <f t="shared" si="71"/>
        <v>43.32</v>
      </c>
    </row>
    <row r="535" spans="1:15" ht="16" customHeight="1" x14ac:dyDescent="0.25">
      <c r="A535" s="269">
        <f>'Traitements par indices'!A535:C562</f>
        <v>535</v>
      </c>
      <c r="B535" s="286">
        <f>'Traitements par indices'!B535:D562</f>
        <v>632</v>
      </c>
      <c r="C535" s="271">
        <f>'Traitements par indices'!C535:E562</f>
        <v>31604.27</v>
      </c>
      <c r="D535" s="272">
        <f>TRUNC(TRUNC(((C535+('Traitements par indices'!F535*12))/1820),2)*1.25,2)</f>
        <v>22.35</v>
      </c>
      <c r="E535" s="273">
        <f>TRUNC(TRUNC(((C535+('Traitements par indices'!F535*12))/1820),2)*1.27,2)</f>
        <v>22.7</v>
      </c>
      <c r="F535" s="273">
        <f t="shared" si="64"/>
        <v>37.25</v>
      </c>
      <c r="G535" s="274">
        <f t="shared" si="65"/>
        <v>44.7</v>
      </c>
      <c r="H535" s="275">
        <f>TRUNC(TRUNC(((C535+('Traitements par indices'!G535*12))/1820),2)*1.25,2)</f>
        <v>21.91</v>
      </c>
      <c r="I535" s="275">
        <f>TRUNC(TRUNC(((C535+('Traitements par indices'!G535*12))/1820),2)*1.27,2)</f>
        <v>22.26</v>
      </c>
      <c r="J535" s="275">
        <f t="shared" si="66"/>
        <v>36.51</v>
      </c>
      <c r="K535" s="276">
        <f t="shared" si="67"/>
        <v>43.82</v>
      </c>
      <c r="L535" s="275">
        <f t="shared" si="68"/>
        <v>21.7</v>
      </c>
      <c r="M535" s="275">
        <f t="shared" si="69"/>
        <v>22.04</v>
      </c>
      <c r="N535" s="275">
        <f t="shared" si="70"/>
        <v>36.159999999999997</v>
      </c>
      <c r="O535" s="276">
        <f t="shared" si="71"/>
        <v>43.4</v>
      </c>
    </row>
    <row r="536" spans="1:15" ht="16" customHeight="1" x14ac:dyDescent="0.25">
      <c r="A536" s="278">
        <f>'Traitements par indices'!A536:C563</f>
        <v>535</v>
      </c>
      <c r="B536" s="279">
        <f>'Traitements par indices'!B536:D563</f>
        <v>633</v>
      </c>
      <c r="C536" s="280">
        <f>'Traitements par indices'!C536:E563</f>
        <v>31604.27</v>
      </c>
      <c r="D536" s="281">
        <f>TRUNC(TRUNC(((C536+('Traitements par indices'!F536*12))/1820),2)*1.25,2)</f>
        <v>22.35</v>
      </c>
      <c r="E536" s="282">
        <f>TRUNC(TRUNC(((C536+('Traitements par indices'!F536*12))/1820),2)*1.27,2)</f>
        <v>22.7</v>
      </c>
      <c r="F536" s="282">
        <f t="shared" si="64"/>
        <v>37.25</v>
      </c>
      <c r="G536" s="283">
        <f t="shared" si="65"/>
        <v>44.7</v>
      </c>
      <c r="H536" s="284">
        <f>TRUNC(TRUNC(((C536+('Traitements par indices'!G536*12))/1820),2)*1.25,2)</f>
        <v>21.91</v>
      </c>
      <c r="I536" s="284">
        <f>TRUNC(TRUNC(((C536+('Traitements par indices'!G536*12))/1820),2)*1.27,2)</f>
        <v>22.26</v>
      </c>
      <c r="J536" s="284">
        <f t="shared" si="66"/>
        <v>36.51</v>
      </c>
      <c r="K536" s="285">
        <f t="shared" si="67"/>
        <v>43.82</v>
      </c>
      <c r="L536" s="284">
        <f t="shared" si="68"/>
        <v>21.7</v>
      </c>
      <c r="M536" s="284">
        <f t="shared" si="69"/>
        <v>22.04</v>
      </c>
      <c r="N536" s="284">
        <f t="shared" si="70"/>
        <v>36.159999999999997</v>
      </c>
      <c r="O536" s="285">
        <f t="shared" si="71"/>
        <v>43.4</v>
      </c>
    </row>
    <row r="537" spans="1:15" ht="16" customHeight="1" x14ac:dyDescent="0.25">
      <c r="A537" s="269">
        <f>'Traitements par indices'!A537:C564</f>
        <v>536</v>
      </c>
      <c r="B537" s="286">
        <f>'Traitements par indices'!B537:D564</f>
        <v>634</v>
      </c>
      <c r="C537" s="271">
        <f>'Traitements par indices'!C537:E564</f>
        <v>31663.34</v>
      </c>
      <c r="D537" s="272">
        <f>TRUNC(TRUNC(((C537+('Traitements par indices'!F537*12))/1820),2)*1.25,2)</f>
        <v>22.38</v>
      </c>
      <c r="E537" s="273">
        <f>TRUNC(TRUNC(((C537+('Traitements par indices'!F537*12))/1820),2)*1.27,2)</f>
        <v>22.74</v>
      </c>
      <c r="F537" s="273">
        <f t="shared" si="64"/>
        <v>37.299999999999997</v>
      </c>
      <c r="G537" s="274">
        <f t="shared" si="65"/>
        <v>44.76</v>
      </c>
      <c r="H537" s="275">
        <f>TRUNC(TRUNC(((C537+('Traitements par indices'!G537*12))/1820),2)*1.25,2)</f>
        <v>21.96</v>
      </c>
      <c r="I537" s="275">
        <f>TRUNC(TRUNC(((C537+('Traitements par indices'!G537*12))/1820),2)*1.27,2)</f>
        <v>22.31</v>
      </c>
      <c r="J537" s="275">
        <f t="shared" si="66"/>
        <v>36.6</v>
      </c>
      <c r="K537" s="276">
        <f t="shared" si="67"/>
        <v>43.92</v>
      </c>
      <c r="L537" s="275">
        <f t="shared" si="68"/>
        <v>21.73</v>
      </c>
      <c r="M537" s="275">
        <f t="shared" si="69"/>
        <v>22.08</v>
      </c>
      <c r="N537" s="275">
        <f t="shared" si="70"/>
        <v>36.21</v>
      </c>
      <c r="O537" s="276">
        <f t="shared" si="71"/>
        <v>43.46</v>
      </c>
    </row>
    <row r="538" spans="1:15" ht="16" customHeight="1" x14ac:dyDescent="0.25">
      <c r="A538" s="278">
        <f>'Traitements par indices'!A538:C565</f>
        <v>537</v>
      </c>
      <c r="B538" s="279">
        <f>'Traitements par indices'!B538:D565</f>
        <v>635</v>
      </c>
      <c r="C538" s="280">
        <f>'Traitements par indices'!C538:E565</f>
        <v>31722.42</v>
      </c>
      <c r="D538" s="281">
        <f>TRUNC(TRUNC(((C538+('Traitements par indices'!F538*12))/1820),2)*1.25,2)</f>
        <v>22.43</v>
      </c>
      <c r="E538" s="282">
        <f>TRUNC(TRUNC(((C538+('Traitements par indices'!F538*12))/1820),2)*1.27,2)</f>
        <v>22.79</v>
      </c>
      <c r="F538" s="282">
        <f t="shared" si="64"/>
        <v>37.380000000000003</v>
      </c>
      <c r="G538" s="283">
        <f t="shared" si="65"/>
        <v>44.86</v>
      </c>
      <c r="H538" s="284">
        <f>TRUNC(TRUNC(((C538+('Traitements par indices'!G538*12))/1820),2)*1.25,2)</f>
        <v>22</v>
      </c>
      <c r="I538" s="284">
        <f>TRUNC(TRUNC(((C538+('Traitements par indices'!G538*12))/1820),2)*1.27,2)</f>
        <v>22.35</v>
      </c>
      <c r="J538" s="284">
        <f t="shared" si="66"/>
        <v>36.659999999999997</v>
      </c>
      <c r="K538" s="285">
        <f t="shared" si="67"/>
        <v>44</v>
      </c>
      <c r="L538" s="284">
        <f t="shared" si="68"/>
        <v>21.77</v>
      </c>
      <c r="M538" s="284">
        <f t="shared" si="69"/>
        <v>22.12</v>
      </c>
      <c r="N538" s="284">
        <f t="shared" si="70"/>
        <v>36.28</v>
      </c>
      <c r="O538" s="285">
        <f t="shared" si="71"/>
        <v>43.54</v>
      </c>
    </row>
    <row r="539" spans="1:15" ht="16" customHeight="1" x14ac:dyDescent="0.25">
      <c r="A539" s="269">
        <f>'Traitements par indices'!A539:C566</f>
        <v>538</v>
      </c>
      <c r="B539" s="286">
        <f>'Traitements par indices'!B539:D566</f>
        <v>636</v>
      </c>
      <c r="C539" s="271">
        <f>'Traitements par indices'!C539:E566</f>
        <v>31781.49</v>
      </c>
      <c r="D539" s="272">
        <f>TRUNC(TRUNC(((C539+('Traitements par indices'!F539*12))/1820),2)*1.25,2)</f>
        <v>22.47</v>
      </c>
      <c r="E539" s="273">
        <f>TRUNC(TRUNC(((C539+('Traitements par indices'!F539*12))/1820),2)*1.27,2)</f>
        <v>22.83</v>
      </c>
      <c r="F539" s="273">
        <f t="shared" si="64"/>
        <v>37.450000000000003</v>
      </c>
      <c r="G539" s="274">
        <f t="shared" si="65"/>
        <v>44.94</v>
      </c>
      <c r="H539" s="275">
        <f>TRUNC(TRUNC(((C539+('Traitements par indices'!G539*12))/1820),2)*1.25,2)</f>
        <v>22.03</v>
      </c>
      <c r="I539" s="275">
        <f>TRUNC(TRUNC(((C539+('Traitements par indices'!G539*12))/1820),2)*1.27,2)</f>
        <v>22.39</v>
      </c>
      <c r="J539" s="275">
        <f t="shared" si="66"/>
        <v>36.71</v>
      </c>
      <c r="K539" s="276">
        <f t="shared" si="67"/>
        <v>44.06</v>
      </c>
      <c r="L539" s="275">
        <f t="shared" si="68"/>
        <v>21.82</v>
      </c>
      <c r="M539" s="275">
        <f t="shared" si="69"/>
        <v>22.17</v>
      </c>
      <c r="N539" s="275">
        <f t="shared" si="70"/>
        <v>36.36</v>
      </c>
      <c r="O539" s="276">
        <f t="shared" si="71"/>
        <v>43.64</v>
      </c>
    </row>
    <row r="540" spans="1:15" ht="16" customHeight="1" x14ac:dyDescent="0.25">
      <c r="A540" s="278">
        <f>'Traitements par indices'!A540:C567</f>
        <v>538</v>
      </c>
      <c r="B540" s="279">
        <f>'Traitements par indices'!B540:D567</f>
        <v>637</v>
      </c>
      <c r="C540" s="280">
        <f>'Traitements par indices'!C540:E567</f>
        <v>31781.49</v>
      </c>
      <c r="D540" s="281">
        <f>TRUNC(TRUNC(((C540+('Traitements par indices'!F540*12))/1820),2)*1.25,2)</f>
        <v>22.47</v>
      </c>
      <c r="E540" s="282">
        <f>TRUNC(TRUNC(((C540+('Traitements par indices'!F540*12))/1820),2)*1.27,2)</f>
        <v>22.83</v>
      </c>
      <c r="F540" s="282">
        <f t="shared" si="64"/>
        <v>37.450000000000003</v>
      </c>
      <c r="G540" s="283">
        <f t="shared" si="65"/>
        <v>44.94</v>
      </c>
      <c r="H540" s="284">
        <f>TRUNC(TRUNC(((C540+('Traitements par indices'!G540*12))/1820),2)*1.25,2)</f>
        <v>22.03</v>
      </c>
      <c r="I540" s="284">
        <f>TRUNC(TRUNC(((C540+('Traitements par indices'!G540*12))/1820),2)*1.27,2)</f>
        <v>22.39</v>
      </c>
      <c r="J540" s="284">
        <f t="shared" si="66"/>
        <v>36.71</v>
      </c>
      <c r="K540" s="285">
        <f t="shared" si="67"/>
        <v>44.06</v>
      </c>
      <c r="L540" s="284">
        <f t="shared" si="68"/>
        <v>21.82</v>
      </c>
      <c r="M540" s="284">
        <f t="shared" si="69"/>
        <v>22.17</v>
      </c>
      <c r="N540" s="284">
        <f t="shared" si="70"/>
        <v>36.36</v>
      </c>
      <c r="O540" s="285">
        <f t="shared" si="71"/>
        <v>43.64</v>
      </c>
    </row>
    <row r="541" spans="1:15" ht="16" customHeight="1" x14ac:dyDescent="0.25">
      <c r="A541" s="269">
        <f>'Traitements par indices'!A541:C568</f>
        <v>539</v>
      </c>
      <c r="B541" s="286">
        <f>'Traitements par indices'!B541:D568</f>
        <v>638</v>
      </c>
      <c r="C541" s="271">
        <f>'Traitements par indices'!C541:E568</f>
        <v>31840.560000000001</v>
      </c>
      <c r="D541" s="272">
        <f>TRUNC(TRUNC(((C541+('Traitements par indices'!F541*12))/1820),2)*1.25,2)</f>
        <v>22.51</v>
      </c>
      <c r="E541" s="273">
        <f>TRUNC(TRUNC(((C541+('Traitements par indices'!F541*12))/1820),2)*1.27,2)</f>
        <v>22.87</v>
      </c>
      <c r="F541" s="273">
        <f t="shared" si="64"/>
        <v>37.51</v>
      </c>
      <c r="G541" s="274">
        <f t="shared" si="65"/>
        <v>45.02</v>
      </c>
      <c r="H541" s="275">
        <f>TRUNC(TRUNC(((C541+('Traitements par indices'!G541*12))/1820),2)*1.25,2)</f>
        <v>22.07</v>
      </c>
      <c r="I541" s="275">
        <f>TRUNC(TRUNC(((C541+('Traitements par indices'!G541*12))/1820),2)*1.27,2)</f>
        <v>22.42</v>
      </c>
      <c r="J541" s="275">
        <f t="shared" si="66"/>
        <v>36.78</v>
      </c>
      <c r="K541" s="276">
        <f t="shared" si="67"/>
        <v>44.14</v>
      </c>
      <c r="L541" s="275">
        <f t="shared" si="68"/>
        <v>21.86</v>
      </c>
      <c r="M541" s="275">
        <f t="shared" si="69"/>
        <v>22.21</v>
      </c>
      <c r="N541" s="275">
        <f t="shared" si="70"/>
        <v>36.43</v>
      </c>
      <c r="O541" s="276">
        <f t="shared" si="71"/>
        <v>43.72</v>
      </c>
    </row>
    <row r="542" spans="1:15" ht="16.5" customHeight="1" x14ac:dyDescent="0.25">
      <c r="A542" s="278">
        <f>'Traitements par indices'!A542:C569</f>
        <v>540</v>
      </c>
      <c r="B542" s="279">
        <f>'Traitements par indices'!B542:D569</f>
        <v>639</v>
      </c>
      <c r="C542" s="280">
        <f>'Traitements par indices'!C542:E569</f>
        <v>31899.64</v>
      </c>
      <c r="D542" s="281">
        <f>TRUNC(TRUNC(((C542+('Traitements par indices'!F542*12))/1820),2)*1.25,2)</f>
        <v>22.56</v>
      </c>
      <c r="E542" s="282">
        <f>TRUNC(TRUNC(((C542+('Traitements par indices'!F542*12))/1820),2)*1.27,2)</f>
        <v>22.92</v>
      </c>
      <c r="F542" s="282">
        <f t="shared" si="64"/>
        <v>37.6</v>
      </c>
      <c r="G542" s="283">
        <f t="shared" si="65"/>
        <v>45.12</v>
      </c>
      <c r="H542" s="284">
        <f>TRUNC(TRUNC(((C542+('Traitements par indices'!G542*12))/1820),2)*1.25,2)</f>
        <v>22.12</v>
      </c>
      <c r="I542" s="284">
        <f>TRUNC(TRUNC(((C542+('Traitements par indices'!G542*12))/1820),2)*1.27,2)</f>
        <v>22.47</v>
      </c>
      <c r="J542" s="284">
        <f t="shared" si="66"/>
        <v>36.86</v>
      </c>
      <c r="K542" s="285">
        <f t="shared" si="67"/>
        <v>44.24</v>
      </c>
      <c r="L542" s="284">
        <f t="shared" si="68"/>
        <v>21.9</v>
      </c>
      <c r="M542" s="284">
        <f t="shared" si="69"/>
        <v>22.25</v>
      </c>
      <c r="N542" s="284">
        <f t="shared" si="70"/>
        <v>36.5</v>
      </c>
      <c r="O542" s="285">
        <f t="shared" si="71"/>
        <v>43.8</v>
      </c>
    </row>
    <row r="543" spans="1:15" ht="16.5" customHeight="1" x14ac:dyDescent="0.25">
      <c r="A543" s="269">
        <f>'Traitements par indices'!A543:C570</f>
        <v>540</v>
      </c>
      <c r="B543" s="286">
        <f>'Traitements par indices'!B543:D570</f>
        <v>640</v>
      </c>
      <c r="C543" s="271">
        <f>'Traitements par indices'!C543:E570</f>
        <v>31899.64</v>
      </c>
      <c r="D543" s="272">
        <f>TRUNC(TRUNC(((C543+('Traitements par indices'!F543*12))/1820),2)*1.25,2)</f>
        <v>22.56</v>
      </c>
      <c r="E543" s="273">
        <f>TRUNC(TRUNC(((C543+('Traitements par indices'!F543*12))/1820),2)*1.27,2)</f>
        <v>22.92</v>
      </c>
      <c r="F543" s="273">
        <f t="shared" si="64"/>
        <v>37.6</v>
      </c>
      <c r="G543" s="274">
        <f t="shared" si="65"/>
        <v>45.12</v>
      </c>
      <c r="H543" s="275">
        <f>TRUNC(TRUNC(((C543+('Traitements par indices'!G543*12))/1820),2)*1.25,2)</f>
        <v>22.12</v>
      </c>
      <c r="I543" s="275">
        <f>TRUNC(TRUNC(((C543+('Traitements par indices'!G543*12))/1820),2)*1.27,2)</f>
        <v>22.47</v>
      </c>
      <c r="J543" s="275">
        <f t="shared" si="66"/>
        <v>36.86</v>
      </c>
      <c r="K543" s="276">
        <f t="shared" si="67"/>
        <v>44.24</v>
      </c>
      <c r="L543" s="275">
        <f t="shared" si="68"/>
        <v>21.9</v>
      </c>
      <c r="M543" s="275">
        <f t="shared" si="69"/>
        <v>22.25</v>
      </c>
      <c r="N543" s="275">
        <f t="shared" si="70"/>
        <v>36.5</v>
      </c>
      <c r="O543" s="276">
        <f t="shared" si="71"/>
        <v>43.8</v>
      </c>
    </row>
    <row r="544" spans="1:15" ht="16.5" customHeight="1" x14ac:dyDescent="0.25">
      <c r="A544" s="278">
        <f>'Traitements par indices'!A544:C571</f>
        <v>541</v>
      </c>
      <c r="B544" s="279">
        <f>'Traitements par indices'!B544:D571</f>
        <v>641</v>
      </c>
      <c r="C544" s="280">
        <f>'Traitements par indices'!C544:E571</f>
        <v>31958.71</v>
      </c>
      <c r="D544" s="281">
        <f>TRUNC(TRUNC(((C544+('Traitements par indices'!F544*12))/1820),2)*1.25,2)</f>
        <v>22.6</v>
      </c>
      <c r="E544" s="282">
        <f>TRUNC(TRUNC(((C544+('Traitements par indices'!F544*12))/1820),2)*1.27,2)</f>
        <v>22.96</v>
      </c>
      <c r="F544" s="282">
        <f t="shared" si="64"/>
        <v>37.659999999999997</v>
      </c>
      <c r="G544" s="283">
        <f t="shared" si="65"/>
        <v>45.2</v>
      </c>
      <c r="H544" s="284">
        <f>TRUNC(TRUNC(((C544+('Traitements par indices'!G544*12))/1820),2)*1.25,2)</f>
        <v>22.16</v>
      </c>
      <c r="I544" s="284">
        <f>TRUNC(TRUNC(((C544+('Traitements par indices'!G544*12))/1820),2)*1.27,2)</f>
        <v>22.51</v>
      </c>
      <c r="J544" s="284">
        <f t="shared" si="66"/>
        <v>36.93</v>
      </c>
      <c r="K544" s="285">
        <f t="shared" si="67"/>
        <v>44.32</v>
      </c>
      <c r="L544" s="284">
        <f t="shared" si="68"/>
        <v>21.93</v>
      </c>
      <c r="M544" s="284">
        <f t="shared" si="69"/>
        <v>22.28</v>
      </c>
      <c r="N544" s="284">
        <f t="shared" si="70"/>
        <v>36.549999999999997</v>
      </c>
      <c r="O544" s="285">
        <f t="shared" si="71"/>
        <v>43.86</v>
      </c>
    </row>
    <row r="545" spans="1:15" ht="16.5" customHeight="1" x14ac:dyDescent="0.25">
      <c r="A545" s="269">
        <f>'Traitements par indices'!A545:C572</f>
        <v>542</v>
      </c>
      <c r="B545" s="286">
        <f>'Traitements par indices'!B545:D572</f>
        <v>642</v>
      </c>
      <c r="C545" s="271">
        <f>'Traitements par indices'!C545:E572</f>
        <v>32017.78</v>
      </c>
      <c r="D545" s="272">
        <f>TRUNC(TRUNC(((C545+('Traitements par indices'!F545*12))/1820),2)*1.25,2)</f>
        <v>22.63</v>
      </c>
      <c r="E545" s="273">
        <f>TRUNC(TRUNC(((C545+('Traitements par indices'!F545*12))/1820),2)*1.27,2)</f>
        <v>22.99</v>
      </c>
      <c r="F545" s="273">
        <f t="shared" si="64"/>
        <v>37.71</v>
      </c>
      <c r="G545" s="274">
        <f t="shared" si="65"/>
        <v>45.26</v>
      </c>
      <c r="H545" s="275">
        <f>TRUNC(TRUNC(((C545+('Traitements par indices'!G545*12))/1820),2)*1.25,2)</f>
        <v>22.2</v>
      </c>
      <c r="I545" s="275">
        <f>TRUNC(TRUNC(((C545+('Traitements par indices'!G545*12))/1820),2)*1.27,2)</f>
        <v>22.55</v>
      </c>
      <c r="J545" s="275">
        <f t="shared" si="66"/>
        <v>37</v>
      </c>
      <c r="K545" s="276">
        <f t="shared" si="67"/>
        <v>44.4</v>
      </c>
      <c r="L545" s="275">
        <f t="shared" si="68"/>
        <v>21.98</v>
      </c>
      <c r="M545" s="275">
        <f t="shared" si="69"/>
        <v>22.33</v>
      </c>
      <c r="N545" s="275">
        <f t="shared" si="70"/>
        <v>36.630000000000003</v>
      </c>
      <c r="O545" s="276">
        <f t="shared" si="71"/>
        <v>43.96</v>
      </c>
    </row>
    <row r="546" spans="1:15" ht="16.5" customHeight="1" x14ac:dyDescent="0.25">
      <c r="A546" s="278">
        <f>'Traitements par indices'!A546:C573</f>
        <v>543</v>
      </c>
      <c r="B546" s="279">
        <f>'Traitements par indices'!B546:D573</f>
        <v>643</v>
      </c>
      <c r="C546" s="280">
        <f>'Traitements par indices'!C546:E573</f>
        <v>32076.86</v>
      </c>
      <c r="D546" s="281">
        <f>TRUNC(TRUNC(((C546+('Traitements par indices'!F546*12))/1820),2)*1.25,2)</f>
        <v>22.68</v>
      </c>
      <c r="E546" s="282">
        <f>TRUNC(TRUNC(((C546+('Traitements par indices'!F546*12))/1820),2)*1.27,2)</f>
        <v>23.05</v>
      </c>
      <c r="F546" s="282">
        <f t="shared" si="64"/>
        <v>37.799999999999997</v>
      </c>
      <c r="G546" s="283">
        <f t="shared" si="65"/>
        <v>45.36</v>
      </c>
      <c r="H546" s="284">
        <f>TRUNC(TRUNC(((C546+('Traitements par indices'!G546*12))/1820),2)*1.25,2)</f>
        <v>22.25</v>
      </c>
      <c r="I546" s="284">
        <f>TRUNC(TRUNC(((C546+('Traitements par indices'!G546*12))/1820),2)*1.27,2)</f>
        <v>22.6</v>
      </c>
      <c r="J546" s="284">
        <f t="shared" si="66"/>
        <v>37.08</v>
      </c>
      <c r="K546" s="285">
        <f t="shared" si="67"/>
        <v>44.5</v>
      </c>
      <c r="L546" s="284">
        <f t="shared" si="68"/>
        <v>22.02</v>
      </c>
      <c r="M546" s="284">
        <f t="shared" si="69"/>
        <v>22.37</v>
      </c>
      <c r="N546" s="284">
        <f t="shared" si="70"/>
        <v>36.700000000000003</v>
      </c>
      <c r="O546" s="285">
        <f t="shared" si="71"/>
        <v>44.04</v>
      </c>
    </row>
    <row r="547" spans="1:15" ht="16.5" customHeight="1" x14ac:dyDescent="0.25">
      <c r="A547" s="269">
        <f>'Traitements par indices'!A547:C574</f>
        <v>543</v>
      </c>
      <c r="B547" s="286">
        <f>'Traitements par indices'!B547:D574</f>
        <v>644</v>
      </c>
      <c r="C547" s="271">
        <f>'Traitements par indices'!C547:E574</f>
        <v>32076.86</v>
      </c>
      <c r="D547" s="272">
        <f>TRUNC(TRUNC(((C547+('Traitements par indices'!F547*12))/1820),2)*1.25,2)</f>
        <v>22.68</v>
      </c>
      <c r="E547" s="273">
        <f>TRUNC(TRUNC(((C547+('Traitements par indices'!F547*12))/1820),2)*1.27,2)</f>
        <v>23.05</v>
      </c>
      <c r="F547" s="273">
        <f t="shared" si="64"/>
        <v>37.799999999999997</v>
      </c>
      <c r="G547" s="274">
        <f t="shared" si="65"/>
        <v>45.36</v>
      </c>
      <c r="H547" s="275">
        <f>TRUNC(TRUNC(((C547+('Traitements par indices'!G547*12))/1820),2)*1.25,2)</f>
        <v>22.25</v>
      </c>
      <c r="I547" s="275">
        <f>TRUNC(TRUNC(((C547+('Traitements par indices'!G547*12))/1820),2)*1.27,2)</f>
        <v>22.6</v>
      </c>
      <c r="J547" s="275">
        <f t="shared" si="66"/>
        <v>37.08</v>
      </c>
      <c r="K547" s="276">
        <f t="shared" si="67"/>
        <v>44.5</v>
      </c>
      <c r="L547" s="275">
        <f t="shared" si="68"/>
        <v>22.02</v>
      </c>
      <c r="M547" s="275">
        <f t="shared" si="69"/>
        <v>22.37</v>
      </c>
      <c r="N547" s="275">
        <f t="shared" si="70"/>
        <v>36.700000000000003</v>
      </c>
      <c r="O547" s="276">
        <f t="shared" si="71"/>
        <v>44.04</v>
      </c>
    </row>
    <row r="548" spans="1:15" ht="16.5" customHeight="1" x14ac:dyDescent="0.25">
      <c r="A548" s="278">
        <f>'Traitements par indices'!A548:C575</f>
        <v>544</v>
      </c>
      <c r="B548" s="279">
        <f>'Traitements par indices'!B548:D575</f>
        <v>645</v>
      </c>
      <c r="C548" s="280">
        <f>'Traitements par indices'!C548:E575</f>
        <v>32135.93</v>
      </c>
      <c r="D548" s="281">
        <f>TRUNC(TRUNC(((C548+('Traitements par indices'!F548*12))/1820),2)*1.25,2)</f>
        <v>22.72</v>
      </c>
      <c r="E548" s="282">
        <f>TRUNC(TRUNC(((C548+('Traitements par indices'!F548*12))/1820),2)*1.27,2)</f>
        <v>23.08</v>
      </c>
      <c r="F548" s="282">
        <f t="shared" si="64"/>
        <v>37.86</v>
      </c>
      <c r="G548" s="283">
        <f t="shared" si="65"/>
        <v>45.44</v>
      </c>
      <c r="H548" s="284">
        <f>TRUNC(TRUNC(((C548+('Traitements par indices'!G548*12))/1820),2)*1.25,2)</f>
        <v>22.28</v>
      </c>
      <c r="I548" s="284">
        <f>TRUNC(TRUNC(((C548+('Traitements par indices'!G548*12))/1820),2)*1.27,2)</f>
        <v>22.64</v>
      </c>
      <c r="J548" s="284">
        <f t="shared" si="66"/>
        <v>37.130000000000003</v>
      </c>
      <c r="K548" s="285">
        <f t="shared" si="67"/>
        <v>44.56</v>
      </c>
      <c r="L548" s="284">
        <f t="shared" si="68"/>
        <v>22.06</v>
      </c>
      <c r="M548" s="284">
        <f t="shared" si="69"/>
        <v>22.41</v>
      </c>
      <c r="N548" s="284">
        <f t="shared" si="70"/>
        <v>36.76</v>
      </c>
      <c r="O548" s="285">
        <f t="shared" si="71"/>
        <v>44.12</v>
      </c>
    </row>
    <row r="549" spans="1:15" ht="16.5" customHeight="1" x14ac:dyDescent="0.25">
      <c r="A549" s="269">
        <f>'Traitements par indices'!A549:C576</f>
        <v>545</v>
      </c>
      <c r="B549" s="286">
        <f>'Traitements par indices'!B549:D576</f>
        <v>646</v>
      </c>
      <c r="C549" s="271">
        <f>'Traitements par indices'!C549:E576</f>
        <v>32195</v>
      </c>
      <c r="D549" s="272">
        <f>TRUNC(TRUNC(((C549+('Traitements par indices'!F549*12))/1820),2)*1.25,2)</f>
        <v>22.77</v>
      </c>
      <c r="E549" s="273">
        <f>TRUNC(TRUNC(((C549+('Traitements par indices'!F549*12))/1820),2)*1.27,2)</f>
        <v>23.13</v>
      </c>
      <c r="F549" s="273">
        <f t="shared" si="64"/>
        <v>37.950000000000003</v>
      </c>
      <c r="G549" s="274">
        <f t="shared" si="65"/>
        <v>45.54</v>
      </c>
      <c r="H549" s="275">
        <f>TRUNC(TRUNC(((C549+('Traitements par indices'!G549*12))/1820),2)*1.25,2)</f>
        <v>22.32</v>
      </c>
      <c r="I549" s="275">
        <f>TRUNC(TRUNC(((C549+('Traitements par indices'!G549*12))/1820),2)*1.27,2)</f>
        <v>22.68</v>
      </c>
      <c r="J549" s="275">
        <f t="shared" si="66"/>
        <v>37.200000000000003</v>
      </c>
      <c r="K549" s="276">
        <f t="shared" si="67"/>
        <v>44.64</v>
      </c>
      <c r="L549" s="275">
        <f t="shared" si="68"/>
        <v>22.1</v>
      </c>
      <c r="M549" s="275">
        <f t="shared" si="69"/>
        <v>22.45</v>
      </c>
      <c r="N549" s="275">
        <f t="shared" si="70"/>
        <v>36.83</v>
      </c>
      <c r="O549" s="276">
        <f t="shared" si="71"/>
        <v>44.2</v>
      </c>
    </row>
    <row r="550" spans="1:15" ht="16.5" customHeight="1" x14ac:dyDescent="0.25">
      <c r="A550" s="278">
        <f>'Traitements par indices'!A550:C577</f>
        <v>546</v>
      </c>
      <c r="B550" s="279">
        <f>'Traitements par indices'!B550:D577</f>
        <v>647</v>
      </c>
      <c r="C550" s="280">
        <f>'Traitements par indices'!C550:E577</f>
        <v>32254.080000000002</v>
      </c>
      <c r="D550" s="281">
        <f>TRUNC(TRUNC(((C550+('Traitements par indices'!F550*12))/1820),2)*1.25,2)</f>
        <v>22.81</v>
      </c>
      <c r="E550" s="282">
        <f>TRUNC(TRUNC(((C550+('Traitements par indices'!F550*12))/1820),2)*1.27,2)</f>
        <v>23.17</v>
      </c>
      <c r="F550" s="282">
        <f t="shared" si="64"/>
        <v>38.01</v>
      </c>
      <c r="G550" s="283">
        <f t="shared" si="65"/>
        <v>45.62</v>
      </c>
      <c r="H550" s="284">
        <f>TRUNC(TRUNC(((C550+('Traitements par indices'!G550*12))/1820),2)*1.25,2)</f>
        <v>22.36</v>
      </c>
      <c r="I550" s="284">
        <f>TRUNC(TRUNC(((C550+('Traitements par indices'!G550*12))/1820),2)*1.27,2)</f>
        <v>22.72</v>
      </c>
      <c r="J550" s="284">
        <f t="shared" si="66"/>
        <v>37.26</v>
      </c>
      <c r="K550" s="285">
        <f t="shared" si="67"/>
        <v>44.72</v>
      </c>
      <c r="L550" s="284">
        <f t="shared" si="68"/>
        <v>22.15</v>
      </c>
      <c r="M550" s="284">
        <f t="shared" si="69"/>
        <v>22.5</v>
      </c>
      <c r="N550" s="284">
        <f t="shared" si="70"/>
        <v>36.909999999999997</v>
      </c>
      <c r="O550" s="285">
        <f t="shared" si="71"/>
        <v>44.3</v>
      </c>
    </row>
    <row r="551" spans="1:15" ht="16.5" customHeight="1" x14ac:dyDescent="0.25">
      <c r="A551" s="269">
        <f>'Traitements par indices'!A551:C578</f>
        <v>546</v>
      </c>
      <c r="B551" s="286">
        <f>'Traitements par indices'!B551:D578</f>
        <v>648</v>
      </c>
      <c r="C551" s="271">
        <f>'Traitements par indices'!C551:E578</f>
        <v>32254.080000000002</v>
      </c>
      <c r="D551" s="272">
        <f>TRUNC(TRUNC(((C551+('Traitements par indices'!F551*12))/1820),2)*1.25,2)</f>
        <v>22.81</v>
      </c>
      <c r="E551" s="273">
        <f>TRUNC(TRUNC(((C551+('Traitements par indices'!F551*12))/1820),2)*1.27,2)</f>
        <v>23.17</v>
      </c>
      <c r="F551" s="273">
        <f t="shared" si="64"/>
        <v>38.01</v>
      </c>
      <c r="G551" s="274">
        <f t="shared" si="65"/>
        <v>45.62</v>
      </c>
      <c r="H551" s="275">
        <f>TRUNC(TRUNC(((C551+('Traitements par indices'!G551*12))/1820),2)*1.25,2)</f>
        <v>22.36</v>
      </c>
      <c r="I551" s="275">
        <f>TRUNC(TRUNC(((C551+('Traitements par indices'!G551*12))/1820),2)*1.27,2)</f>
        <v>22.72</v>
      </c>
      <c r="J551" s="275">
        <f t="shared" si="66"/>
        <v>37.26</v>
      </c>
      <c r="K551" s="276">
        <f t="shared" si="67"/>
        <v>44.72</v>
      </c>
      <c r="L551" s="275">
        <f t="shared" si="68"/>
        <v>22.15</v>
      </c>
      <c r="M551" s="275">
        <f t="shared" si="69"/>
        <v>22.5</v>
      </c>
      <c r="N551" s="275">
        <f t="shared" si="70"/>
        <v>36.909999999999997</v>
      </c>
      <c r="O551" s="276">
        <f t="shared" si="71"/>
        <v>44.3</v>
      </c>
    </row>
    <row r="552" spans="1:15" ht="16.5" customHeight="1" x14ac:dyDescent="0.25">
      <c r="A552" s="278">
        <f>'Traitements par indices'!A552:C579</f>
        <v>547</v>
      </c>
      <c r="B552" s="279">
        <f>'Traitements par indices'!B552:D579</f>
        <v>649</v>
      </c>
      <c r="C552" s="280">
        <f>'Traitements par indices'!C552:E579</f>
        <v>32313.15</v>
      </c>
      <c r="D552" s="281">
        <f>TRUNC(TRUNC(((C552+('Traitements par indices'!F552*12))/1820),2)*1.25,2)</f>
        <v>22.85</v>
      </c>
      <c r="E552" s="282">
        <f>TRUNC(TRUNC(((C552+('Traitements par indices'!F552*12))/1820),2)*1.27,2)</f>
        <v>23.21</v>
      </c>
      <c r="F552" s="282">
        <f t="shared" si="64"/>
        <v>38.08</v>
      </c>
      <c r="G552" s="283">
        <f t="shared" si="65"/>
        <v>45.7</v>
      </c>
      <c r="H552" s="284">
        <f>TRUNC(TRUNC(((C552+('Traitements par indices'!G552*12))/1820),2)*1.25,2)</f>
        <v>22.41</v>
      </c>
      <c r="I552" s="284">
        <f>TRUNC(TRUNC(((C552+('Traitements par indices'!G552*12))/1820),2)*1.27,2)</f>
        <v>22.77</v>
      </c>
      <c r="J552" s="284">
        <f t="shared" si="66"/>
        <v>37.35</v>
      </c>
      <c r="K552" s="285">
        <f t="shared" si="67"/>
        <v>44.82</v>
      </c>
      <c r="L552" s="284">
        <f t="shared" si="68"/>
        <v>22.18</v>
      </c>
      <c r="M552" s="284">
        <f t="shared" si="69"/>
        <v>22.54</v>
      </c>
      <c r="N552" s="284">
        <f t="shared" si="70"/>
        <v>36.96</v>
      </c>
      <c r="O552" s="285">
        <f t="shared" si="71"/>
        <v>44.36</v>
      </c>
    </row>
    <row r="553" spans="1:15" ht="16.5" customHeight="1" x14ac:dyDescent="0.25">
      <c r="A553" s="269">
        <f>'Traitements par indices'!A553:C580</f>
        <v>548</v>
      </c>
      <c r="B553" s="286">
        <f>'Traitements par indices'!B553:D580</f>
        <v>650</v>
      </c>
      <c r="C553" s="271">
        <f>'Traitements par indices'!C553:E580</f>
        <v>32372.22</v>
      </c>
      <c r="D553" s="272">
        <f>TRUNC(TRUNC(((C553+('Traitements par indices'!F553*12))/1820),2)*1.25,2)</f>
        <v>22.9</v>
      </c>
      <c r="E553" s="273">
        <f>TRUNC(TRUNC(((C553+('Traitements par indices'!F553*12))/1820),2)*1.27,2)</f>
        <v>23.26</v>
      </c>
      <c r="F553" s="273">
        <f t="shared" si="64"/>
        <v>38.159999999999997</v>
      </c>
      <c r="G553" s="274">
        <f t="shared" si="65"/>
        <v>45.8</v>
      </c>
      <c r="H553" s="275">
        <f>TRUNC(TRUNC(((C553+('Traitements par indices'!G553*12))/1820),2)*1.25,2)</f>
        <v>22.45</v>
      </c>
      <c r="I553" s="275">
        <f>TRUNC(TRUNC(((C553+('Traitements par indices'!G553*12))/1820),2)*1.27,2)</f>
        <v>22.8</v>
      </c>
      <c r="J553" s="275">
        <f t="shared" si="66"/>
        <v>37.409999999999997</v>
      </c>
      <c r="K553" s="276">
        <f t="shared" si="67"/>
        <v>44.9</v>
      </c>
      <c r="L553" s="275">
        <f t="shared" si="68"/>
        <v>22.22</v>
      </c>
      <c r="M553" s="275">
        <f t="shared" si="69"/>
        <v>22.58</v>
      </c>
      <c r="N553" s="275">
        <f t="shared" si="70"/>
        <v>37.03</v>
      </c>
      <c r="O553" s="276">
        <f t="shared" si="71"/>
        <v>44.44</v>
      </c>
    </row>
    <row r="554" spans="1:15" ht="16.5" customHeight="1" x14ac:dyDescent="0.25">
      <c r="A554" s="278">
        <f>'Traitements par indices'!A554:C581</f>
        <v>549</v>
      </c>
      <c r="B554" s="279">
        <f>'Traitements par indices'!B554:D581</f>
        <v>651</v>
      </c>
      <c r="C554" s="280">
        <f>'Traitements par indices'!C554:E581</f>
        <v>32431.3</v>
      </c>
      <c r="D554" s="281">
        <f>TRUNC(TRUNC(((C554+('Traitements par indices'!F554*12))/1820),2)*1.25,2)</f>
        <v>22.93</v>
      </c>
      <c r="E554" s="282">
        <f>TRUNC(TRUNC(((C554+('Traitements par indices'!F554*12))/1820),2)*1.27,2)</f>
        <v>23.3</v>
      </c>
      <c r="F554" s="282">
        <f t="shared" si="64"/>
        <v>38.21</v>
      </c>
      <c r="G554" s="283">
        <f t="shared" si="65"/>
        <v>45.86</v>
      </c>
      <c r="H554" s="284">
        <f>TRUNC(TRUNC(((C554+('Traitements par indices'!G554*12))/1820),2)*1.25,2)</f>
        <v>22.48</v>
      </c>
      <c r="I554" s="284">
        <f>TRUNC(TRUNC(((C554+('Traitements par indices'!G554*12))/1820),2)*1.27,2)</f>
        <v>22.84</v>
      </c>
      <c r="J554" s="284">
        <f t="shared" si="66"/>
        <v>37.46</v>
      </c>
      <c r="K554" s="285">
        <f t="shared" si="67"/>
        <v>44.96</v>
      </c>
      <c r="L554" s="284">
        <f t="shared" si="68"/>
        <v>22.26</v>
      </c>
      <c r="M554" s="284">
        <f t="shared" si="69"/>
        <v>22.61</v>
      </c>
      <c r="N554" s="284">
        <f t="shared" si="70"/>
        <v>37.1</v>
      </c>
      <c r="O554" s="285">
        <f t="shared" si="71"/>
        <v>44.52</v>
      </c>
    </row>
    <row r="555" spans="1:15" ht="16.5" customHeight="1" x14ac:dyDescent="0.25">
      <c r="A555" s="269">
        <f>'Traitements par indices'!A555:C582</f>
        <v>549</v>
      </c>
      <c r="B555" s="286">
        <f>'Traitements par indices'!B555:D582</f>
        <v>652</v>
      </c>
      <c r="C555" s="271">
        <f>'Traitements par indices'!C555:E582</f>
        <v>32431.3</v>
      </c>
      <c r="D555" s="272">
        <f>TRUNC(TRUNC(((C555+('Traitements par indices'!F555*12))/1820),2)*1.25,2)</f>
        <v>22.93</v>
      </c>
      <c r="E555" s="273">
        <f>TRUNC(TRUNC(((C555+('Traitements par indices'!F555*12))/1820),2)*1.27,2)</f>
        <v>23.3</v>
      </c>
      <c r="F555" s="273">
        <f t="shared" si="64"/>
        <v>38.21</v>
      </c>
      <c r="G555" s="274">
        <f t="shared" si="65"/>
        <v>45.86</v>
      </c>
      <c r="H555" s="275">
        <f>TRUNC(TRUNC(((C555+('Traitements par indices'!G555*12))/1820),2)*1.25,2)</f>
        <v>22.48</v>
      </c>
      <c r="I555" s="275">
        <f>TRUNC(TRUNC(((C555+('Traitements par indices'!G555*12))/1820),2)*1.27,2)</f>
        <v>22.84</v>
      </c>
      <c r="J555" s="275">
        <f t="shared" si="66"/>
        <v>37.46</v>
      </c>
      <c r="K555" s="276">
        <f t="shared" si="67"/>
        <v>44.96</v>
      </c>
      <c r="L555" s="275">
        <f t="shared" si="68"/>
        <v>22.26</v>
      </c>
      <c r="M555" s="275">
        <f t="shared" si="69"/>
        <v>22.61</v>
      </c>
      <c r="N555" s="275">
        <f t="shared" si="70"/>
        <v>37.1</v>
      </c>
      <c r="O555" s="276">
        <f t="shared" si="71"/>
        <v>44.52</v>
      </c>
    </row>
    <row r="556" spans="1:15" ht="16.5" customHeight="1" x14ac:dyDescent="0.25">
      <c r="A556" s="278">
        <f>'Traitements par indices'!A556:C583</f>
        <v>550</v>
      </c>
      <c r="B556" s="279">
        <f>'Traitements par indices'!B556:D583</f>
        <v>653</v>
      </c>
      <c r="C556" s="280">
        <f>'Traitements par indices'!C556:E583</f>
        <v>32490.37</v>
      </c>
      <c r="D556" s="281">
        <f>TRUNC(TRUNC(((C556+('Traitements par indices'!F556*12))/1820),2)*1.25,2)</f>
        <v>22.97</v>
      </c>
      <c r="E556" s="282">
        <f>TRUNC(TRUNC(((C556+('Traitements par indices'!F556*12))/1820),2)*1.27,2)</f>
        <v>23.34</v>
      </c>
      <c r="F556" s="282">
        <f t="shared" si="64"/>
        <v>38.28</v>
      </c>
      <c r="G556" s="283">
        <f t="shared" si="65"/>
        <v>45.94</v>
      </c>
      <c r="H556" s="284">
        <f>TRUNC(TRUNC(((C556+('Traitements par indices'!G556*12))/1820),2)*1.25,2)</f>
        <v>22.53</v>
      </c>
      <c r="I556" s="284">
        <f>TRUNC(TRUNC(((C556+('Traitements par indices'!G556*12))/1820),2)*1.27,2)</f>
        <v>22.89</v>
      </c>
      <c r="J556" s="284">
        <f t="shared" si="66"/>
        <v>37.549999999999997</v>
      </c>
      <c r="K556" s="285">
        <f t="shared" si="67"/>
        <v>45.06</v>
      </c>
      <c r="L556" s="284">
        <f t="shared" si="68"/>
        <v>22.31</v>
      </c>
      <c r="M556" s="284">
        <f t="shared" si="69"/>
        <v>22.66</v>
      </c>
      <c r="N556" s="284">
        <f t="shared" si="70"/>
        <v>37.18</v>
      </c>
      <c r="O556" s="285">
        <f t="shared" si="71"/>
        <v>44.62</v>
      </c>
    </row>
    <row r="557" spans="1:15" ht="16.5" customHeight="1" x14ac:dyDescent="0.25">
      <c r="A557" s="269">
        <f>'Traitements par indices'!A557:C584</f>
        <v>551</v>
      </c>
      <c r="B557" s="286">
        <f>'Traitements par indices'!B557:D584</f>
        <v>654</v>
      </c>
      <c r="C557" s="271">
        <f>'Traitements par indices'!C557:E584</f>
        <v>32549.439999999999</v>
      </c>
      <c r="D557" s="272">
        <f>TRUNC(TRUNC(((C557+('Traitements par indices'!F557*12))/1820),2)*1.25,2)</f>
        <v>23.02</v>
      </c>
      <c r="E557" s="273">
        <f>TRUNC(TRUNC(((C557+('Traitements par indices'!F557*12))/1820),2)*1.27,2)</f>
        <v>23.39</v>
      </c>
      <c r="F557" s="273">
        <f t="shared" si="64"/>
        <v>38.36</v>
      </c>
      <c r="G557" s="274">
        <f t="shared" si="65"/>
        <v>46.04</v>
      </c>
      <c r="H557" s="275">
        <f>TRUNC(TRUNC(((C557+('Traitements par indices'!G557*12))/1820),2)*1.25,2)</f>
        <v>22.57</v>
      </c>
      <c r="I557" s="275">
        <f>TRUNC(TRUNC(((C557+('Traitements par indices'!G557*12))/1820),2)*1.27,2)</f>
        <v>22.93</v>
      </c>
      <c r="J557" s="275">
        <f t="shared" si="66"/>
        <v>37.61</v>
      </c>
      <c r="K557" s="276">
        <f t="shared" si="67"/>
        <v>45.14</v>
      </c>
      <c r="L557" s="275">
        <f t="shared" si="68"/>
        <v>22.35</v>
      </c>
      <c r="M557" s="275">
        <f t="shared" si="69"/>
        <v>22.7</v>
      </c>
      <c r="N557" s="275">
        <f t="shared" si="70"/>
        <v>37.25</v>
      </c>
      <c r="O557" s="276">
        <f t="shared" si="71"/>
        <v>44.7</v>
      </c>
    </row>
    <row r="558" spans="1:15" ht="16.5" customHeight="1" x14ac:dyDescent="0.25">
      <c r="A558" s="278">
        <f>'Traitements par indices'!A558:C585</f>
        <v>551</v>
      </c>
      <c r="B558" s="279">
        <f>'Traitements par indices'!B558:D585</f>
        <v>655</v>
      </c>
      <c r="C558" s="280">
        <f>'Traitements par indices'!C558:E585</f>
        <v>32549.439999999999</v>
      </c>
      <c r="D558" s="281">
        <f>TRUNC(TRUNC(((C558+('Traitements par indices'!F558*12))/1820),2)*1.25,2)</f>
        <v>23.02</v>
      </c>
      <c r="E558" s="282">
        <f>TRUNC(TRUNC(((C558+('Traitements par indices'!F558*12))/1820),2)*1.27,2)</f>
        <v>23.39</v>
      </c>
      <c r="F558" s="282">
        <f t="shared" si="64"/>
        <v>38.36</v>
      </c>
      <c r="G558" s="283">
        <f t="shared" si="65"/>
        <v>46.04</v>
      </c>
      <c r="H558" s="284">
        <f>TRUNC(TRUNC(((C558+('Traitements par indices'!G558*12))/1820),2)*1.25,2)</f>
        <v>22.57</v>
      </c>
      <c r="I558" s="284">
        <f>TRUNC(TRUNC(((C558+('Traitements par indices'!G558*12))/1820),2)*1.27,2)</f>
        <v>22.93</v>
      </c>
      <c r="J558" s="284">
        <f t="shared" si="66"/>
        <v>37.61</v>
      </c>
      <c r="K558" s="285">
        <f t="shared" si="67"/>
        <v>45.14</v>
      </c>
      <c r="L558" s="284">
        <f t="shared" si="68"/>
        <v>22.35</v>
      </c>
      <c r="M558" s="284">
        <f t="shared" si="69"/>
        <v>22.7</v>
      </c>
      <c r="N558" s="284">
        <f t="shared" si="70"/>
        <v>37.25</v>
      </c>
      <c r="O558" s="285">
        <f t="shared" si="71"/>
        <v>44.7</v>
      </c>
    </row>
    <row r="559" spans="1:15" ht="16.5" customHeight="1" x14ac:dyDescent="0.25">
      <c r="A559" s="269">
        <f>'Traitements par indices'!A559:C586</f>
        <v>552</v>
      </c>
      <c r="B559" s="286">
        <f>'Traitements par indices'!B559:D586</f>
        <v>656</v>
      </c>
      <c r="C559" s="271">
        <f>'Traitements par indices'!C559:E586</f>
        <v>32608.52</v>
      </c>
      <c r="D559" s="272">
        <f>TRUNC(TRUNC(((C559+('Traitements par indices'!F559*12))/1820),2)*1.25,2)</f>
        <v>23.06</v>
      </c>
      <c r="E559" s="273">
        <f>TRUNC(TRUNC(((C559+('Traitements par indices'!F559*12))/1820),2)*1.27,2)</f>
        <v>23.43</v>
      </c>
      <c r="F559" s="273">
        <f t="shared" si="64"/>
        <v>38.43</v>
      </c>
      <c r="G559" s="274">
        <f t="shared" si="65"/>
        <v>46.12</v>
      </c>
      <c r="H559" s="275">
        <f>TRUNC(TRUNC(((C559+('Traitements par indices'!G559*12))/1820),2)*1.25,2)</f>
        <v>22.61</v>
      </c>
      <c r="I559" s="275">
        <f>TRUNC(TRUNC(((C559+('Traitements par indices'!G559*12))/1820),2)*1.27,2)</f>
        <v>22.97</v>
      </c>
      <c r="J559" s="275">
        <f t="shared" si="66"/>
        <v>37.68</v>
      </c>
      <c r="K559" s="276">
        <f t="shared" si="67"/>
        <v>45.22</v>
      </c>
      <c r="L559" s="275">
        <f t="shared" si="68"/>
        <v>22.38</v>
      </c>
      <c r="M559" s="275">
        <f t="shared" si="69"/>
        <v>22.74</v>
      </c>
      <c r="N559" s="275">
        <f t="shared" si="70"/>
        <v>37.299999999999997</v>
      </c>
      <c r="O559" s="276">
        <f t="shared" si="71"/>
        <v>44.76</v>
      </c>
    </row>
    <row r="560" spans="1:15" ht="16.5" customHeight="1" x14ac:dyDescent="0.25">
      <c r="A560" s="278">
        <f>'Traitements par indices'!A560:C587</f>
        <v>553</v>
      </c>
      <c r="B560" s="279">
        <f>'Traitements par indices'!B560:D587</f>
        <v>657</v>
      </c>
      <c r="C560" s="280">
        <f>'Traitements par indices'!C560:E587</f>
        <v>32667.59</v>
      </c>
      <c r="D560" s="281">
        <f>TRUNC(TRUNC(((C560+('Traitements par indices'!F560*12))/1820),2)*1.25,2)</f>
        <v>23.1</v>
      </c>
      <c r="E560" s="282">
        <f>TRUNC(TRUNC(((C560+('Traitements par indices'!F560*12))/1820),2)*1.27,2)</f>
        <v>23.46</v>
      </c>
      <c r="F560" s="282">
        <f t="shared" si="64"/>
        <v>38.5</v>
      </c>
      <c r="G560" s="283">
        <f t="shared" si="65"/>
        <v>46.2</v>
      </c>
      <c r="H560" s="284">
        <f>TRUNC(TRUNC(((C560+('Traitements par indices'!G560*12))/1820),2)*1.25,2)</f>
        <v>22.65</v>
      </c>
      <c r="I560" s="284">
        <f>TRUNC(TRUNC(((C560+('Traitements par indices'!G560*12))/1820),2)*1.27,2)</f>
        <v>23.01</v>
      </c>
      <c r="J560" s="284">
        <f t="shared" si="66"/>
        <v>37.75</v>
      </c>
      <c r="K560" s="285">
        <f t="shared" si="67"/>
        <v>45.3</v>
      </c>
      <c r="L560" s="284">
        <f t="shared" si="68"/>
        <v>22.42</v>
      </c>
      <c r="M560" s="284">
        <f t="shared" si="69"/>
        <v>22.78</v>
      </c>
      <c r="N560" s="284">
        <f t="shared" si="70"/>
        <v>37.36</v>
      </c>
      <c r="O560" s="285">
        <f t="shared" si="71"/>
        <v>44.84</v>
      </c>
    </row>
    <row r="561" spans="1:15" ht="16.5" customHeight="1" x14ac:dyDescent="0.25">
      <c r="A561" s="269">
        <f>'Traitements par indices'!A561:C588</f>
        <v>554</v>
      </c>
      <c r="B561" s="286">
        <f>'Traitements par indices'!B561:D588</f>
        <v>658</v>
      </c>
      <c r="C561" s="271">
        <f>'Traitements par indices'!C561:E588</f>
        <v>32726.66</v>
      </c>
      <c r="D561" s="272">
        <f>TRUNC(TRUNC(((C561+('Traitements par indices'!F561*12))/1820),2)*1.25,2)</f>
        <v>23.15</v>
      </c>
      <c r="E561" s="273">
        <f>TRUNC(TRUNC(((C561+('Traitements par indices'!F561*12))/1820),2)*1.27,2)</f>
        <v>23.52</v>
      </c>
      <c r="F561" s="273">
        <f t="shared" si="64"/>
        <v>38.58</v>
      </c>
      <c r="G561" s="274">
        <f t="shared" si="65"/>
        <v>46.3</v>
      </c>
      <c r="H561" s="275">
        <f>TRUNC(TRUNC(((C561+('Traitements par indices'!G561*12))/1820),2)*1.25,2)</f>
        <v>22.7</v>
      </c>
      <c r="I561" s="275">
        <f>TRUNC(TRUNC(((C561+('Traitements par indices'!G561*12))/1820),2)*1.27,2)</f>
        <v>23.06</v>
      </c>
      <c r="J561" s="275">
        <f t="shared" si="66"/>
        <v>37.83</v>
      </c>
      <c r="K561" s="276">
        <f t="shared" si="67"/>
        <v>45.4</v>
      </c>
      <c r="L561" s="275">
        <f t="shared" si="68"/>
        <v>22.47</v>
      </c>
      <c r="M561" s="275">
        <f t="shared" si="69"/>
        <v>22.83</v>
      </c>
      <c r="N561" s="275">
        <f t="shared" si="70"/>
        <v>37.450000000000003</v>
      </c>
      <c r="O561" s="276">
        <f t="shared" si="71"/>
        <v>44.94</v>
      </c>
    </row>
    <row r="562" spans="1:15" ht="16.5" customHeight="1" x14ac:dyDescent="0.25">
      <c r="A562" s="278">
        <f>'Traitements par indices'!A562:C589</f>
        <v>555</v>
      </c>
      <c r="B562" s="279">
        <f>'Traitements par indices'!B562:D589</f>
        <v>659</v>
      </c>
      <c r="C562" s="280">
        <f>'Traitements par indices'!C562:E589</f>
        <v>32785.74</v>
      </c>
      <c r="D562" s="281">
        <f>TRUNC(TRUNC(((C562+('Traitements par indices'!F562*12))/1820),2)*1.25,2)</f>
        <v>23.18</v>
      </c>
      <c r="E562" s="282">
        <f>TRUNC(TRUNC(((C562+('Traitements par indices'!F562*12))/1820),2)*1.27,2)</f>
        <v>23.55</v>
      </c>
      <c r="F562" s="282">
        <f t="shared" si="64"/>
        <v>38.630000000000003</v>
      </c>
      <c r="G562" s="283">
        <f t="shared" si="65"/>
        <v>46.36</v>
      </c>
      <c r="H562" s="284">
        <f>TRUNC(TRUNC(((C562+('Traitements par indices'!G562*12))/1820),2)*1.25,2)</f>
        <v>22.73</v>
      </c>
      <c r="I562" s="284">
        <f>TRUNC(TRUNC(((C562+('Traitements par indices'!G562*12))/1820),2)*1.27,2)</f>
        <v>23.1</v>
      </c>
      <c r="J562" s="284">
        <f t="shared" si="66"/>
        <v>37.880000000000003</v>
      </c>
      <c r="K562" s="285">
        <f t="shared" si="67"/>
        <v>45.46</v>
      </c>
      <c r="L562" s="284">
        <f t="shared" si="68"/>
        <v>22.51</v>
      </c>
      <c r="M562" s="284">
        <f t="shared" si="69"/>
        <v>22.87</v>
      </c>
      <c r="N562" s="284">
        <f t="shared" si="70"/>
        <v>37.51</v>
      </c>
      <c r="O562" s="285">
        <f t="shared" si="71"/>
        <v>45.02</v>
      </c>
    </row>
    <row r="563" spans="1:15" ht="16.5" customHeight="1" x14ac:dyDescent="0.25">
      <c r="A563" s="269">
        <f>'Traitements par indices'!A563:C590</f>
        <v>556</v>
      </c>
      <c r="B563" s="286">
        <f>'Traitements par indices'!B563:D590</f>
        <v>660</v>
      </c>
      <c r="C563" s="271">
        <f>'Traitements par indices'!C563:E590</f>
        <v>32844.81</v>
      </c>
      <c r="D563" s="272">
        <f>TRUNC(TRUNC(((C563+('Traitements par indices'!F563*12))/1820),2)*1.25,2)</f>
        <v>23.22</v>
      </c>
      <c r="E563" s="273">
        <f>TRUNC(TRUNC(((C563+('Traitements par indices'!F563*12))/1820),2)*1.27,2)</f>
        <v>23.59</v>
      </c>
      <c r="F563" s="273">
        <f t="shared" si="64"/>
        <v>38.700000000000003</v>
      </c>
      <c r="G563" s="274">
        <f t="shared" si="65"/>
        <v>46.44</v>
      </c>
      <c r="H563" s="275">
        <f>TRUNC(TRUNC(((C563+('Traitements par indices'!G563*12))/1820),2)*1.25,2)</f>
        <v>22.77</v>
      </c>
      <c r="I563" s="275">
        <f>TRUNC(TRUNC(((C563+('Traitements par indices'!G563*12))/1820),2)*1.27,2)</f>
        <v>23.13</v>
      </c>
      <c r="J563" s="275">
        <f t="shared" si="66"/>
        <v>37.950000000000003</v>
      </c>
      <c r="K563" s="276">
        <f t="shared" si="67"/>
        <v>45.54</v>
      </c>
      <c r="L563" s="275">
        <f t="shared" si="68"/>
        <v>22.55</v>
      </c>
      <c r="M563" s="275">
        <f t="shared" si="69"/>
        <v>22.91</v>
      </c>
      <c r="N563" s="275">
        <f t="shared" si="70"/>
        <v>37.58</v>
      </c>
      <c r="O563" s="276">
        <f t="shared" si="71"/>
        <v>45.1</v>
      </c>
    </row>
    <row r="564" spans="1:15" ht="16.5" customHeight="1" x14ac:dyDescent="0.25">
      <c r="A564" s="278">
        <f>'Traitements par indices'!A564:C591</f>
        <v>557</v>
      </c>
      <c r="B564" s="279">
        <f>'Traitements par indices'!B564:D591</f>
        <v>661</v>
      </c>
      <c r="C564" s="280">
        <f>'Traitements par indices'!C564:E591</f>
        <v>32903.879999999997</v>
      </c>
      <c r="D564" s="281">
        <f>TRUNC(TRUNC(((C564+('Traitements par indices'!F564*12))/1820),2)*1.25,2)</f>
        <v>23.27</v>
      </c>
      <c r="E564" s="282">
        <f>TRUNC(TRUNC(((C564+('Traitements par indices'!F564*12))/1820),2)*1.27,2)</f>
        <v>23.64</v>
      </c>
      <c r="F564" s="282">
        <f t="shared" si="64"/>
        <v>38.78</v>
      </c>
      <c r="G564" s="283">
        <f t="shared" si="65"/>
        <v>46.54</v>
      </c>
      <c r="H564" s="284">
        <f>TRUNC(TRUNC(((C564+('Traitements par indices'!G564*12))/1820),2)*1.25,2)</f>
        <v>22.81</v>
      </c>
      <c r="I564" s="284">
        <f>TRUNC(TRUNC(((C564+('Traitements par indices'!G564*12))/1820),2)*1.27,2)</f>
        <v>23.17</v>
      </c>
      <c r="J564" s="284">
        <f t="shared" si="66"/>
        <v>38.01</v>
      </c>
      <c r="K564" s="285">
        <f t="shared" si="67"/>
        <v>45.62</v>
      </c>
      <c r="L564" s="284">
        <f t="shared" si="68"/>
        <v>22.58</v>
      </c>
      <c r="M564" s="284">
        <f t="shared" si="69"/>
        <v>22.94</v>
      </c>
      <c r="N564" s="284">
        <f t="shared" si="70"/>
        <v>37.630000000000003</v>
      </c>
      <c r="O564" s="285">
        <f t="shared" si="71"/>
        <v>45.16</v>
      </c>
    </row>
    <row r="565" spans="1:15" ht="16.5" customHeight="1" x14ac:dyDescent="0.25">
      <c r="A565" s="269">
        <f>'Traitements par indices'!A565:C592</f>
        <v>558</v>
      </c>
      <c r="B565" s="286">
        <f>'Traitements par indices'!B565:D592</f>
        <v>662</v>
      </c>
      <c r="C565" s="271">
        <f>'Traitements par indices'!C565:E592</f>
        <v>32962.959999999999</v>
      </c>
      <c r="D565" s="272">
        <f>TRUNC(TRUNC(((C565+('Traitements par indices'!F565*12))/1820),2)*1.25,2)</f>
        <v>23.31</v>
      </c>
      <c r="E565" s="273">
        <f>TRUNC(TRUNC(((C565+('Traitements par indices'!F565*12))/1820),2)*1.27,2)</f>
        <v>23.68</v>
      </c>
      <c r="F565" s="273">
        <f t="shared" si="64"/>
        <v>38.85</v>
      </c>
      <c r="G565" s="274">
        <f t="shared" si="65"/>
        <v>46.62</v>
      </c>
      <c r="H565" s="275">
        <f>TRUNC(TRUNC(((C565+('Traitements par indices'!G565*12))/1820),2)*1.25,2)</f>
        <v>22.86</v>
      </c>
      <c r="I565" s="275">
        <f>TRUNC(TRUNC(((C565+('Traitements par indices'!G565*12))/1820),2)*1.27,2)</f>
        <v>23.22</v>
      </c>
      <c r="J565" s="275">
        <f t="shared" si="66"/>
        <v>38.1</v>
      </c>
      <c r="K565" s="276">
        <f t="shared" si="67"/>
        <v>45.72</v>
      </c>
      <c r="L565" s="275">
        <f t="shared" si="68"/>
        <v>22.63</v>
      </c>
      <c r="M565" s="275">
        <f t="shared" si="69"/>
        <v>22.99</v>
      </c>
      <c r="N565" s="275">
        <f t="shared" si="70"/>
        <v>37.71</v>
      </c>
      <c r="O565" s="276">
        <f t="shared" si="71"/>
        <v>45.26</v>
      </c>
    </row>
    <row r="566" spans="1:15" ht="16.5" customHeight="1" x14ac:dyDescent="0.25">
      <c r="A566" s="278">
        <f>'Traitements par indices'!A566:C593</f>
        <v>558</v>
      </c>
      <c r="B566" s="279">
        <f>'Traitements par indices'!B566:D593</f>
        <v>663</v>
      </c>
      <c r="C566" s="280">
        <f>'Traitements par indices'!C566:E593</f>
        <v>32962.959999999999</v>
      </c>
      <c r="D566" s="281">
        <f>TRUNC(TRUNC(((C566+('Traitements par indices'!F566*12))/1820),2)*1.25,2)</f>
        <v>23.31</v>
      </c>
      <c r="E566" s="282">
        <f>TRUNC(TRUNC(((C566+('Traitements par indices'!F566*12))/1820),2)*1.27,2)</f>
        <v>23.68</v>
      </c>
      <c r="F566" s="282">
        <f t="shared" si="64"/>
        <v>38.85</v>
      </c>
      <c r="G566" s="283">
        <f t="shared" si="65"/>
        <v>46.62</v>
      </c>
      <c r="H566" s="284">
        <f>TRUNC(TRUNC(((C566+('Traitements par indices'!G566*12))/1820),2)*1.25,2)</f>
        <v>22.86</v>
      </c>
      <c r="I566" s="284">
        <f>TRUNC(TRUNC(((C566+('Traitements par indices'!G566*12))/1820),2)*1.27,2)</f>
        <v>23.22</v>
      </c>
      <c r="J566" s="284">
        <f t="shared" si="66"/>
        <v>38.1</v>
      </c>
      <c r="K566" s="285">
        <f t="shared" si="67"/>
        <v>45.72</v>
      </c>
      <c r="L566" s="284">
        <f t="shared" si="68"/>
        <v>22.63</v>
      </c>
      <c r="M566" s="284">
        <f t="shared" si="69"/>
        <v>22.99</v>
      </c>
      <c r="N566" s="284">
        <f t="shared" si="70"/>
        <v>37.71</v>
      </c>
      <c r="O566" s="285">
        <f t="shared" si="71"/>
        <v>45.26</v>
      </c>
    </row>
    <row r="567" spans="1:15" ht="16.5" customHeight="1" x14ac:dyDescent="0.25">
      <c r="A567" s="269">
        <f>'Traitements par indices'!A567:C594</f>
        <v>559</v>
      </c>
      <c r="B567" s="286">
        <f>'Traitements par indices'!B567:D594</f>
        <v>664</v>
      </c>
      <c r="C567" s="271">
        <f>'Traitements par indices'!C567:E594</f>
        <v>33022.03</v>
      </c>
      <c r="D567" s="272">
        <f>TRUNC(TRUNC(((C567+('Traitements par indices'!F567*12))/1820),2)*1.25,2)</f>
        <v>23.35</v>
      </c>
      <c r="E567" s="273">
        <f>TRUNC(TRUNC(((C567+('Traitements par indices'!F567*12))/1820),2)*1.27,2)</f>
        <v>23.72</v>
      </c>
      <c r="F567" s="273">
        <f t="shared" si="64"/>
        <v>38.909999999999997</v>
      </c>
      <c r="G567" s="274">
        <f t="shared" si="65"/>
        <v>46.7</v>
      </c>
      <c r="H567" s="275">
        <f>TRUNC(TRUNC(((C567+('Traitements par indices'!G567*12))/1820),2)*1.25,2)</f>
        <v>22.9</v>
      </c>
      <c r="I567" s="275">
        <f>TRUNC(TRUNC(((C567+('Traitements par indices'!G567*12))/1820),2)*1.27,2)</f>
        <v>23.26</v>
      </c>
      <c r="J567" s="275">
        <f t="shared" si="66"/>
        <v>38.159999999999997</v>
      </c>
      <c r="K567" s="276">
        <f t="shared" si="67"/>
        <v>45.8</v>
      </c>
      <c r="L567" s="275">
        <f t="shared" si="68"/>
        <v>22.67</v>
      </c>
      <c r="M567" s="275">
        <f t="shared" si="69"/>
        <v>23.03</v>
      </c>
      <c r="N567" s="275">
        <f t="shared" si="70"/>
        <v>37.78</v>
      </c>
      <c r="O567" s="276">
        <f t="shared" si="71"/>
        <v>45.34</v>
      </c>
    </row>
    <row r="568" spans="1:15" ht="16.5" customHeight="1" x14ac:dyDescent="0.25">
      <c r="A568" s="278">
        <f>'Traitements par indices'!A568:C595</f>
        <v>560</v>
      </c>
      <c r="B568" s="279">
        <f>'Traitements par indices'!B568:D595</f>
        <v>665</v>
      </c>
      <c r="C568" s="280">
        <f>'Traitements par indices'!C568:E595</f>
        <v>33081.1</v>
      </c>
      <c r="D568" s="281">
        <f>TRUNC(TRUNC(((C568+('Traitements par indices'!F568*12))/1820),2)*1.25,2)</f>
        <v>23.4</v>
      </c>
      <c r="E568" s="282">
        <f>TRUNC(TRUNC(((C568+('Traitements par indices'!F568*12))/1820),2)*1.27,2)</f>
        <v>23.77</v>
      </c>
      <c r="F568" s="282">
        <f t="shared" si="64"/>
        <v>39</v>
      </c>
      <c r="G568" s="283">
        <f t="shared" si="65"/>
        <v>46.8</v>
      </c>
      <c r="H568" s="284">
        <f>TRUNC(TRUNC(((C568+('Traitements par indices'!G568*12))/1820),2)*1.25,2)</f>
        <v>22.93</v>
      </c>
      <c r="I568" s="284">
        <f>TRUNC(TRUNC(((C568+('Traitements par indices'!G568*12))/1820),2)*1.27,2)</f>
        <v>23.3</v>
      </c>
      <c r="J568" s="284">
        <f t="shared" si="66"/>
        <v>38.21</v>
      </c>
      <c r="K568" s="285">
        <f t="shared" si="67"/>
        <v>45.86</v>
      </c>
      <c r="L568" s="284">
        <f t="shared" si="68"/>
        <v>22.71</v>
      </c>
      <c r="M568" s="284">
        <f t="shared" si="69"/>
        <v>23.07</v>
      </c>
      <c r="N568" s="284">
        <f t="shared" si="70"/>
        <v>37.85</v>
      </c>
      <c r="O568" s="285">
        <f t="shared" si="71"/>
        <v>45.42</v>
      </c>
    </row>
    <row r="569" spans="1:15" ht="16.5" customHeight="1" x14ac:dyDescent="0.25">
      <c r="A569" s="269">
        <f>'Traitements par indices'!A569:C596</f>
        <v>561</v>
      </c>
      <c r="B569" s="286">
        <f>'Traitements par indices'!B569:D596</f>
        <v>666</v>
      </c>
      <c r="C569" s="271">
        <f>'Traitements par indices'!C569:E596</f>
        <v>33140.18</v>
      </c>
      <c r="D569" s="272">
        <f>TRUNC(TRUNC(((C569+('Traitements par indices'!F569*12))/1820),2)*1.25,2)</f>
        <v>23.43</v>
      </c>
      <c r="E569" s="273">
        <f>TRUNC(TRUNC(((C569+('Traitements par indices'!F569*12))/1820),2)*1.27,2)</f>
        <v>23.81</v>
      </c>
      <c r="F569" s="273">
        <f t="shared" si="64"/>
        <v>39.049999999999997</v>
      </c>
      <c r="G569" s="274">
        <f t="shared" si="65"/>
        <v>46.86</v>
      </c>
      <c r="H569" s="275">
        <f>TRUNC(TRUNC(((C569+('Traitements par indices'!G569*12))/1820),2)*1.25,2)</f>
        <v>22.98</v>
      </c>
      <c r="I569" s="275">
        <f>TRUNC(TRUNC(((C569+('Traitements par indices'!G569*12))/1820),2)*1.27,2)</f>
        <v>23.35</v>
      </c>
      <c r="J569" s="275">
        <f t="shared" si="66"/>
        <v>38.299999999999997</v>
      </c>
      <c r="K569" s="276">
        <f t="shared" si="67"/>
        <v>45.96</v>
      </c>
      <c r="L569" s="275">
        <f t="shared" si="68"/>
        <v>22.75</v>
      </c>
      <c r="M569" s="275">
        <f t="shared" si="69"/>
        <v>23.11</v>
      </c>
      <c r="N569" s="275">
        <f t="shared" si="70"/>
        <v>37.909999999999997</v>
      </c>
      <c r="O569" s="276">
        <f t="shared" si="71"/>
        <v>45.5</v>
      </c>
    </row>
    <row r="570" spans="1:15" ht="16.5" customHeight="1" x14ac:dyDescent="0.25">
      <c r="A570" s="278">
        <f>'Traitements par indices'!A570:C597</f>
        <v>561</v>
      </c>
      <c r="B570" s="279">
        <f>'Traitements par indices'!B570:D597</f>
        <v>667</v>
      </c>
      <c r="C570" s="280">
        <f>'Traitements par indices'!C570:E597</f>
        <v>33140.18</v>
      </c>
      <c r="D570" s="281">
        <f>TRUNC(TRUNC(((C570+('Traitements par indices'!F570*12))/1820),2)*1.25,2)</f>
        <v>23.43</v>
      </c>
      <c r="E570" s="282">
        <f>TRUNC(TRUNC(((C570+('Traitements par indices'!F570*12))/1820),2)*1.27,2)</f>
        <v>23.81</v>
      </c>
      <c r="F570" s="282">
        <f t="shared" si="64"/>
        <v>39.049999999999997</v>
      </c>
      <c r="G570" s="283">
        <f t="shared" si="65"/>
        <v>46.86</v>
      </c>
      <c r="H570" s="284">
        <f>TRUNC(TRUNC(((C570+('Traitements par indices'!G570*12))/1820),2)*1.25,2)</f>
        <v>22.98</v>
      </c>
      <c r="I570" s="284">
        <f>TRUNC(TRUNC(((C570+('Traitements par indices'!G570*12))/1820),2)*1.27,2)</f>
        <v>23.35</v>
      </c>
      <c r="J570" s="284">
        <f t="shared" si="66"/>
        <v>38.299999999999997</v>
      </c>
      <c r="K570" s="285">
        <f t="shared" si="67"/>
        <v>45.96</v>
      </c>
      <c r="L570" s="284">
        <f t="shared" si="68"/>
        <v>22.75</v>
      </c>
      <c r="M570" s="284">
        <f t="shared" si="69"/>
        <v>23.11</v>
      </c>
      <c r="N570" s="284">
        <f t="shared" si="70"/>
        <v>37.909999999999997</v>
      </c>
      <c r="O570" s="285">
        <f t="shared" si="71"/>
        <v>45.5</v>
      </c>
    </row>
    <row r="571" spans="1:15" ht="16.5" customHeight="1" x14ac:dyDescent="0.25">
      <c r="A571" s="269">
        <f>'Traitements par indices'!A571:C598</f>
        <v>562</v>
      </c>
      <c r="B571" s="286">
        <f>'Traitements par indices'!B571:D598</f>
        <v>668</v>
      </c>
      <c r="C571" s="271">
        <f>'Traitements par indices'!C571:E598</f>
        <v>33199.25</v>
      </c>
      <c r="D571" s="272">
        <f>TRUNC(TRUNC(((C571+('Traitements par indices'!F571*12))/1820),2)*1.25,2)</f>
        <v>23.47</v>
      </c>
      <c r="E571" s="273">
        <f>TRUNC(TRUNC(((C571+('Traitements par indices'!F571*12))/1820),2)*1.27,2)</f>
        <v>23.85</v>
      </c>
      <c r="F571" s="273">
        <f t="shared" si="64"/>
        <v>39.11</v>
      </c>
      <c r="G571" s="274">
        <f t="shared" si="65"/>
        <v>46.94</v>
      </c>
      <c r="H571" s="275">
        <f>TRUNC(TRUNC(((C571+('Traitements par indices'!G571*12))/1820),2)*1.25,2)</f>
        <v>23.02</v>
      </c>
      <c r="I571" s="275">
        <f>TRUNC(TRUNC(((C571+('Traitements par indices'!G571*12))/1820),2)*1.27,2)</f>
        <v>23.39</v>
      </c>
      <c r="J571" s="275">
        <f t="shared" si="66"/>
        <v>38.36</v>
      </c>
      <c r="K571" s="276">
        <f t="shared" si="67"/>
        <v>46.04</v>
      </c>
      <c r="L571" s="275">
        <f t="shared" si="68"/>
        <v>22.8</v>
      </c>
      <c r="M571" s="275">
        <f t="shared" si="69"/>
        <v>23.16</v>
      </c>
      <c r="N571" s="275">
        <f t="shared" si="70"/>
        <v>38</v>
      </c>
      <c r="O571" s="276">
        <f t="shared" si="71"/>
        <v>45.6</v>
      </c>
    </row>
    <row r="572" spans="1:15" ht="16.5" customHeight="1" x14ac:dyDescent="0.25">
      <c r="A572" s="278">
        <f>'Traitements par indices'!A572:C599</f>
        <v>563</v>
      </c>
      <c r="B572" s="279">
        <f>'Traitements par indices'!B572:D599</f>
        <v>669</v>
      </c>
      <c r="C572" s="280">
        <f>'Traitements par indices'!C572:E599</f>
        <v>33258.32</v>
      </c>
      <c r="D572" s="281">
        <f>TRUNC(TRUNC(((C572+('Traitements par indices'!F572*12))/1820),2)*1.25,2)</f>
        <v>23.52</v>
      </c>
      <c r="E572" s="282">
        <f>TRUNC(TRUNC(((C572+('Traitements par indices'!F572*12))/1820),2)*1.27,2)</f>
        <v>23.9</v>
      </c>
      <c r="F572" s="282">
        <f t="shared" si="64"/>
        <v>39.200000000000003</v>
      </c>
      <c r="G572" s="283">
        <f t="shared" si="65"/>
        <v>47.04</v>
      </c>
      <c r="H572" s="284">
        <f>TRUNC(TRUNC(((C572+('Traitements par indices'!G572*12))/1820),2)*1.25,2)</f>
        <v>23.06</v>
      </c>
      <c r="I572" s="284">
        <f>TRUNC(TRUNC(((C572+('Traitements par indices'!G572*12))/1820),2)*1.27,2)</f>
        <v>23.43</v>
      </c>
      <c r="J572" s="284">
        <f t="shared" si="66"/>
        <v>38.43</v>
      </c>
      <c r="K572" s="285">
        <f t="shared" si="67"/>
        <v>46.12</v>
      </c>
      <c r="L572" s="284">
        <f t="shared" si="68"/>
        <v>22.83</v>
      </c>
      <c r="M572" s="284">
        <f t="shared" si="69"/>
        <v>23.2</v>
      </c>
      <c r="N572" s="284">
        <f t="shared" si="70"/>
        <v>38.049999999999997</v>
      </c>
      <c r="O572" s="285">
        <f t="shared" si="71"/>
        <v>45.66</v>
      </c>
    </row>
    <row r="573" spans="1:15" ht="16.5" customHeight="1" x14ac:dyDescent="0.25">
      <c r="A573" s="269">
        <f>'Traitements par indices'!A573:C600</f>
        <v>564</v>
      </c>
      <c r="B573" s="286">
        <f>'Traitements par indices'!B573:D600</f>
        <v>670</v>
      </c>
      <c r="C573" s="271">
        <f>'Traitements par indices'!C573:E600</f>
        <v>33317.4</v>
      </c>
      <c r="D573" s="272">
        <f>TRUNC(TRUNC(((C573+('Traitements par indices'!F573*12))/1820),2)*1.25,2)</f>
        <v>23.56</v>
      </c>
      <c r="E573" s="273">
        <f>TRUNC(TRUNC(((C573+('Traitements par indices'!F573*12))/1820),2)*1.27,2)</f>
        <v>23.93</v>
      </c>
      <c r="F573" s="273">
        <f t="shared" si="64"/>
        <v>39.26</v>
      </c>
      <c r="G573" s="274">
        <f t="shared" si="65"/>
        <v>47.12</v>
      </c>
      <c r="H573" s="275">
        <f>TRUNC(TRUNC(((C573+('Traitements par indices'!G573*12))/1820),2)*1.25,2)</f>
        <v>23.1</v>
      </c>
      <c r="I573" s="275">
        <f>TRUNC(TRUNC(((C573+('Traitements par indices'!G573*12))/1820),2)*1.27,2)</f>
        <v>23.46</v>
      </c>
      <c r="J573" s="275">
        <f t="shared" si="66"/>
        <v>38.5</v>
      </c>
      <c r="K573" s="276">
        <f t="shared" si="67"/>
        <v>46.2</v>
      </c>
      <c r="L573" s="275">
        <f t="shared" si="68"/>
        <v>22.87</v>
      </c>
      <c r="M573" s="275">
        <f t="shared" si="69"/>
        <v>23.24</v>
      </c>
      <c r="N573" s="275">
        <f t="shared" si="70"/>
        <v>38.11</v>
      </c>
      <c r="O573" s="276">
        <f t="shared" si="71"/>
        <v>45.74</v>
      </c>
    </row>
    <row r="574" spans="1:15" ht="16.5" customHeight="1" x14ac:dyDescent="0.25">
      <c r="A574" s="278">
        <f>'Traitements par indices'!A574:C601</f>
        <v>564</v>
      </c>
      <c r="B574" s="279">
        <f>'Traitements par indices'!B574:D601</f>
        <v>671</v>
      </c>
      <c r="C574" s="280">
        <f>'Traitements par indices'!C574:E601</f>
        <v>33317.4</v>
      </c>
      <c r="D574" s="281">
        <f>TRUNC(TRUNC(((C574+('Traitements par indices'!F574*12))/1820),2)*1.25,2)</f>
        <v>23.56</v>
      </c>
      <c r="E574" s="282">
        <f>TRUNC(TRUNC(((C574+('Traitements par indices'!F574*12))/1820),2)*1.27,2)</f>
        <v>23.93</v>
      </c>
      <c r="F574" s="282">
        <f t="shared" si="64"/>
        <v>39.26</v>
      </c>
      <c r="G574" s="283">
        <f t="shared" si="65"/>
        <v>47.12</v>
      </c>
      <c r="H574" s="284">
        <f>TRUNC(TRUNC(((C574+('Traitements par indices'!G574*12))/1820),2)*1.25,2)</f>
        <v>23.1</v>
      </c>
      <c r="I574" s="284">
        <f>TRUNC(TRUNC(((C574+('Traitements par indices'!G574*12))/1820),2)*1.27,2)</f>
        <v>23.46</v>
      </c>
      <c r="J574" s="284">
        <f t="shared" si="66"/>
        <v>38.5</v>
      </c>
      <c r="K574" s="285">
        <f t="shared" si="67"/>
        <v>46.2</v>
      </c>
      <c r="L574" s="284">
        <f t="shared" si="68"/>
        <v>22.87</v>
      </c>
      <c r="M574" s="284">
        <f t="shared" si="69"/>
        <v>23.24</v>
      </c>
      <c r="N574" s="284">
        <f t="shared" si="70"/>
        <v>38.11</v>
      </c>
      <c r="O574" s="285">
        <f t="shared" si="71"/>
        <v>45.74</v>
      </c>
    </row>
    <row r="575" spans="1:15" ht="16.5" customHeight="1" x14ac:dyDescent="0.25">
      <c r="A575" s="269">
        <f>'Traitements par indices'!A575:C602</f>
        <v>565</v>
      </c>
      <c r="B575" s="286">
        <f>'Traitements par indices'!B575:D602</f>
        <v>672</v>
      </c>
      <c r="C575" s="271">
        <f>'Traitements par indices'!C575:E602</f>
        <v>33376.47</v>
      </c>
      <c r="D575" s="272">
        <f>TRUNC(TRUNC(((C575+('Traitements par indices'!F575*12))/1820),2)*1.25,2)</f>
        <v>23.6</v>
      </c>
      <c r="E575" s="273">
        <f>TRUNC(TRUNC(((C575+('Traitements par indices'!F575*12))/1820),2)*1.27,2)</f>
        <v>23.97</v>
      </c>
      <c r="F575" s="273">
        <f t="shared" si="64"/>
        <v>39.33</v>
      </c>
      <c r="G575" s="274">
        <f t="shared" si="65"/>
        <v>47.2</v>
      </c>
      <c r="H575" s="275">
        <f>TRUNC(TRUNC(((C575+('Traitements par indices'!G575*12))/1820),2)*1.25,2)</f>
        <v>23.15</v>
      </c>
      <c r="I575" s="275">
        <f>TRUNC(TRUNC(((C575+('Traitements par indices'!G575*12))/1820),2)*1.27,2)</f>
        <v>23.52</v>
      </c>
      <c r="J575" s="275">
        <f t="shared" si="66"/>
        <v>38.58</v>
      </c>
      <c r="K575" s="276">
        <f t="shared" si="67"/>
        <v>46.3</v>
      </c>
      <c r="L575" s="275">
        <f t="shared" si="68"/>
        <v>22.91</v>
      </c>
      <c r="M575" s="275">
        <f t="shared" si="69"/>
        <v>23.27</v>
      </c>
      <c r="N575" s="275">
        <f t="shared" si="70"/>
        <v>38.18</v>
      </c>
      <c r="O575" s="276">
        <f t="shared" si="71"/>
        <v>45.82</v>
      </c>
    </row>
    <row r="576" spans="1:15" ht="16.5" customHeight="1" x14ac:dyDescent="0.25">
      <c r="A576" s="278">
        <f>'Traitements par indices'!A576:C603</f>
        <v>566</v>
      </c>
      <c r="B576" s="279">
        <f>'Traitements par indices'!B576:D603</f>
        <v>673</v>
      </c>
      <c r="C576" s="280">
        <f>'Traitements par indices'!C576:E603</f>
        <v>33435.54</v>
      </c>
      <c r="D576" s="281">
        <f>TRUNC(TRUNC(((C576+('Traitements par indices'!F576*12))/1820),2)*1.25,2)</f>
        <v>23.65</v>
      </c>
      <c r="E576" s="282">
        <f>TRUNC(TRUNC(((C576+('Traitements par indices'!F576*12))/1820),2)*1.27,2)</f>
        <v>24.02</v>
      </c>
      <c r="F576" s="282">
        <f t="shared" si="64"/>
        <v>39.409999999999997</v>
      </c>
      <c r="G576" s="283">
        <f t="shared" si="65"/>
        <v>47.3</v>
      </c>
      <c r="H576" s="284">
        <f>TRUNC(TRUNC(((C576+('Traitements par indices'!G576*12))/1820),2)*1.25,2)</f>
        <v>23.18</v>
      </c>
      <c r="I576" s="284">
        <f>TRUNC(TRUNC(((C576+('Traitements par indices'!G576*12))/1820),2)*1.27,2)</f>
        <v>23.55</v>
      </c>
      <c r="J576" s="284">
        <f t="shared" si="66"/>
        <v>38.630000000000003</v>
      </c>
      <c r="K576" s="285">
        <f t="shared" si="67"/>
        <v>46.36</v>
      </c>
      <c r="L576" s="284">
        <f t="shared" si="68"/>
        <v>22.96</v>
      </c>
      <c r="M576" s="284">
        <f t="shared" si="69"/>
        <v>23.32</v>
      </c>
      <c r="N576" s="284">
        <f t="shared" si="70"/>
        <v>38.26</v>
      </c>
      <c r="O576" s="285">
        <f t="shared" si="71"/>
        <v>45.92</v>
      </c>
    </row>
    <row r="577" spans="1:15" ht="16.5" customHeight="1" x14ac:dyDescent="0.25">
      <c r="A577" s="269">
        <f>'Traitements par indices'!A577:C604</f>
        <v>566</v>
      </c>
      <c r="B577" s="286">
        <f>'Traitements par indices'!B577:D604</f>
        <v>674</v>
      </c>
      <c r="C577" s="271">
        <f>'Traitements par indices'!C577:E604</f>
        <v>33435.54</v>
      </c>
      <c r="D577" s="272">
        <f>TRUNC(TRUNC(((C577+('Traitements par indices'!F577*12))/1820),2)*1.25,2)</f>
        <v>23.65</v>
      </c>
      <c r="E577" s="273">
        <f>TRUNC(TRUNC(((C577+('Traitements par indices'!F577*12))/1820),2)*1.27,2)</f>
        <v>24.02</v>
      </c>
      <c r="F577" s="273">
        <f t="shared" si="64"/>
        <v>39.409999999999997</v>
      </c>
      <c r="G577" s="274">
        <f t="shared" si="65"/>
        <v>47.3</v>
      </c>
      <c r="H577" s="275">
        <f>TRUNC(TRUNC(((C577+('Traitements par indices'!G577*12))/1820),2)*1.25,2)</f>
        <v>23.18</v>
      </c>
      <c r="I577" s="275">
        <f>TRUNC(TRUNC(((C577+('Traitements par indices'!G577*12))/1820),2)*1.27,2)</f>
        <v>23.55</v>
      </c>
      <c r="J577" s="275">
        <f t="shared" si="66"/>
        <v>38.630000000000003</v>
      </c>
      <c r="K577" s="276">
        <f t="shared" si="67"/>
        <v>46.36</v>
      </c>
      <c r="L577" s="275">
        <f t="shared" si="68"/>
        <v>22.96</v>
      </c>
      <c r="M577" s="275">
        <f t="shared" si="69"/>
        <v>23.32</v>
      </c>
      <c r="N577" s="275">
        <f t="shared" si="70"/>
        <v>38.26</v>
      </c>
      <c r="O577" s="276">
        <f t="shared" si="71"/>
        <v>45.92</v>
      </c>
    </row>
    <row r="578" spans="1:15" ht="16.5" customHeight="1" x14ac:dyDescent="0.25">
      <c r="A578" s="278">
        <f>'Traitements par indices'!A578:C605</f>
        <v>567</v>
      </c>
      <c r="B578" s="279">
        <f>'Traitements par indices'!B578:D605</f>
        <v>675</v>
      </c>
      <c r="C578" s="280">
        <f>'Traitements par indices'!C578:E605</f>
        <v>33494.620000000003</v>
      </c>
      <c r="D578" s="281">
        <f>TRUNC(TRUNC(((C578+('Traitements par indices'!F578*12))/1820),2)*1.25,2)</f>
        <v>23.68</v>
      </c>
      <c r="E578" s="282">
        <f>TRUNC(TRUNC(((C578+('Traitements par indices'!F578*12))/1820),2)*1.27,2)</f>
        <v>24.06</v>
      </c>
      <c r="F578" s="282">
        <f t="shared" si="64"/>
        <v>39.46</v>
      </c>
      <c r="G578" s="283">
        <f t="shared" si="65"/>
        <v>47.36</v>
      </c>
      <c r="H578" s="284">
        <f>TRUNC(TRUNC(((C578+('Traitements par indices'!G578*12))/1820),2)*1.25,2)</f>
        <v>23.22</v>
      </c>
      <c r="I578" s="284">
        <f>TRUNC(TRUNC(((C578+('Traitements par indices'!G578*12))/1820),2)*1.27,2)</f>
        <v>23.59</v>
      </c>
      <c r="J578" s="284">
        <f t="shared" si="66"/>
        <v>38.700000000000003</v>
      </c>
      <c r="K578" s="285">
        <f t="shared" si="67"/>
        <v>46.44</v>
      </c>
      <c r="L578" s="284">
        <f t="shared" si="68"/>
        <v>23</v>
      </c>
      <c r="M578" s="284">
        <f t="shared" si="69"/>
        <v>23.36</v>
      </c>
      <c r="N578" s="284">
        <f t="shared" si="70"/>
        <v>38.33</v>
      </c>
      <c r="O578" s="285">
        <f t="shared" si="71"/>
        <v>46</v>
      </c>
    </row>
    <row r="579" spans="1:15" ht="16.5" customHeight="1" x14ac:dyDescent="0.25">
      <c r="A579" s="269">
        <f>'Traitements par indices'!A579:C606</f>
        <v>568</v>
      </c>
      <c r="B579" s="286">
        <f>'Traitements par indices'!B579:D606</f>
        <v>676</v>
      </c>
      <c r="C579" s="271">
        <f>'Traitements par indices'!C579:E606</f>
        <v>33553.69</v>
      </c>
      <c r="D579" s="272">
        <f>TRUNC(TRUNC(((C579+('Traitements par indices'!F579*12))/1820),2)*1.25,2)</f>
        <v>23.72</v>
      </c>
      <c r="E579" s="273">
        <f>TRUNC(TRUNC(((C579+('Traitements par indices'!F579*12))/1820),2)*1.27,2)</f>
        <v>24.1</v>
      </c>
      <c r="F579" s="273">
        <f t="shared" ref="F579:F610" si="72">TRUNC(D579+(D579*2/3),2)</f>
        <v>39.53</v>
      </c>
      <c r="G579" s="274">
        <f t="shared" ref="G579:G610" si="73">TRUNC(D579*2,2)</f>
        <v>47.44</v>
      </c>
      <c r="H579" s="275">
        <f>TRUNC(TRUNC(((C579+('Traitements par indices'!G579*12))/1820),2)*1.25,2)</f>
        <v>23.27</v>
      </c>
      <c r="I579" s="275">
        <f>TRUNC(TRUNC(((C579+('Traitements par indices'!G579*12))/1820),2)*1.27,2)</f>
        <v>23.64</v>
      </c>
      <c r="J579" s="275">
        <f t="shared" ref="J579:J610" si="74">TRUNC(H579+(H579*2/3),2)</f>
        <v>38.78</v>
      </c>
      <c r="K579" s="276">
        <f t="shared" ref="K579:K610" si="75">TRUNC((H579*2),2)</f>
        <v>46.54</v>
      </c>
      <c r="L579" s="275">
        <f t="shared" ref="L579:L610" si="76">TRUNC(TRUNC((C579/1820),2)*1.25,2)</f>
        <v>23.03</v>
      </c>
      <c r="M579" s="275">
        <f t="shared" ref="M579:M610" si="77">TRUNC(TRUNC((C579/1820),2)*1.27,2)</f>
        <v>23.4</v>
      </c>
      <c r="N579" s="275">
        <f t="shared" ref="N579:N610" si="78">TRUNC(L579+(L579*2/3),2)</f>
        <v>38.380000000000003</v>
      </c>
      <c r="O579" s="276">
        <f t="shared" ref="O579:O610" si="79">TRUNC((L579*2),2)</f>
        <v>46.06</v>
      </c>
    </row>
    <row r="580" spans="1:15" ht="16.5" customHeight="1" x14ac:dyDescent="0.25">
      <c r="A580" s="278">
        <f>'Traitements par indices'!A580:C607</f>
        <v>569</v>
      </c>
      <c r="B580" s="279">
        <f>'Traitements par indices'!B580:D607</f>
        <v>677</v>
      </c>
      <c r="C580" s="280">
        <f>'Traitements par indices'!C580:E607</f>
        <v>33612.76</v>
      </c>
      <c r="D580" s="281">
        <f>TRUNC(TRUNC(((C580+('Traitements par indices'!F580*12))/1820),2)*1.25,2)</f>
        <v>23.77</v>
      </c>
      <c r="E580" s="282">
        <f>TRUNC(TRUNC(((C580+('Traitements par indices'!F580*12))/1820),2)*1.27,2)</f>
        <v>24.15</v>
      </c>
      <c r="F580" s="282">
        <f t="shared" si="72"/>
        <v>39.61</v>
      </c>
      <c r="G580" s="283">
        <f t="shared" si="73"/>
        <v>47.54</v>
      </c>
      <c r="H580" s="284">
        <f>TRUNC(TRUNC(((C580+('Traitements par indices'!G580*12))/1820),2)*1.25,2)</f>
        <v>23.31</v>
      </c>
      <c r="I580" s="284">
        <f>TRUNC(TRUNC(((C580+('Traitements par indices'!G580*12))/1820),2)*1.27,2)</f>
        <v>23.68</v>
      </c>
      <c r="J580" s="284">
        <f t="shared" si="74"/>
        <v>38.85</v>
      </c>
      <c r="K580" s="285">
        <f t="shared" si="75"/>
        <v>46.62</v>
      </c>
      <c r="L580" s="284">
        <f t="shared" si="76"/>
        <v>23.07</v>
      </c>
      <c r="M580" s="284">
        <f t="shared" si="77"/>
        <v>23.44</v>
      </c>
      <c r="N580" s="284">
        <f t="shared" si="78"/>
        <v>38.450000000000003</v>
      </c>
      <c r="O580" s="285">
        <f t="shared" si="79"/>
        <v>46.14</v>
      </c>
    </row>
    <row r="581" spans="1:15" ht="16.5" customHeight="1" x14ac:dyDescent="0.25">
      <c r="A581" s="269">
        <f>'Traitements par indices'!A581:C608</f>
        <v>569</v>
      </c>
      <c r="B581" s="286">
        <f>'Traitements par indices'!B581:D608</f>
        <v>678</v>
      </c>
      <c r="C581" s="271">
        <f>'Traitements par indices'!C581:E608</f>
        <v>33612.76</v>
      </c>
      <c r="D581" s="272">
        <f>TRUNC(TRUNC(((C581+('Traitements par indices'!F581*12))/1820),2)*1.25,2)</f>
        <v>23.77</v>
      </c>
      <c r="E581" s="273">
        <f>TRUNC(TRUNC(((C581+('Traitements par indices'!F581*12))/1820),2)*1.27,2)</f>
        <v>24.15</v>
      </c>
      <c r="F581" s="273">
        <f t="shared" si="72"/>
        <v>39.61</v>
      </c>
      <c r="G581" s="274">
        <f t="shared" si="73"/>
        <v>47.54</v>
      </c>
      <c r="H581" s="275">
        <f>TRUNC(TRUNC(((C581+('Traitements par indices'!G581*12))/1820),2)*1.25,2)</f>
        <v>23.31</v>
      </c>
      <c r="I581" s="275">
        <f>TRUNC(TRUNC(((C581+('Traitements par indices'!G581*12))/1820),2)*1.27,2)</f>
        <v>23.68</v>
      </c>
      <c r="J581" s="275">
        <f t="shared" si="74"/>
        <v>38.85</v>
      </c>
      <c r="K581" s="276">
        <f t="shared" si="75"/>
        <v>46.62</v>
      </c>
      <c r="L581" s="275">
        <f t="shared" si="76"/>
        <v>23.07</v>
      </c>
      <c r="M581" s="275">
        <f t="shared" si="77"/>
        <v>23.44</v>
      </c>
      <c r="N581" s="275">
        <f t="shared" si="78"/>
        <v>38.450000000000003</v>
      </c>
      <c r="O581" s="276">
        <f t="shared" si="79"/>
        <v>46.14</v>
      </c>
    </row>
    <row r="582" spans="1:15" ht="16.5" customHeight="1" x14ac:dyDescent="0.25">
      <c r="A582" s="278">
        <f>'Traitements par indices'!A582:C609</f>
        <v>570</v>
      </c>
      <c r="B582" s="279">
        <f>'Traitements par indices'!B582:D609</f>
        <v>679</v>
      </c>
      <c r="C582" s="280">
        <f>'Traitements par indices'!C582:E609</f>
        <v>33671.839999999997</v>
      </c>
      <c r="D582" s="281">
        <f>TRUNC(TRUNC(((C582+('Traitements par indices'!F582*12))/1820),2)*1.25,2)</f>
        <v>23.81</v>
      </c>
      <c r="E582" s="282">
        <f>TRUNC(TRUNC(((C582+('Traitements par indices'!F582*12))/1820),2)*1.27,2)</f>
        <v>24.19</v>
      </c>
      <c r="F582" s="282">
        <f t="shared" si="72"/>
        <v>39.68</v>
      </c>
      <c r="G582" s="283">
        <f t="shared" si="73"/>
        <v>47.62</v>
      </c>
      <c r="H582" s="284">
        <f>TRUNC(TRUNC(((C582+('Traitements par indices'!G582*12))/1820),2)*1.25,2)</f>
        <v>23.35</v>
      </c>
      <c r="I582" s="284">
        <f>TRUNC(TRUNC(((C582+('Traitements par indices'!G582*12))/1820),2)*1.27,2)</f>
        <v>23.72</v>
      </c>
      <c r="J582" s="284">
        <f t="shared" si="74"/>
        <v>38.909999999999997</v>
      </c>
      <c r="K582" s="285">
        <f t="shared" si="75"/>
        <v>46.7</v>
      </c>
      <c r="L582" s="284">
        <f t="shared" si="76"/>
        <v>23.12</v>
      </c>
      <c r="M582" s="284">
        <f t="shared" si="77"/>
        <v>23.49</v>
      </c>
      <c r="N582" s="284">
        <f t="shared" si="78"/>
        <v>38.53</v>
      </c>
      <c r="O582" s="285">
        <f t="shared" si="79"/>
        <v>46.24</v>
      </c>
    </row>
    <row r="583" spans="1:15" ht="16.5" customHeight="1" x14ac:dyDescent="0.25">
      <c r="A583" s="269">
        <f>'Traitements par indices'!A583:C610</f>
        <v>571</v>
      </c>
      <c r="B583" s="286">
        <f>'Traitements par indices'!B583:D610</f>
        <v>680</v>
      </c>
      <c r="C583" s="271">
        <f>'Traitements par indices'!C583:E610</f>
        <v>33730.910000000003</v>
      </c>
      <c r="D583" s="272">
        <f>TRUNC(TRUNC(((C583+('Traitements par indices'!F583*12))/1820),2)*1.25,2)</f>
        <v>23.85</v>
      </c>
      <c r="E583" s="273">
        <f>TRUNC(TRUNC(((C583+('Traitements par indices'!F583*12))/1820),2)*1.27,2)</f>
        <v>24.23</v>
      </c>
      <c r="F583" s="273">
        <f t="shared" si="72"/>
        <v>39.75</v>
      </c>
      <c r="G583" s="274">
        <f t="shared" si="73"/>
        <v>47.7</v>
      </c>
      <c r="H583" s="275">
        <f>TRUNC(TRUNC(((C583+('Traitements par indices'!G583*12))/1820),2)*1.25,2)</f>
        <v>23.38</v>
      </c>
      <c r="I583" s="275">
        <f>TRUNC(TRUNC(((C583+('Traitements par indices'!G583*12))/1820),2)*1.27,2)</f>
        <v>23.76</v>
      </c>
      <c r="J583" s="275">
        <f t="shared" si="74"/>
        <v>38.96</v>
      </c>
      <c r="K583" s="276">
        <f t="shared" si="75"/>
        <v>46.76</v>
      </c>
      <c r="L583" s="275">
        <f t="shared" si="76"/>
        <v>23.16</v>
      </c>
      <c r="M583" s="275">
        <f t="shared" si="77"/>
        <v>23.53</v>
      </c>
      <c r="N583" s="275">
        <f t="shared" si="78"/>
        <v>38.6</v>
      </c>
      <c r="O583" s="276">
        <f t="shared" si="79"/>
        <v>46.32</v>
      </c>
    </row>
    <row r="584" spans="1:15" ht="16.5" customHeight="1" x14ac:dyDescent="0.25">
      <c r="A584" s="278">
        <f>'Traitements par indices'!A584:C611</f>
        <v>572</v>
      </c>
      <c r="B584" s="279">
        <f>'Traitements par indices'!B584:D611</f>
        <v>681</v>
      </c>
      <c r="C584" s="280">
        <f>'Traitements par indices'!C584:E611</f>
        <v>33789.980000000003</v>
      </c>
      <c r="D584" s="281">
        <f>TRUNC(TRUNC(((C584+('Traitements par indices'!F584*12))/1820),2)*1.25,2)</f>
        <v>23.9</v>
      </c>
      <c r="E584" s="282">
        <f>TRUNC(TRUNC(((C584+('Traitements par indices'!F584*12))/1820),2)*1.27,2)</f>
        <v>24.28</v>
      </c>
      <c r="F584" s="282">
        <f t="shared" si="72"/>
        <v>39.83</v>
      </c>
      <c r="G584" s="283">
        <f t="shared" si="73"/>
        <v>47.8</v>
      </c>
      <c r="H584" s="284">
        <f>TRUNC(TRUNC(((C584+('Traitements par indices'!G584*12))/1820),2)*1.25,2)</f>
        <v>23.43</v>
      </c>
      <c r="I584" s="284">
        <f>TRUNC(TRUNC(((C584+('Traitements par indices'!G584*12))/1820),2)*1.27,2)</f>
        <v>23.81</v>
      </c>
      <c r="J584" s="284">
        <f t="shared" si="74"/>
        <v>39.049999999999997</v>
      </c>
      <c r="K584" s="285">
        <f t="shared" si="75"/>
        <v>46.86</v>
      </c>
      <c r="L584" s="284">
        <f t="shared" si="76"/>
        <v>23.2</v>
      </c>
      <c r="M584" s="284">
        <f t="shared" si="77"/>
        <v>23.57</v>
      </c>
      <c r="N584" s="284">
        <f t="shared" si="78"/>
        <v>38.659999999999997</v>
      </c>
      <c r="O584" s="285">
        <f t="shared" si="79"/>
        <v>46.4</v>
      </c>
    </row>
    <row r="585" spans="1:15" ht="16.5" customHeight="1" x14ac:dyDescent="0.25">
      <c r="A585" s="269">
        <f>'Traitements par indices'!A585:C612</f>
        <v>572</v>
      </c>
      <c r="B585" s="286">
        <f>'Traitements par indices'!B585:D612</f>
        <v>682</v>
      </c>
      <c r="C585" s="271">
        <f>'Traitements par indices'!C585:E612</f>
        <v>33789.980000000003</v>
      </c>
      <c r="D585" s="272">
        <f>TRUNC(TRUNC(((C585+('Traitements par indices'!F585*12))/1820),2)*1.25,2)</f>
        <v>23.9</v>
      </c>
      <c r="E585" s="273">
        <f>TRUNC(TRUNC(((C585+('Traitements par indices'!F585*12))/1820),2)*1.27,2)</f>
        <v>24.28</v>
      </c>
      <c r="F585" s="273">
        <f t="shared" si="72"/>
        <v>39.83</v>
      </c>
      <c r="G585" s="274">
        <f t="shared" si="73"/>
        <v>47.8</v>
      </c>
      <c r="H585" s="275">
        <f>TRUNC(TRUNC(((C585+('Traitements par indices'!G585*12))/1820),2)*1.25,2)</f>
        <v>23.43</v>
      </c>
      <c r="I585" s="275">
        <f>TRUNC(TRUNC(((C585+('Traitements par indices'!G585*12))/1820),2)*1.27,2)</f>
        <v>23.81</v>
      </c>
      <c r="J585" s="275">
        <f t="shared" si="74"/>
        <v>39.049999999999997</v>
      </c>
      <c r="K585" s="276">
        <f t="shared" si="75"/>
        <v>46.86</v>
      </c>
      <c r="L585" s="275">
        <f t="shared" si="76"/>
        <v>23.2</v>
      </c>
      <c r="M585" s="275">
        <f t="shared" si="77"/>
        <v>23.57</v>
      </c>
      <c r="N585" s="275">
        <f t="shared" si="78"/>
        <v>38.659999999999997</v>
      </c>
      <c r="O585" s="276">
        <f t="shared" si="79"/>
        <v>46.4</v>
      </c>
    </row>
    <row r="586" spans="1:15" ht="16.5" customHeight="1" x14ac:dyDescent="0.25">
      <c r="A586" s="278">
        <f>'Traitements par indices'!A586:C613</f>
        <v>573</v>
      </c>
      <c r="B586" s="279">
        <f>'Traitements par indices'!B586:D613</f>
        <v>683</v>
      </c>
      <c r="C586" s="280">
        <f>'Traitements par indices'!C586:E613</f>
        <v>33849.06</v>
      </c>
      <c r="D586" s="281">
        <f>TRUNC(TRUNC(((C586+('Traitements par indices'!F586*12))/1820),2)*1.25,2)</f>
        <v>23.93</v>
      </c>
      <c r="E586" s="282">
        <f>TRUNC(TRUNC(((C586+('Traitements par indices'!F586*12))/1820),2)*1.27,2)</f>
        <v>24.32</v>
      </c>
      <c r="F586" s="282">
        <f t="shared" si="72"/>
        <v>39.880000000000003</v>
      </c>
      <c r="G586" s="283">
        <f t="shared" si="73"/>
        <v>47.86</v>
      </c>
      <c r="H586" s="284">
        <f>TRUNC(TRUNC(((C586+('Traitements par indices'!G586*12))/1820),2)*1.25,2)</f>
        <v>23.47</v>
      </c>
      <c r="I586" s="284">
        <f>TRUNC(TRUNC(((C586+('Traitements par indices'!G586*12))/1820),2)*1.27,2)</f>
        <v>23.85</v>
      </c>
      <c r="J586" s="284">
        <f t="shared" si="74"/>
        <v>39.11</v>
      </c>
      <c r="K586" s="285">
        <f t="shared" si="75"/>
        <v>46.94</v>
      </c>
      <c r="L586" s="284">
        <f t="shared" si="76"/>
        <v>23.23</v>
      </c>
      <c r="M586" s="284">
        <f t="shared" si="77"/>
        <v>23.6</v>
      </c>
      <c r="N586" s="284">
        <f t="shared" si="78"/>
        <v>38.71</v>
      </c>
      <c r="O586" s="285">
        <f t="shared" si="79"/>
        <v>46.46</v>
      </c>
    </row>
    <row r="587" spans="1:15" ht="16.5" customHeight="1" x14ac:dyDescent="0.25">
      <c r="A587" s="269">
        <f>'Traitements par indices'!A587:C614</f>
        <v>574</v>
      </c>
      <c r="B587" s="286">
        <f>'Traitements par indices'!B587:D614</f>
        <v>684</v>
      </c>
      <c r="C587" s="271">
        <f>'Traitements par indices'!C587:E614</f>
        <v>33908.129999999997</v>
      </c>
      <c r="D587" s="272">
        <f>TRUNC(TRUNC(((C587+('Traitements par indices'!F587*12))/1820),2)*1.25,2)</f>
        <v>23.97</v>
      </c>
      <c r="E587" s="273">
        <f>TRUNC(TRUNC(((C587+('Traitements par indices'!F587*12))/1820),2)*1.27,2)</f>
        <v>24.35</v>
      </c>
      <c r="F587" s="273">
        <f t="shared" si="72"/>
        <v>39.950000000000003</v>
      </c>
      <c r="G587" s="274">
        <f t="shared" si="73"/>
        <v>47.94</v>
      </c>
      <c r="H587" s="275">
        <f>TRUNC(TRUNC(((C587+('Traitements par indices'!G587*12))/1820),2)*1.25,2)</f>
        <v>23.51</v>
      </c>
      <c r="I587" s="275">
        <f>TRUNC(TRUNC(((C587+('Traitements par indices'!G587*12))/1820),2)*1.27,2)</f>
        <v>23.88</v>
      </c>
      <c r="J587" s="275">
        <f t="shared" si="74"/>
        <v>39.18</v>
      </c>
      <c r="K587" s="276">
        <f t="shared" si="75"/>
        <v>47.02</v>
      </c>
      <c r="L587" s="275">
        <f t="shared" si="76"/>
        <v>23.28</v>
      </c>
      <c r="M587" s="275">
        <f t="shared" si="77"/>
        <v>23.66</v>
      </c>
      <c r="N587" s="275">
        <f t="shared" si="78"/>
        <v>38.799999999999997</v>
      </c>
      <c r="O587" s="276">
        <f t="shared" si="79"/>
        <v>46.56</v>
      </c>
    </row>
    <row r="588" spans="1:15" ht="16.5" customHeight="1" x14ac:dyDescent="0.25">
      <c r="A588" s="278">
        <f>'Traitements par indices'!A588:C615</f>
        <v>575</v>
      </c>
      <c r="B588" s="279">
        <f>'Traitements par indices'!B588:D615</f>
        <v>685</v>
      </c>
      <c r="C588" s="280">
        <f>'Traitements par indices'!C588:E615</f>
        <v>33967.21</v>
      </c>
      <c r="D588" s="281">
        <f>TRUNC(TRUNC(((C588+('Traitements par indices'!F588*12))/1820),2)*1.25,2)</f>
        <v>24.02</v>
      </c>
      <c r="E588" s="282">
        <f>TRUNC(TRUNC(((C588+('Traitements par indices'!F588*12))/1820),2)*1.27,2)</f>
        <v>24.4</v>
      </c>
      <c r="F588" s="282">
        <f t="shared" si="72"/>
        <v>40.03</v>
      </c>
      <c r="G588" s="283">
        <f t="shared" si="73"/>
        <v>48.04</v>
      </c>
      <c r="H588" s="284">
        <f>TRUNC(TRUNC(((C588+('Traitements par indices'!G588*12))/1820),2)*1.25,2)</f>
        <v>23.55</v>
      </c>
      <c r="I588" s="284">
        <f>TRUNC(TRUNC(((C588+('Traitements par indices'!G588*12))/1820),2)*1.27,2)</f>
        <v>23.92</v>
      </c>
      <c r="J588" s="284">
        <f t="shared" si="74"/>
        <v>39.25</v>
      </c>
      <c r="K588" s="285">
        <f t="shared" si="75"/>
        <v>47.1</v>
      </c>
      <c r="L588" s="284">
        <f t="shared" si="76"/>
        <v>23.32</v>
      </c>
      <c r="M588" s="284">
        <f t="shared" si="77"/>
        <v>23.69</v>
      </c>
      <c r="N588" s="284">
        <f t="shared" si="78"/>
        <v>38.86</v>
      </c>
      <c r="O588" s="285">
        <f t="shared" si="79"/>
        <v>46.64</v>
      </c>
    </row>
    <row r="589" spans="1:15" ht="16.5" customHeight="1" x14ac:dyDescent="0.25">
      <c r="A589" s="269">
        <f>'Traitements par indices'!A589:C616</f>
        <v>575</v>
      </c>
      <c r="B589" s="286">
        <f>'Traitements par indices'!B589:D616</f>
        <v>686</v>
      </c>
      <c r="C589" s="271">
        <f>'Traitements par indices'!C589:E616</f>
        <v>33967.21</v>
      </c>
      <c r="D589" s="272">
        <f>TRUNC(TRUNC(((C589+('Traitements par indices'!F589*12))/1820),2)*1.25,2)</f>
        <v>24.02</v>
      </c>
      <c r="E589" s="273">
        <f>TRUNC(TRUNC(((C589+('Traitements par indices'!F589*12))/1820),2)*1.27,2)</f>
        <v>24.4</v>
      </c>
      <c r="F589" s="273">
        <f t="shared" si="72"/>
        <v>40.03</v>
      </c>
      <c r="G589" s="274">
        <f t="shared" si="73"/>
        <v>48.04</v>
      </c>
      <c r="H589" s="275">
        <f>TRUNC(TRUNC(((C589+('Traitements par indices'!G589*12))/1820),2)*1.25,2)</f>
        <v>23.55</v>
      </c>
      <c r="I589" s="275">
        <f>TRUNC(TRUNC(((C589+('Traitements par indices'!G589*12))/1820),2)*1.27,2)</f>
        <v>23.92</v>
      </c>
      <c r="J589" s="275">
        <f t="shared" si="74"/>
        <v>39.25</v>
      </c>
      <c r="K589" s="276">
        <f t="shared" si="75"/>
        <v>47.1</v>
      </c>
      <c r="L589" s="275">
        <f t="shared" si="76"/>
        <v>23.32</v>
      </c>
      <c r="M589" s="275">
        <f t="shared" si="77"/>
        <v>23.69</v>
      </c>
      <c r="N589" s="275">
        <f t="shared" si="78"/>
        <v>38.86</v>
      </c>
      <c r="O589" s="276">
        <f t="shared" si="79"/>
        <v>46.64</v>
      </c>
    </row>
    <row r="590" spans="1:15" ht="16.5" customHeight="1" x14ac:dyDescent="0.25">
      <c r="A590" s="278">
        <f>'Traitements par indices'!A590:C617</f>
        <v>576</v>
      </c>
      <c r="B590" s="279">
        <f>'Traitements par indices'!B590:D617</f>
        <v>687</v>
      </c>
      <c r="C590" s="280">
        <f>'Traitements par indices'!C590:E617</f>
        <v>34026.28</v>
      </c>
      <c r="D590" s="281">
        <f>TRUNC(TRUNC(((C590+('Traitements par indices'!F590*12))/1820),2)*1.25,2)</f>
        <v>24.06</v>
      </c>
      <c r="E590" s="282">
        <f>TRUNC(TRUNC(((C590+('Traitements par indices'!F590*12))/1820),2)*1.27,2)</f>
        <v>24.44</v>
      </c>
      <c r="F590" s="282">
        <f t="shared" si="72"/>
        <v>40.1</v>
      </c>
      <c r="G590" s="283">
        <f t="shared" si="73"/>
        <v>48.12</v>
      </c>
      <c r="H590" s="284">
        <f>TRUNC(TRUNC(((C590+('Traitements par indices'!G590*12))/1820),2)*1.25,2)</f>
        <v>23.6</v>
      </c>
      <c r="I590" s="284">
        <f>TRUNC(TRUNC(((C590+('Traitements par indices'!G590*12))/1820),2)*1.27,2)</f>
        <v>23.97</v>
      </c>
      <c r="J590" s="284">
        <f t="shared" si="74"/>
        <v>39.33</v>
      </c>
      <c r="K590" s="285">
        <f t="shared" si="75"/>
        <v>47.2</v>
      </c>
      <c r="L590" s="284">
        <f t="shared" si="76"/>
        <v>23.36</v>
      </c>
      <c r="M590" s="284">
        <f t="shared" si="77"/>
        <v>23.73</v>
      </c>
      <c r="N590" s="284">
        <f t="shared" si="78"/>
        <v>38.93</v>
      </c>
      <c r="O590" s="285">
        <f t="shared" si="79"/>
        <v>46.72</v>
      </c>
    </row>
    <row r="591" spans="1:15" ht="16.5" customHeight="1" x14ac:dyDescent="0.25">
      <c r="A591" s="269">
        <f>'Traitements par indices'!A591:C618</f>
        <v>577</v>
      </c>
      <c r="B591" s="286">
        <f>'Traitements par indices'!B591:D618</f>
        <v>688</v>
      </c>
      <c r="C591" s="271">
        <f>'Traitements par indices'!C591:E618</f>
        <v>34085.35</v>
      </c>
      <c r="D591" s="272">
        <f>TRUNC(TRUNC(((C591+('Traitements par indices'!F591*12))/1820),2)*1.25,2)</f>
        <v>24.11</v>
      </c>
      <c r="E591" s="273">
        <f>TRUNC(TRUNC(((C591+('Traitements par indices'!F591*12))/1820),2)*1.27,2)</f>
        <v>24.49</v>
      </c>
      <c r="F591" s="273">
        <f t="shared" si="72"/>
        <v>40.18</v>
      </c>
      <c r="G591" s="274">
        <f t="shared" si="73"/>
        <v>48.22</v>
      </c>
      <c r="H591" s="275">
        <f>TRUNC(TRUNC(((C591+('Traitements par indices'!G591*12))/1820),2)*1.25,2)</f>
        <v>23.63</v>
      </c>
      <c r="I591" s="275">
        <f>TRUNC(TRUNC(((C591+('Traitements par indices'!G591*12))/1820),2)*1.27,2)</f>
        <v>24.01</v>
      </c>
      <c r="J591" s="275">
        <f t="shared" si="74"/>
        <v>39.380000000000003</v>
      </c>
      <c r="K591" s="276">
        <f t="shared" si="75"/>
        <v>47.26</v>
      </c>
      <c r="L591" s="275">
        <f t="shared" si="76"/>
        <v>23.4</v>
      </c>
      <c r="M591" s="275">
        <f t="shared" si="77"/>
        <v>23.77</v>
      </c>
      <c r="N591" s="275">
        <f t="shared" si="78"/>
        <v>39</v>
      </c>
      <c r="O591" s="276">
        <f t="shared" si="79"/>
        <v>46.8</v>
      </c>
    </row>
    <row r="592" spans="1:15" ht="16.5" customHeight="1" x14ac:dyDescent="0.25">
      <c r="A592" s="278">
        <f>'Traitements par indices'!A592:C619</f>
        <v>577</v>
      </c>
      <c r="B592" s="279">
        <f>'Traitements par indices'!B592:D619</f>
        <v>689</v>
      </c>
      <c r="C592" s="280">
        <f>'Traitements par indices'!C592:E619</f>
        <v>34085.35</v>
      </c>
      <c r="D592" s="281">
        <f>TRUNC(TRUNC(((C592+('Traitements par indices'!F592*12))/1820),2)*1.25,2)</f>
        <v>24.11</v>
      </c>
      <c r="E592" s="282">
        <f>TRUNC(TRUNC(((C592+('Traitements par indices'!F592*12))/1820),2)*1.27,2)</f>
        <v>24.49</v>
      </c>
      <c r="F592" s="282">
        <f t="shared" si="72"/>
        <v>40.18</v>
      </c>
      <c r="G592" s="283">
        <f t="shared" si="73"/>
        <v>48.22</v>
      </c>
      <c r="H592" s="284">
        <f>TRUNC(TRUNC(((C592+('Traitements par indices'!G592*12))/1820),2)*1.25,2)</f>
        <v>23.63</v>
      </c>
      <c r="I592" s="284">
        <f>TRUNC(TRUNC(((C592+('Traitements par indices'!G592*12))/1820),2)*1.27,2)</f>
        <v>24.01</v>
      </c>
      <c r="J592" s="284">
        <f t="shared" si="74"/>
        <v>39.380000000000003</v>
      </c>
      <c r="K592" s="285">
        <f t="shared" si="75"/>
        <v>47.26</v>
      </c>
      <c r="L592" s="284">
        <f t="shared" si="76"/>
        <v>23.4</v>
      </c>
      <c r="M592" s="284">
        <f t="shared" si="77"/>
        <v>23.77</v>
      </c>
      <c r="N592" s="284">
        <f t="shared" si="78"/>
        <v>39</v>
      </c>
      <c r="O592" s="285">
        <f t="shared" si="79"/>
        <v>46.8</v>
      </c>
    </row>
    <row r="593" spans="1:15" ht="16.5" customHeight="1" x14ac:dyDescent="0.25">
      <c r="A593" s="269">
        <f>'Traitements par indices'!A593:C620</f>
        <v>578</v>
      </c>
      <c r="B593" s="286">
        <f>'Traitements par indices'!B593:D620</f>
        <v>690</v>
      </c>
      <c r="C593" s="271">
        <f>'Traitements par indices'!C593:E620</f>
        <v>34144.43</v>
      </c>
      <c r="D593" s="272">
        <f>TRUNC(TRUNC(((C593+('Traitements par indices'!F593*12))/1820),2)*1.25,2)</f>
        <v>24.15</v>
      </c>
      <c r="E593" s="273">
        <f>TRUNC(TRUNC(((C593+('Traitements par indices'!F593*12))/1820),2)*1.27,2)</f>
        <v>24.53</v>
      </c>
      <c r="F593" s="273">
        <f t="shared" si="72"/>
        <v>40.25</v>
      </c>
      <c r="G593" s="274">
        <f t="shared" si="73"/>
        <v>48.3</v>
      </c>
      <c r="H593" s="275">
        <f>TRUNC(TRUNC(((C593+('Traitements par indices'!G593*12))/1820),2)*1.25,2)</f>
        <v>23.67</v>
      </c>
      <c r="I593" s="275">
        <f>TRUNC(TRUNC(((C593+('Traitements par indices'!G593*12))/1820),2)*1.27,2)</f>
        <v>24.05</v>
      </c>
      <c r="J593" s="275">
        <f t="shared" si="74"/>
        <v>39.450000000000003</v>
      </c>
      <c r="K593" s="276">
        <f t="shared" si="75"/>
        <v>47.34</v>
      </c>
      <c r="L593" s="275">
        <f t="shared" si="76"/>
        <v>23.45</v>
      </c>
      <c r="M593" s="275">
        <f t="shared" si="77"/>
        <v>23.82</v>
      </c>
      <c r="N593" s="275">
        <f t="shared" si="78"/>
        <v>39.08</v>
      </c>
      <c r="O593" s="276">
        <f t="shared" si="79"/>
        <v>46.9</v>
      </c>
    </row>
    <row r="594" spans="1:15" ht="16.5" customHeight="1" x14ac:dyDescent="0.25">
      <c r="A594" s="278">
        <f>'Traitements par indices'!A594:C621</f>
        <v>579</v>
      </c>
      <c r="B594" s="279">
        <f>'Traitements par indices'!B594:D621</f>
        <v>691</v>
      </c>
      <c r="C594" s="280">
        <f>'Traitements par indices'!C594:E621</f>
        <v>34203.5</v>
      </c>
      <c r="D594" s="281">
        <f>TRUNC(TRUNC(((C594+('Traitements par indices'!F594*12))/1820),2)*1.25,2)</f>
        <v>24.18</v>
      </c>
      <c r="E594" s="282">
        <f>TRUNC(TRUNC(((C594+('Traitements par indices'!F594*12))/1820),2)*1.27,2)</f>
        <v>24.57</v>
      </c>
      <c r="F594" s="282">
        <f t="shared" si="72"/>
        <v>40.299999999999997</v>
      </c>
      <c r="G594" s="283">
        <f t="shared" si="73"/>
        <v>48.36</v>
      </c>
      <c r="H594" s="284">
        <f>TRUNC(TRUNC(((C594+('Traitements par indices'!G594*12))/1820),2)*1.25,2)</f>
        <v>23.72</v>
      </c>
      <c r="I594" s="284">
        <f>TRUNC(TRUNC(((C594+('Traitements par indices'!G594*12))/1820),2)*1.27,2)</f>
        <v>24.1</v>
      </c>
      <c r="J594" s="284">
        <f t="shared" si="74"/>
        <v>39.53</v>
      </c>
      <c r="K594" s="285">
        <f t="shared" si="75"/>
        <v>47.44</v>
      </c>
      <c r="L594" s="284">
        <f t="shared" si="76"/>
        <v>23.48</v>
      </c>
      <c r="M594" s="284">
        <f t="shared" si="77"/>
        <v>23.86</v>
      </c>
      <c r="N594" s="284">
        <f t="shared" si="78"/>
        <v>39.130000000000003</v>
      </c>
      <c r="O594" s="285">
        <f t="shared" si="79"/>
        <v>46.96</v>
      </c>
    </row>
    <row r="595" spans="1:15" ht="16.5" customHeight="1" x14ac:dyDescent="0.25">
      <c r="A595" s="269">
        <f>'Traitements par indices'!A595:C622</f>
        <v>580</v>
      </c>
      <c r="B595" s="286">
        <f>'Traitements par indices'!B595:D622</f>
        <v>692</v>
      </c>
      <c r="C595" s="271">
        <f>'Traitements par indices'!C595:E622</f>
        <v>34262.57</v>
      </c>
      <c r="D595" s="272">
        <f>TRUNC(TRUNC(((C595+('Traitements par indices'!F595*12))/1820),2)*1.25,2)</f>
        <v>24.23</v>
      </c>
      <c r="E595" s="273">
        <f>TRUNC(TRUNC(((C595+('Traitements par indices'!F595*12))/1820),2)*1.27,2)</f>
        <v>24.62</v>
      </c>
      <c r="F595" s="273">
        <f t="shared" si="72"/>
        <v>40.380000000000003</v>
      </c>
      <c r="G595" s="274">
        <f t="shared" si="73"/>
        <v>48.46</v>
      </c>
      <c r="H595" s="275">
        <f>TRUNC(TRUNC(((C595+('Traitements par indices'!G595*12))/1820),2)*1.25,2)</f>
        <v>23.76</v>
      </c>
      <c r="I595" s="275">
        <f>TRUNC(TRUNC(((C595+('Traitements par indices'!G595*12))/1820),2)*1.27,2)</f>
        <v>24.14</v>
      </c>
      <c r="J595" s="275">
        <f t="shared" si="74"/>
        <v>39.6</v>
      </c>
      <c r="K595" s="276">
        <f t="shared" si="75"/>
        <v>47.52</v>
      </c>
      <c r="L595" s="275">
        <f t="shared" si="76"/>
        <v>23.52</v>
      </c>
      <c r="M595" s="275">
        <f t="shared" si="77"/>
        <v>23.9</v>
      </c>
      <c r="N595" s="275">
        <f t="shared" si="78"/>
        <v>39.200000000000003</v>
      </c>
      <c r="O595" s="276">
        <f t="shared" si="79"/>
        <v>47.04</v>
      </c>
    </row>
    <row r="596" spans="1:15" ht="16.5" customHeight="1" x14ac:dyDescent="0.25">
      <c r="A596" s="278">
        <f>'Traitements par indices'!A596:C623</f>
        <v>580</v>
      </c>
      <c r="B596" s="279">
        <f>'Traitements par indices'!B596:D623</f>
        <v>693</v>
      </c>
      <c r="C596" s="280">
        <f>'Traitements par indices'!C596:E623</f>
        <v>34262.57</v>
      </c>
      <c r="D596" s="281">
        <f>TRUNC(TRUNC(((C596+('Traitements par indices'!F596*12))/1820),2)*1.25,2)</f>
        <v>24.23</v>
      </c>
      <c r="E596" s="282">
        <f>TRUNC(TRUNC(((C596+('Traitements par indices'!F596*12))/1820),2)*1.27,2)</f>
        <v>24.62</v>
      </c>
      <c r="F596" s="282">
        <f t="shared" si="72"/>
        <v>40.380000000000003</v>
      </c>
      <c r="G596" s="283">
        <f t="shared" si="73"/>
        <v>48.46</v>
      </c>
      <c r="H596" s="284">
        <f>TRUNC(TRUNC(((C596+('Traitements par indices'!G596*12))/1820),2)*1.25,2)</f>
        <v>23.76</v>
      </c>
      <c r="I596" s="284">
        <f>TRUNC(TRUNC(((C596+('Traitements par indices'!G596*12))/1820),2)*1.27,2)</f>
        <v>24.14</v>
      </c>
      <c r="J596" s="284">
        <f t="shared" si="74"/>
        <v>39.6</v>
      </c>
      <c r="K596" s="285">
        <f t="shared" si="75"/>
        <v>47.52</v>
      </c>
      <c r="L596" s="284">
        <f t="shared" si="76"/>
        <v>23.52</v>
      </c>
      <c r="M596" s="284">
        <f t="shared" si="77"/>
        <v>23.9</v>
      </c>
      <c r="N596" s="284">
        <f t="shared" si="78"/>
        <v>39.200000000000003</v>
      </c>
      <c r="O596" s="285">
        <f t="shared" si="79"/>
        <v>47.04</v>
      </c>
    </row>
    <row r="597" spans="1:15" ht="16.5" customHeight="1" x14ac:dyDescent="0.25">
      <c r="A597" s="269">
        <f>'Traitements par indices'!A597:C624</f>
        <v>581</v>
      </c>
      <c r="B597" s="286">
        <f>'Traitements par indices'!B597:D624</f>
        <v>694</v>
      </c>
      <c r="C597" s="271">
        <f>'Traitements par indices'!C597:E624</f>
        <v>34321.65</v>
      </c>
      <c r="D597" s="272">
        <f>TRUNC(TRUNC(((C597+('Traitements par indices'!F597*12))/1820),2)*1.25,2)</f>
        <v>24.27</v>
      </c>
      <c r="E597" s="273">
        <f>TRUNC(TRUNC(((C597+('Traitements par indices'!F597*12))/1820),2)*1.27,2)</f>
        <v>24.66</v>
      </c>
      <c r="F597" s="273">
        <f t="shared" si="72"/>
        <v>40.450000000000003</v>
      </c>
      <c r="G597" s="274">
        <f t="shared" si="73"/>
        <v>48.54</v>
      </c>
      <c r="H597" s="275">
        <f>TRUNC(TRUNC(((C597+('Traitements par indices'!G597*12))/1820),2)*1.25,2)</f>
        <v>23.8</v>
      </c>
      <c r="I597" s="275">
        <f>TRUNC(TRUNC(((C597+('Traitements par indices'!G597*12))/1820),2)*1.27,2)</f>
        <v>24.18</v>
      </c>
      <c r="J597" s="275">
        <f t="shared" si="74"/>
        <v>39.659999999999997</v>
      </c>
      <c r="K597" s="276">
        <f t="shared" si="75"/>
        <v>47.6</v>
      </c>
      <c r="L597" s="275">
        <f t="shared" si="76"/>
        <v>23.56</v>
      </c>
      <c r="M597" s="275">
        <f t="shared" si="77"/>
        <v>23.93</v>
      </c>
      <c r="N597" s="275">
        <f t="shared" si="78"/>
        <v>39.26</v>
      </c>
      <c r="O597" s="276">
        <f t="shared" si="79"/>
        <v>47.12</v>
      </c>
    </row>
    <row r="598" spans="1:15" ht="16.5" customHeight="1" x14ac:dyDescent="0.25">
      <c r="A598" s="278">
        <f>'Traitements par indices'!A598:C625</f>
        <v>582</v>
      </c>
      <c r="B598" s="279">
        <f>'Traitements par indices'!B598:D625</f>
        <v>695</v>
      </c>
      <c r="C598" s="280">
        <f>'Traitements par indices'!C598:E625</f>
        <v>34380.720000000001</v>
      </c>
      <c r="D598" s="281">
        <f>TRUNC(TRUNC(((C598+('Traitements par indices'!F598*12))/1820),2)*1.25,2)</f>
        <v>24.31</v>
      </c>
      <c r="E598" s="282">
        <f>TRUNC(TRUNC(((C598+('Traitements par indices'!F598*12))/1820),2)*1.27,2)</f>
        <v>24.7</v>
      </c>
      <c r="F598" s="282">
        <f t="shared" si="72"/>
        <v>40.51</v>
      </c>
      <c r="G598" s="283">
        <f t="shared" si="73"/>
        <v>48.62</v>
      </c>
      <c r="H598" s="284">
        <f>TRUNC(TRUNC(((C598+('Traitements par indices'!G598*12))/1820),2)*1.25,2)</f>
        <v>23.83</v>
      </c>
      <c r="I598" s="284">
        <f>TRUNC(TRUNC(((C598+('Traitements par indices'!G598*12))/1820),2)*1.27,2)</f>
        <v>24.21</v>
      </c>
      <c r="J598" s="284">
        <f t="shared" si="74"/>
        <v>39.71</v>
      </c>
      <c r="K598" s="285">
        <f t="shared" si="75"/>
        <v>47.66</v>
      </c>
      <c r="L598" s="284">
        <f t="shared" si="76"/>
        <v>23.61</v>
      </c>
      <c r="M598" s="284">
        <f t="shared" si="77"/>
        <v>23.99</v>
      </c>
      <c r="N598" s="284">
        <f t="shared" si="78"/>
        <v>39.35</v>
      </c>
      <c r="O598" s="285">
        <f t="shared" si="79"/>
        <v>47.22</v>
      </c>
    </row>
    <row r="599" spans="1:15" ht="16.5" customHeight="1" x14ac:dyDescent="0.25">
      <c r="A599" s="269">
        <f>'Traitements par indices'!A599:C626</f>
        <v>583</v>
      </c>
      <c r="B599" s="286">
        <f>'Traitements par indices'!B599:D626</f>
        <v>696</v>
      </c>
      <c r="C599" s="271">
        <f>'Traitements par indices'!C599:E626</f>
        <v>34439.79</v>
      </c>
      <c r="D599" s="272">
        <f>TRUNC(TRUNC(((C599+('Traitements par indices'!F599*12))/1820),2)*1.25,2)</f>
        <v>24.36</v>
      </c>
      <c r="E599" s="273">
        <f>TRUNC(TRUNC(((C599+('Traitements par indices'!F599*12))/1820),2)*1.27,2)</f>
        <v>24.75</v>
      </c>
      <c r="F599" s="273">
        <f t="shared" si="72"/>
        <v>40.6</v>
      </c>
      <c r="G599" s="274">
        <f t="shared" si="73"/>
        <v>48.72</v>
      </c>
      <c r="H599" s="275">
        <f>TRUNC(TRUNC(((C599+('Traitements par indices'!G599*12))/1820),2)*1.25,2)</f>
        <v>23.88</v>
      </c>
      <c r="I599" s="275">
        <f>TRUNC(TRUNC(((C599+('Traitements par indices'!G599*12))/1820),2)*1.27,2)</f>
        <v>24.26</v>
      </c>
      <c r="J599" s="275">
        <f t="shared" si="74"/>
        <v>39.799999999999997</v>
      </c>
      <c r="K599" s="276">
        <f t="shared" si="75"/>
        <v>47.76</v>
      </c>
      <c r="L599" s="275">
        <f t="shared" si="76"/>
        <v>23.65</v>
      </c>
      <c r="M599" s="275">
        <f t="shared" si="77"/>
        <v>24.02</v>
      </c>
      <c r="N599" s="275">
        <f t="shared" si="78"/>
        <v>39.409999999999997</v>
      </c>
      <c r="O599" s="276">
        <f t="shared" si="79"/>
        <v>47.3</v>
      </c>
    </row>
    <row r="600" spans="1:15" ht="16.5" customHeight="1" x14ac:dyDescent="0.25">
      <c r="A600" s="278">
        <f>'Traitements par indices'!A600:C627</f>
        <v>583</v>
      </c>
      <c r="B600" s="279">
        <f>'Traitements par indices'!B600:D627</f>
        <v>697</v>
      </c>
      <c r="C600" s="280">
        <f>'Traitements par indices'!C600:E627</f>
        <v>34439.79</v>
      </c>
      <c r="D600" s="281">
        <f>TRUNC(TRUNC(((C600+('Traitements par indices'!F600*12))/1820),2)*1.25,2)</f>
        <v>24.36</v>
      </c>
      <c r="E600" s="282">
        <f>TRUNC(TRUNC(((C600+('Traitements par indices'!F600*12))/1820),2)*1.27,2)</f>
        <v>24.75</v>
      </c>
      <c r="F600" s="282">
        <f t="shared" si="72"/>
        <v>40.6</v>
      </c>
      <c r="G600" s="283">
        <f t="shared" si="73"/>
        <v>48.72</v>
      </c>
      <c r="H600" s="284">
        <f>TRUNC(TRUNC(((C600+('Traitements par indices'!G600*12))/1820),2)*1.25,2)</f>
        <v>23.88</v>
      </c>
      <c r="I600" s="284">
        <f>TRUNC(TRUNC(((C600+('Traitements par indices'!G600*12))/1820),2)*1.27,2)</f>
        <v>24.26</v>
      </c>
      <c r="J600" s="284">
        <f t="shared" si="74"/>
        <v>39.799999999999997</v>
      </c>
      <c r="K600" s="285">
        <f t="shared" si="75"/>
        <v>47.76</v>
      </c>
      <c r="L600" s="284">
        <f t="shared" si="76"/>
        <v>23.65</v>
      </c>
      <c r="M600" s="284">
        <f t="shared" si="77"/>
        <v>24.02</v>
      </c>
      <c r="N600" s="284">
        <f t="shared" si="78"/>
        <v>39.409999999999997</v>
      </c>
      <c r="O600" s="285">
        <f t="shared" si="79"/>
        <v>47.3</v>
      </c>
    </row>
    <row r="601" spans="1:15" ht="16.5" customHeight="1" x14ac:dyDescent="0.25">
      <c r="A601" s="269">
        <f>'Traitements par indices'!A601:C628</f>
        <v>584</v>
      </c>
      <c r="B601" s="286">
        <f>'Traitements par indices'!B601:D628</f>
        <v>698</v>
      </c>
      <c r="C601" s="271">
        <f>'Traitements par indices'!C601:E628</f>
        <v>34498.870000000003</v>
      </c>
      <c r="D601" s="272">
        <f>TRUNC(TRUNC(((C601+('Traitements par indices'!F601*12))/1820),2)*1.25,2)</f>
        <v>24.4</v>
      </c>
      <c r="E601" s="273">
        <f>TRUNC(TRUNC(((C601+('Traitements par indices'!F601*12))/1820),2)*1.27,2)</f>
        <v>24.79</v>
      </c>
      <c r="F601" s="273">
        <f t="shared" si="72"/>
        <v>40.659999999999997</v>
      </c>
      <c r="G601" s="274">
        <f t="shared" si="73"/>
        <v>48.8</v>
      </c>
      <c r="H601" s="275">
        <f>TRUNC(TRUNC(((C601+('Traitements par indices'!G601*12))/1820),2)*1.25,2)</f>
        <v>23.92</v>
      </c>
      <c r="I601" s="275">
        <f>TRUNC(TRUNC(((C601+('Traitements par indices'!G601*12))/1820),2)*1.27,2)</f>
        <v>24.3</v>
      </c>
      <c r="J601" s="275">
        <f t="shared" si="74"/>
        <v>39.86</v>
      </c>
      <c r="K601" s="276">
        <f t="shared" si="75"/>
        <v>47.84</v>
      </c>
      <c r="L601" s="275">
        <f t="shared" si="76"/>
        <v>23.68</v>
      </c>
      <c r="M601" s="275">
        <f t="shared" si="77"/>
        <v>24.06</v>
      </c>
      <c r="N601" s="275">
        <f t="shared" si="78"/>
        <v>39.46</v>
      </c>
      <c r="O601" s="276">
        <f t="shared" si="79"/>
        <v>47.36</v>
      </c>
    </row>
    <row r="602" spans="1:15" ht="16.5" customHeight="1" x14ac:dyDescent="0.25">
      <c r="A602" s="278">
        <f>'Traitements par indices'!A602:C629</f>
        <v>585</v>
      </c>
      <c r="B602" s="279">
        <f>'Traitements par indices'!B602:D629</f>
        <v>699</v>
      </c>
      <c r="C602" s="280">
        <f>'Traitements par indices'!C602:E629</f>
        <v>34557.94</v>
      </c>
      <c r="D602" s="281">
        <f>TRUNC(TRUNC(((C602+('Traitements par indices'!F602*12))/1820),2)*1.25,2)</f>
        <v>24.43</v>
      </c>
      <c r="E602" s="282">
        <f>TRUNC(TRUNC(((C602+('Traitements par indices'!F602*12))/1820),2)*1.27,2)</f>
        <v>24.82</v>
      </c>
      <c r="F602" s="282">
        <f t="shared" si="72"/>
        <v>40.71</v>
      </c>
      <c r="G602" s="283">
        <f t="shared" si="73"/>
        <v>48.86</v>
      </c>
      <c r="H602" s="284">
        <f>TRUNC(TRUNC(((C602+('Traitements par indices'!G602*12))/1820),2)*1.25,2)</f>
        <v>23.96</v>
      </c>
      <c r="I602" s="284">
        <f>TRUNC(TRUNC(((C602+('Traitements par indices'!G602*12))/1820),2)*1.27,2)</f>
        <v>24.34</v>
      </c>
      <c r="J602" s="284">
        <f t="shared" si="74"/>
        <v>39.93</v>
      </c>
      <c r="K602" s="285">
        <f t="shared" si="75"/>
        <v>47.92</v>
      </c>
      <c r="L602" s="284">
        <f t="shared" si="76"/>
        <v>23.72</v>
      </c>
      <c r="M602" s="284">
        <f t="shared" si="77"/>
        <v>24.1</v>
      </c>
      <c r="N602" s="284">
        <f t="shared" si="78"/>
        <v>39.53</v>
      </c>
      <c r="O602" s="285">
        <f t="shared" si="79"/>
        <v>47.44</v>
      </c>
    </row>
    <row r="603" spans="1:15" ht="16.5" customHeight="1" x14ac:dyDescent="0.25">
      <c r="A603" s="269">
        <f>'Traitements par indices'!A603:C630</f>
        <v>586</v>
      </c>
      <c r="B603" s="286">
        <f>'Traitements par indices'!B603:D630</f>
        <v>700</v>
      </c>
      <c r="C603" s="271">
        <f>'Traitements par indices'!C603:E630</f>
        <v>34617.01</v>
      </c>
      <c r="D603" s="272">
        <f>TRUNC(TRUNC(((C603+('Traitements par indices'!F603*12))/1820),2)*1.25,2)</f>
        <v>24.48</v>
      </c>
      <c r="E603" s="273">
        <f>TRUNC(TRUNC(((C603+('Traitements par indices'!F603*12))/1820),2)*1.27,2)</f>
        <v>24.87</v>
      </c>
      <c r="F603" s="273">
        <f t="shared" si="72"/>
        <v>40.799999999999997</v>
      </c>
      <c r="G603" s="274">
        <f t="shared" si="73"/>
        <v>48.96</v>
      </c>
      <c r="H603" s="275">
        <f>TRUNC(TRUNC(((C603+('Traitements par indices'!G603*12))/1820),2)*1.25,2)</f>
        <v>24.01</v>
      </c>
      <c r="I603" s="275">
        <f>TRUNC(TRUNC(((C603+('Traitements par indices'!G603*12))/1820),2)*1.27,2)</f>
        <v>24.39</v>
      </c>
      <c r="J603" s="275">
        <f t="shared" si="74"/>
        <v>40.01</v>
      </c>
      <c r="K603" s="276">
        <f t="shared" si="75"/>
        <v>48.02</v>
      </c>
      <c r="L603" s="275">
        <f t="shared" si="76"/>
        <v>23.77</v>
      </c>
      <c r="M603" s="275">
        <f t="shared" si="77"/>
        <v>24.15</v>
      </c>
      <c r="N603" s="275">
        <f t="shared" si="78"/>
        <v>39.61</v>
      </c>
      <c r="O603" s="276">
        <f t="shared" si="79"/>
        <v>47.54</v>
      </c>
    </row>
    <row r="604" spans="1:15" ht="16.5" customHeight="1" x14ac:dyDescent="0.25">
      <c r="A604" s="278">
        <f>'Traitements par indices'!A604:C631</f>
        <v>587</v>
      </c>
      <c r="B604" s="279">
        <f>'Traitements par indices'!B604:D631</f>
        <v>701</v>
      </c>
      <c r="C604" s="280">
        <f>'Traitements par indices'!C604:E631</f>
        <v>34676.089999999997</v>
      </c>
      <c r="D604" s="281">
        <f>TRUNC(TRUNC(((C604+('Traitements par indices'!F604*12))/1820),2)*1.25,2)</f>
        <v>24.52</v>
      </c>
      <c r="E604" s="282">
        <f>TRUNC(TRUNC(((C604+('Traitements par indices'!F604*12))/1820),2)*1.27,2)</f>
        <v>24.91</v>
      </c>
      <c r="F604" s="282">
        <f t="shared" si="72"/>
        <v>40.86</v>
      </c>
      <c r="G604" s="283">
        <f t="shared" si="73"/>
        <v>49.04</v>
      </c>
      <c r="H604" s="284">
        <f>TRUNC(TRUNC(((C604+('Traitements par indices'!G604*12))/1820),2)*1.25,2)</f>
        <v>24.05</v>
      </c>
      <c r="I604" s="284">
        <f>TRUNC(TRUNC(((C604+('Traitements par indices'!G604*12))/1820),2)*1.27,2)</f>
        <v>24.43</v>
      </c>
      <c r="J604" s="284">
        <f t="shared" si="74"/>
        <v>40.08</v>
      </c>
      <c r="K604" s="285">
        <f t="shared" si="75"/>
        <v>48.1</v>
      </c>
      <c r="L604" s="284">
        <f t="shared" si="76"/>
        <v>23.81</v>
      </c>
      <c r="M604" s="284">
        <f t="shared" si="77"/>
        <v>24.19</v>
      </c>
      <c r="N604" s="284">
        <f t="shared" si="78"/>
        <v>39.68</v>
      </c>
      <c r="O604" s="285">
        <f t="shared" si="79"/>
        <v>47.62</v>
      </c>
    </row>
    <row r="605" spans="1:15" ht="16.5" customHeight="1" x14ac:dyDescent="0.25">
      <c r="A605" s="269">
        <f>'Traitements par indices'!A605:C632</f>
        <v>588</v>
      </c>
      <c r="B605" s="286">
        <f>'Traitements par indices'!B605:D632</f>
        <v>702</v>
      </c>
      <c r="C605" s="271">
        <f>'Traitements par indices'!C605:E632</f>
        <v>34735.160000000003</v>
      </c>
      <c r="D605" s="272">
        <f>TRUNC(TRUNC(((C605+('Traitements par indices'!F605*12))/1820),2)*1.25,2)</f>
        <v>24.56</v>
      </c>
      <c r="E605" s="273">
        <f>TRUNC(TRUNC(((C605+('Traitements par indices'!F605*12))/1820),2)*1.27,2)</f>
        <v>24.95</v>
      </c>
      <c r="F605" s="273">
        <f t="shared" si="72"/>
        <v>40.93</v>
      </c>
      <c r="G605" s="274">
        <f t="shared" si="73"/>
        <v>49.12</v>
      </c>
      <c r="H605" s="275">
        <f>TRUNC(TRUNC(((C605+('Traitements par indices'!G605*12))/1820),2)*1.25,2)</f>
        <v>24.08</v>
      </c>
      <c r="I605" s="275">
        <f>TRUNC(TRUNC(((C605+('Traitements par indices'!G605*12))/1820),2)*1.27,2)</f>
        <v>24.47</v>
      </c>
      <c r="J605" s="275">
        <f t="shared" si="74"/>
        <v>40.130000000000003</v>
      </c>
      <c r="K605" s="276">
        <f t="shared" si="75"/>
        <v>48.16</v>
      </c>
      <c r="L605" s="275">
        <f t="shared" si="76"/>
        <v>23.85</v>
      </c>
      <c r="M605" s="275">
        <f t="shared" si="77"/>
        <v>24.23</v>
      </c>
      <c r="N605" s="275">
        <f t="shared" si="78"/>
        <v>39.75</v>
      </c>
      <c r="O605" s="276">
        <f t="shared" si="79"/>
        <v>47.7</v>
      </c>
    </row>
    <row r="606" spans="1:15" ht="16.5" customHeight="1" x14ac:dyDescent="0.25">
      <c r="A606" s="278">
        <f>'Traitements par indices'!A606:C633</f>
        <v>589</v>
      </c>
      <c r="B606" s="279">
        <f>'Traitements par indices'!B606:D633</f>
        <v>703</v>
      </c>
      <c r="C606" s="280">
        <f>'Traitements par indices'!C606:E633</f>
        <v>34794.230000000003</v>
      </c>
      <c r="D606" s="281">
        <f>TRUNC(TRUNC(((C606+('Traitements par indices'!F606*12))/1820),2)*1.25,2)</f>
        <v>24.61</v>
      </c>
      <c r="E606" s="282">
        <f>TRUNC(TRUNC(((C606+('Traitements par indices'!F606*12))/1820),2)*1.27,2)</f>
        <v>25</v>
      </c>
      <c r="F606" s="282">
        <f t="shared" si="72"/>
        <v>41.01</v>
      </c>
      <c r="G606" s="283">
        <f t="shared" si="73"/>
        <v>49.22</v>
      </c>
      <c r="H606" s="284">
        <f>TRUNC(TRUNC(((C606+('Traitements par indices'!G606*12))/1820),2)*1.25,2)</f>
        <v>24.12</v>
      </c>
      <c r="I606" s="284">
        <f>TRUNC(TRUNC(((C606+('Traitements par indices'!G606*12))/1820),2)*1.27,2)</f>
        <v>24.51</v>
      </c>
      <c r="J606" s="284">
        <f t="shared" si="74"/>
        <v>40.200000000000003</v>
      </c>
      <c r="K606" s="285">
        <f t="shared" si="75"/>
        <v>48.24</v>
      </c>
      <c r="L606" s="284">
        <f t="shared" si="76"/>
        <v>23.88</v>
      </c>
      <c r="M606" s="284">
        <f t="shared" si="77"/>
        <v>24.26</v>
      </c>
      <c r="N606" s="284">
        <f t="shared" si="78"/>
        <v>39.799999999999997</v>
      </c>
      <c r="O606" s="285">
        <f t="shared" si="79"/>
        <v>47.76</v>
      </c>
    </row>
    <row r="607" spans="1:15" ht="16.5" customHeight="1" x14ac:dyDescent="0.25">
      <c r="A607" s="269">
        <f>'Traitements par indices'!A607:C634</f>
        <v>589</v>
      </c>
      <c r="B607" s="286">
        <f>'Traitements par indices'!B607:D634</f>
        <v>704</v>
      </c>
      <c r="C607" s="271">
        <f>'Traitements par indices'!C607:E634</f>
        <v>34794.230000000003</v>
      </c>
      <c r="D607" s="272">
        <f>TRUNC(TRUNC(((C607+('Traitements par indices'!F607*12))/1820),2)*1.25,2)</f>
        <v>24.61</v>
      </c>
      <c r="E607" s="273">
        <f>TRUNC(TRUNC(((C607+('Traitements par indices'!F607*12))/1820),2)*1.27,2)</f>
        <v>25</v>
      </c>
      <c r="F607" s="273">
        <f t="shared" si="72"/>
        <v>41.01</v>
      </c>
      <c r="G607" s="274">
        <f t="shared" si="73"/>
        <v>49.22</v>
      </c>
      <c r="H607" s="275">
        <f>TRUNC(TRUNC(((C607+('Traitements par indices'!G607*12))/1820),2)*1.25,2)</f>
        <v>24.12</v>
      </c>
      <c r="I607" s="275">
        <f>TRUNC(TRUNC(((C607+('Traitements par indices'!G607*12))/1820),2)*1.27,2)</f>
        <v>24.51</v>
      </c>
      <c r="J607" s="275">
        <f t="shared" si="74"/>
        <v>40.200000000000003</v>
      </c>
      <c r="K607" s="276">
        <f t="shared" si="75"/>
        <v>48.24</v>
      </c>
      <c r="L607" s="275">
        <f t="shared" si="76"/>
        <v>23.88</v>
      </c>
      <c r="M607" s="275">
        <f t="shared" si="77"/>
        <v>24.26</v>
      </c>
      <c r="N607" s="275">
        <f t="shared" si="78"/>
        <v>39.799999999999997</v>
      </c>
      <c r="O607" s="276">
        <f t="shared" si="79"/>
        <v>47.76</v>
      </c>
    </row>
    <row r="608" spans="1:15" ht="16.5" customHeight="1" x14ac:dyDescent="0.25">
      <c r="A608" s="278">
        <f>'Traitements par indices'!A608:C635</f>
        <v>590</v>
      </c>
      <c r="B608" s="279">
        <f>'Traitements par indices'!B608:D635</f>
        <v>705</v>
      </c>
      <c r="C608" s="280">
        <f>'Traitements par indices'!C608:E635</f>
        <v>34853.31</v>
      </c>
      <c r="D608" s="281">
        <f>TRUNC(TRUNC(((C608+('Traitements par indices'!F608*12))/1820),2)*1.25,2)</f>
        <v>24.65</v>
      </c>
      <c r="E608" s="282">
        <f>TRUNC(TRUNC(((C608+('Traitements par indices'!F608*12))/1820),2)*1.27,2)</f>
        <v>25.04</v>
      </c>
      <c r="F608" s="282">
        <f t="shared" si="72"/>
        <v>41.08</v>
      </c>
      <c r="G608" s="283">
        <f t="shared" si="73"/>
        <v>49.3</v>
      </c>
      <c r="H608" s="284">
        <f>TRUNC(TRUNC(((C608+('Traitements par indices'!G608*12))/1820),2)*1.25,2)</f>
        <v>24.17</v>
      </c>
      <c r="I608" s="284">
        <f>TRUNC(TRUNC(((C608+('Traitements par indices'!G608*12))/1820),2)*1.27,2)</f>
        <v>24.56</v>
      </c>
      <c r="J608" s="284">
        <f t="shared" si="74"/>
        <v>40.28</v>
      </c>
      <c r="K608" s="285">
        <f t="shared" si="75"/>
        <v>48.34</v>
      </c>
      <c r="L608" s="284">
        <f t="shared" si="76"/>
        <v>23.93</v>
      </c>
      <c r="M608" s="284">
        <f t="shared" si="77"/>
        <v>24.32</v>
      </c>
      <c r="N608" s="284">
        <f t="shared" si="78"/>
        <v>39.880000000000003</v>
      </c>
      <c r="O608" s="285">
        <f t="shared" si="79"/>
        <v>47.86</v>
      </c>
    </row>
    <row r="609" spans="1:15" ht="16.5" customHeight="1" x14ac:dyDescent="0.25">
      <c r="A609" s="269">
        <f>'Traitements par indices'!A609:C636</f>
        <v>591</v>
      </c>
      <c r="B609" s="286">
        <f>'Traitements par indices'!B609:D636</f>
        <v>706</v>
      </c>
      <c r="C609" s="271">
        <f>'Traitements par indices'!C609:E636</f>
        <v>34912.379999999997</v>
      </c>
      <c r="D609" s="272">
        <f>TRUNC(TRUNC(((C609+('Traitements par indices'!F609*12))/1820),2)*1.25,2)</f>
        <v>24.68</v>
      </c>
      <c r="E609" s="273">
        <f>TRUNC(TRUNC(((C609+('Traitements par indices'!F609*12))/1820),2)*1.27,2)</f>
        <v>25.08</v>
      </c>
      <c r="F609" s="273">
        <f t="shared" si="72"/>
        <v>41.13</v>
      </c>
      <c r="G609" s="274">
        <f t="shared" si="73"/>
        <v>49.36</v>
      </c>
      <c r="H609" s="275">
        <f>TRUNC(TRUNC(((C609+('Traitements par indices'!G609*12))/1820),2)*1.25,2)</f>
        <v>24.21</v>
      </c>
      <c r="I609" s="275">
        <f>TRUNC(TRUNC(((C609+('Traitements par indices'!G609*12))/1820),2)*1.27,2)</f>
        <v>24.59</v>
      </c>
      <c r="J609" s="275">
        <f t="shared" si="74"/>
        <v>40.35</v>
      </c>
      <c r="K609" s="276">
        <f t="shared" si="75"/>
        <v>48.42</v>
      </c>
      <c r="L609" s="275">
        <f t="shared" si="76"/>
        <v>23.97</v>
      </c>
      <c r="M609" s="275">
        <f t="shared" si="77"/>
        <v>24.35</v>
      </c>
      <c r="N609" s="275">
        <f t="shared" si="78"/>
        <v>39.950000000000003</v>
      </c>
      <c r="O609" s="276">
        <f t="shared" si="79"/>
        <v>47.94</v>
      </c>
    </row>
    <row r="610" spans="1:15" ht="16.5" customHeight="1" x14ac:dyDescent="0.25">
      <c r="A610" s="287">
        <f>'Traitements par indices'!A610:C637</f>
        <v>592</v>
      </c>
      <c r="B610" s="288">
        <f>'Traitements par indices'!B610:D637</f>
        <v>707</v>
      </c>
      <c r="C610" s="289">
        <f>'Traitements par indices'!C610:E637</f>
        <v>34971.449999999997</v>
      </c>
      <c r="D610" s="290">
        <f>TRUNC(TRUNC(((C610+('Traitements par indices'!F610*12))/1820),2)*1.25,2)</f>
        <v>24.73</v>
      </c>
      <c r="E610" s="291">
        <f>TRUNC(TRUNC(((C610+('Traitements par indices'!F610*12))/1820),2)*1.27,2)</f>
        <v>25.13</v>
      </c>
      <c r="F610" s="291">
        <f t="shared" si="72"/>
        <v>41.21</v>
      </c>
      <c r="G610" s="292">
        <f t="shared" si="73"/>
        <v>49.46</v>
      </c>
      <c r="H610" s="293">
        <f>TRUNC(TRUNC(((C610+('Traitements par indices'!G610*12))/1820),2)*1.25,2)</f>
        <v>24.25</v>
      </c>
      <c r="I610" s="293">
        <f>TRUNC(TRUNC(((C610+('Traitements par indices'!G610*12))/1820),2)*1.27,2)</f>
        <v>24.63</v>
      </c>
      <c r="J610" s="293">
        <f t="shared" si="74"/>
        <v>40.409999999999997</v>
      </c>
      <c r="K610" s="294">
        <f t="shared" si="75"/>
        <v>48.5</v>
      </c>
      <c r="L610" s="293">
        <f t="shared" si="76"/>
        <v>24.01</v>
      </c>
      <c r="M610" s="293">
        <f t="shared" si="77"/>
        <v>24.39</v>
      </c>
      <c r="N610" s="293">
        <f t="shared" si="78"/>
        <v>40.01</v>
      </c>
      <c r="O610" s="294">
        <f t="shared" si="79"/>
        <v>48.02</v>
      </c>
    </row>
  </sheetData>
  <sheetProtection algorithmName="SHA-512" hashValue="0b2xJMQ282fnxCd5Ok3Av6FERRUxeWbR4aSfXBFJirGWrUeNoMzpACTh0BIKkyTCSrMLKjX0YstQ1P/IrDFm3w==" saltValue="3+6TyLKNyyMkgrcnQX4ZIg==" spinCount="100000" sheet="1" objects="1" scenarios="1" selectLockedCells="1" selectUnlockedCells="1"/>
  <mergeCells count="5">
    <mergeCell ref="A1:B1"/>
    <mergeCell ref="C1:C2"/>
    <mergeCell ref="D1:G1"/>
    <mergeCell ref="H1:K1"/>
    <mergeCell ref="L1:O1"/>
  </mergeCells>
  <printOptions horizontalCentered="1"/>
  <pageMargins left="0.23622047244094491" right="0.23622047244094491" top="0.74803149606299213" bottom="0.55118110236220474" header="0.31496062992125984" footer="0.31496062992125984"/>
  <pageSetup paperSize="9" firstPageNumber="0" fitToHeight="0" orientation="landscape"/>
  <headerFooter>
    <oddHeader>&amp;C&amp;"MS Sans Serif,Regular "&amp;9Version au 01/11/2024</oddHeader>
    <oddFooter>&amp;C&amp;"MS Sans Serif,Regular "&amp;9-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23">
    <tabColor theme="8" tint="0.39997558519241921"/>
  </sheetPr>
  <dimension ref="A1:Z82"/>
  <sheetViews>
    <sheetView showGridLines="0" topLeftCell="A25" workbookViewId="0">
      <selection activeCell="I39" sqref="I39"/>
    </sheetView>
  </sheetViews>
  <sheetFormatPr baseColWidth="10" defaultColWidth="11.453125" defaultRowHeight="10" x14ac:dyDescent="0.2"/>
  <cols>
    <col min="1" max="1" width="33.453125" style="296" customWidth="1"/>
    <col min="2" max="2" width="5.7265625" style="297" bestFit="1" customWidth="1"/>
    <col min="3" max="3" width="6.26953125" style="296" bestFit="1" customWidth="1"/>
    <col min="4" max="4" width="5.7265625" style="296" bestFit="1" customWidth="1"/>
    <col min="5" max="5" width="5.26953125" style="296" bestFit="1" customWidth="1"/>
    <col min="6" max="6" width="6.26953125" style="296" bestFit="1" customWidth="1"/>
    <col min="7" max="7" width="5.54296875" style="296" customWidth="1"/>
    <col min="8" max="8" width="10.7265625" style="296" customWidth="1"/>
    <col min="9" max="9" width="11" style="296" customWidth="1"/>
    <col min="10" max="10" width="6.26953125" style="296" customWidth="1"/>
    <col min="11" max="11" width="7" style="298" customWidth="1"/>
    <col min="12" max="12" width="29.81640625" style="298" customWidth="1"/>
    <col min="13" max="13" width="4.7265625" style="298" customWidth="1"/>
    <col min="14" max="14" width="6.26953125" style="298" bestFit="1" customWidth="1"/>
    <col min="15" max="15" width="7.7265625" style="298" bestFit="1" customWidth="1"/>
    <col min="16" max="16" width="7.26953125" style="298" bestFit="1" customWidth="1"/>
    <col min="17" max="17" width="6.26953125" style="298" bestFit="1" customWidth="1"/>
    <col min="18" max="18" width="5.1796875" style="298" customWidth="1"/>
    <col min="19" max="19" width="9.1796875" style="296" customWidth="1"/>
    <col min="20" max="20" width="10.7265625" style="298" customWidth="1"/>
    <col min="21" max="21" width="6.26953125" style="298" customWidth="1"/>
    <col min="22" max="16384" width="11.453125" style="295"/>
  </cols>
  <sheetData>
    <row r="1" spans="1:26" s="299" customFormat="1" ht="15" customHeight="1" x14ac:dyDescent="0.3">
      <c r="A1" s="1295" t="s">
        <v>250</v>
      </c>
      <c r="B1" s="1295"/>
      <c r="C1" s="1295"/>
      <c r="D1" s="1295"/>
      <c r="E1" s="1295"/>
      <c r="F1" s="1295"/>
      <c r="G1" s="1295"/>
      <c r="H1" s="1295"/>
      <c r="I1" s="1295"/>
      <c r="J1" s="1295"/>
      <c r="K1" s="1295"/>
      <c r="L1" s="1295"/>
      <c r="M1" s="1295"/>
      <c r="N1" s="1295"/>
      <c r="O1" s="1295"/>
      <c r="P1" s="1295"/>
      <c r="Q1" s="1295"/>
      <c r="R1" s="1295"/>
      <c r="S1" s="1295"/>
      <c r="T1" s="1295"/>
      <c r="U1" s="1295"/>
      <c r="W1" s="300"/>
      <c r="X1" s="300"/>
      <c r="Z1" s="300"/>
    </row>
    <row r="2" spans="1:26" s="299" customFormat="1" ht="12.75" customHeight="1" x14ac:dyDescent="0.3">
      <c r="A2" s="1295" t="s">
        <v>251</v>
      </c>
      <c r="B2" s="1295"/>
      <c r="C2" s="1295"/>
      <c r="D2" s="1295"/>
      <c r="E2" s="1295"/>
      <c r="F2" s="1295"/>
      <c r="G2" s="1295"/>
      <c r="H2" s="1295"/>
      <c r="I2" s="1295"/>
      <c r="J2" s="1295"/>
      <c r="K2" s="1295"/>
      <c r="L2" s="1295"/>
      <c r="M2" s="1295"/>
      <c r="N2" s="1295"/>
      <c r="O2" s="1295"/>
      <c r="P2" s="1295"/>
      <c r="Q2" s="1295"/>
      <c r="R2" s="1295"/>
      <c r="S2" s="1295"/>
      <c r="T2" s="1295"/>
      <c r="U2" s="1295"/>
      <c r="W2" s="300"/>
      <c r="X2" s="300"/>
      <c r="Z2" s="300"/>
    </row>
    <row r="3" spans="1:26" s="301" customFormat="1" ht="45.25" customHeight="1" x14ac:dyDescent="0.25">
      <c r="A3" s="1296" t="s">
        <v>252</v>
      </c>
      <c r="B3" s="1296"/>
      <c r="C3" s="1296"/>
      <c r="D3" s="1296"/>
      <c r="E3" s="1296"/>
      <c r="F3" s="1296"/>
      <c r="G3" s="1296"/>
      <c r="H3" s="1296"/>
      <c r="I3" s="1296"/>
      <c r="J3" s="1296"/>
      <c r="K3" s="1296"/>
      <c r="L3" s="1296"/>
      <c r="M3" s="1296"/>
      <c r="N3" s="1296"/>
      <c r="O3" s="1296"/>
      <c r="P3" s="1296"/>
      <c r="Q3" s="1296"/>
      <c r="R3" s="1296"/>
      <c r="S3" s="1296"/>
      <c r="T3" s="1296"/>
      <c r="U3" s="1296"/>
      <c r="W3" s="302"/>
      <c r="X3" s="302"/>
      <c r="Z3" s="302"/>
    </row>
    <row r="4" spans="1:26" s="301" customFormat="1" ht="10.5" x14ac:dyDescent="0.25">
      <c r="A4" s="302"/>
      <c r="B4" s="302"/>
      <c r="C4" s="302"/>
      <c r="D4" s="302"/>
      <c r="E4" s="302"/>
      <c r="F4" s="302"/>
      <c r="G4" s="302"/>
      <c r="H4" s="302"/>
      <c r="I4" s="302"/>
      <c r="J4" s="302"/>
      <c r="K4" s="302"/>
      <c r="L4" s="302"/>
      <c r="M4" s="302"/>
      <c r="N4" s="302"/>
      <c r="O4" s="302"/>
      <c r="P4" s="302"/>
      <c r="Q4" s="302"/>
      <c r="R4" s="302"/>
      <c r="S4" s="302"/>
      <c r="T4" s="302"/>
      <c r="U4" s="302"/>
      <c r="W4" s="302"/>
      <c r="X4" s="302"/>
      <c r="Z4" s="302"/>
    </row>
    <row r="5" spans="1:26" s="303" customFormat="1" ht="16" customHeight="1" x14ac:dyDescent="0.3">
      <c r="A5" s="1297" t="s">
        <v>253</v>
      </c>
      <c r="B5" s="1297"/>
      <c r="C5" s="1297"/>
      <c r="D5" s="1297"/>
      <c r="E5" s="1297"/>
      <c r="F5" s="1297"/>
      <c r="G5" s="1297"/>
      <c r="H5" s="1297"/>
      <c r="I5" s="1297"/>
      <c r="J5" s="1297"/>
      <c r="K5" s="1297"/>
      <c r="L5" s="1297"/>
      <c r="M5" s="1297"/>
      <c r="N5" s="1297"/>
      <c r="O5" s="1297"/>
      <c r="P5" s="1297"/>
      <c r="Q5" s="1297"/>
      <c r="R5" s="1297"/>
      <c r="S5" s="1297"/>
      <c r="T5" s="1297"/>
      <c r="U5" s="1297"/>
      <c r="W5" s="304"/>
      <c r="X5" s="304"/>
      <c r="Z5" s="304"/>
    </row>
    <row r="6" spans="1:26" s="305" customFormat="1" ht="43.5" customHeight="1" x14ac:dyDescent="0.2">
      <c r="A6" s="306" t="s">
        <v>254</v>
      </c>
      <c r="B6" s="307" t="s">
        <v>255</v>
      </c>
      <c r="C6" s="306" t="s">
        <v>256</v>
      </c>
      <c r="D6" s="306" t="s">
        <v>257</v>
      </c>
      <c r="E6" s="306" t="s">
        <v>258</v>
      </c>
      <c r="F6" s="308" t="s">
        <v>259</v>
      </c>
      <c r="G6" s="306" t="s">
        <v>260</v>
      </c>
      <c r="H6" s="306" t="s">
        <v>261</v>
      </c>
      <c r="I6" s="306" t="s">
        <v>262</v>
      </c>
      <c r="J6" s="306" t="s">
        <v>263</v>
      </c>
      <c r="K6" s="306" t="s">
        <v>264</v>
      </c>
      <c r="L6" s="306" t="s">
        <v>265</v>
      </c>
      <c r="M6" s="306" t="s">
        <v>255</v>
      </c>
      <c r="N6" s="306" t="s">
        <v>256</v>
      </c>
      <c r="O6" s="306" t="s">
        <v>257</v>
      </c>
      <c r="P6" s="306" t="s">
        <v>258</v>
      </c>
      <c r="Q6" s="308" t="s">
        <v>259</v>
      </c>
      <c r="R6" s="306" t="s">
        <v>260</v>
      </c>
      <c r="S6" s="306" t="s">
        <v>261</v>
      </c>
      <c r="T6" s="306" t="s">
        <v>266</v>
      </c>
      <c r="U6" s="306" t="s">
        <v>263</v>
      </c>
    </row>
    <row r="7" spans="1:26" s="305" customFormat="1" ht="15" customHeight="1" x14ac:dyDescent="0.2">
      <c r="A7" s="309"/>
      <c r="B7" s="310">
        <v>157</v>
      </c>
      <c r="C7" s="311">
        <v>678</v>
      </c>
      <c r="D7" s="312">
        <f>C7*'Traitements par indices'!$P$1</f>
        <v>40051.765200000002</v>
      </c>
      <c r="E7" s="311">
        <v>835</v>
      </c>
      <c r="F7" s="312">
        <f>E7*'Traitements par indices'!$P$1</f>
        <v>49326.288999999997</v>
      </c>
      <c r="G7" s="313" t="s">
        <v>267</v>
      </c>
      <c r="H7" s="314">
        <f t="shared" ref="H7:H20" si="0">(((D7+F7)/2)/G7)/13*9</f>
        <v>3867.3196528846152</v>
      </c>
      <c r="I7" s="314">
        <f t="shared" ref="I7:I21" si="1">H7*120%</f>
        <v>4640.783583461538</v>
      </c>
      <c r="J7" s="314">
        <f t="shared" ref="J7:J21" si="2">(H7/36)*125%</f>
        <v>134.28193239182693</v>
      </c>
      <c r="K7" s="314">
        <f t="shared" ref="K7:K15" si="3">H7/36*9/12</f>
        <v>80.569159435096154</v>
      </c>
      <c r="L7" s="315" t="s">
        <v>268</v>
      </c>
      <c r="M7" s="310">
        <v>25</v>
      </c>
      <c r="N7" s="311">
        <v>366</v>
      </c>
      <c r="O7" s="316">
        <f>N7*'Traitements par indices'!$P$1</f>
        <v>21620.864399999999</v>
      </c>
      <c r="P7" s="317">
        <v>565</v>
      </c>
      <c r="Q7" s="316">
        <f>P7*'Traitements par indices'!$P$1</f>
        <v>33376.470999999998</v>
      </c>
      <c r="R7" s="318">
        <v>18</v>
      </c>
      <c r="S7" s="319">
        <f t="shared" ref="S7:S12" si="4">(((O7+Q7)/2)/R7)/13*9</f>
        <v>1057.6410653846153</v>
      </c>
      <c r="T7" s="319">
        <f t="shared" ref="T7:T16" si="5">S7*120%</f>
        <v>1269.1692784615384</v>
      </c>
      <c r="U7" s="319">
        <f t="shared" ref="U7:U22" si="6">(S7/36)*125%</f>
        <v>36.723648103632478</v>
      </c>
    </row>
    <row r="8" spans="1:26" s="305" customFormat="1" ht="15" customHeight="1" x14ac:dyDescent="0.2">
      <c r="A8" s="309"/>
      <c r="B8" s="310" t="s">
        <v>269</v>
      </c>
      <c r="C8" s="311">
        <v>678</v>
      </c>
      <c r="D8" s="312">
        <f>C8*'Traitements par indices'!$P$1</f>
        <v>40051.765200000002</v>
      </c>
      <c r="E8" s="311">
        <v>835</v>
      </c>
      <c r="F8" s="312">
        <f>E8*'Traitements par indices'!$P$1</f>
        <v>49326.288999999997</v>
      </c>
      <c r="G8" s="313" t="s">
        <v>270</v>
      </c>
      <c r="H8" s="314">
        <f t="shared" si="0"/>
        <v>3437.6174692307691</v>
      </c>
      <c r="I8" s="314">
        <f t="shared" si="1"/>
        <v>4125.1409630769231</v>
      </c>
      <c r="J8" s="314">
        <f t="shared" si="2"/>
        <v>119.36171768162393</v>
      </c>
      <c r="K8" s="314">
        <f t="shared" si="3"/>
        <v>71.61703060897436</v>
      </c>
      <c r="L8" s="320"/>
      <c r="M8" s="321">
        <v>26</v>
      </c>
      <c r="N8" s="311">
        <v>366</v>
      </c>
      <c r="O8" s="322">
        <f>N8*'Traitements par indices'!$P$1</f>
        <v>21620.864399999999</v>
      </c>
      <c r="P8" s="317">
        <v>565</v>
      </c>
      <c r="Q8" s="322">
        <f>P8*'Traitements par indices'!$P$1</f>
        <v>33376.470999999998</v>
      </c>
      <c r="R8" s="323">
        <v>20</v>
      </c>
      <c r="S8" s="324">
        <f t="shared" si="4"/>
        <v>951.87695884615368</v>
      </c>
      <c r="T8" s="324">
        <f t="shared" si="5"/>
        <v>1142.2523506153843</v>
      </c>
      <c r="U8" s="324">
        <f t="shared" si="6"/>
        <v>33.051283293269222</v>
      </c>
    </row>
    <row r="9" spans="1:26" ht="15" customHeight="1" x14ac:dyDescent="0.2">
      <c r="A9" s="315" t="s">
        <v>271</v>
      </c>
      <c r="B9" s="310">
        <v>90</v>
      </c>
      <c r="C9" s="311">
        <v>678</v>
      </c>
      <c r="D9" s="312">
        <f>C9*'Traitements par indices'!$P$1</f>
        <v>40051.765200000002</v>
      </c>
      <c r="E9" s="311">
        <v>835</v>
      </c>
      <c r="F9" s="312">
        <f>E9*'Traitements par indices'!$P$1</f>
        <v>49326.288999999997</v>
      </c>
      <c r="G9" s="313" t="s">
        <v>272</v>
      </c>
      <c r="H9" s="314">
        <f t="shared" si="0"/>
        <v>3093.8557223076923</v>
      </c>
      <c r="I9" s="314">
        <f t="shared" si="1"/>
        <v>3712.6268667692307</v>
      </c>
      <c r="J9" s="314">
        <f t="shared" si="2"/>
        <v>107.42554591346155</v>
      </c>
      <c r="K9" s="314">
        <f t="shared" si="3"/>
        <v>64.455327548076923</v>
      </c>
      <c r="L9" s="315" t="s">
        <v>273</v>
      </c>
      <c r="M9" s="310">
        <v>28</v>
      </c>
      <c r="N9" s="311">
        <v>366</v>
      </c>
      <c r="O9" s="316">
        <f>N9*'Traitements par indices'!$P$1</f>
        <v>21620.864399999999</v>
      </c>
      <c r="P9" s="317">
        <v>545</v>
      </c>
      <c r="Q9" s="316">
        <f>P9*'Traitements par indices'!$P$1</f>
        <v>32195.003000000001</v>
      </c>
      <c r="R9" s="318">
        <v>18</v>
      </c>
      <c r="S9" s="319">
        <f t="shared" si="4"/>
        <v>1034.920526923077</v>
      </c>
      <c r="T9" s="319">
        <f t="shared" si="5"/>
        <v>1241.9046323076923</v>
      </c>
      <c r="U9" s="319">
        <f t="shared" si="6"/>
        <v>35.934740518162393</v>
      </c>
    </row>
    <row r="10" spans="1:26" ht="15" customHeight="1" x14ac:dyDescent="0.2">
      <c r="A10" s="315" t="s">
        <v>274</v>
      </c>
      <c r="B10" s="310">
        <v>91</v>
      </c>
      <c r="C10" s="311">
        <v>678</v>
      </c>
      <c r="D10" s="312">
        <f>C10*'Traitements par indices'!$P$1</f>
        <v>40051.765200000002</v>
      </c>
      <c r="E10" s="311">
        <v>835</v>
      </c>
      <c r="F10" s="312">
        <f>E10*'Traitements par indices'!$P$1</f>
        <v>49326.288999999997</v>
      </c>
      <c r="G10" s="313" t="s">
        <v>275</v>
      </c>
      <c r="H10" s="314">
        <f t="shared" si="0"/>
        <v>2812.5961111888109</v>
      </c>
      <c r="I10" s="314">
        <f t="shared" si="1"/>
        <v>3375.1153334265732</v>
      </c>
      <c r="J10" s="314">
        <f t="shared" si="2"/>
        <v>97.659587194055945</v>
      </c>
      <c r="K10" s="314">
        <f t="shared" si="3"/>
        <v>58.595752316433561</v>
      </c>
      <c r="L10" s="320"/>
      <c r="M10" s="321">
        <v>29</v>
      </c>
      <c r="N10" s="311">
        <v>366</v>
      </c>
      <c r="O10" s="325">
        <f>N10*'Traitements par indices'!$P$1</f>
        <v>21620.864399999999</v>
      </c>
      <c r="P10" s="311">
        <v>545</v>
      </c>
      <c r="Q10" s="325">
        <f>P10*'Traitements par indices'!$P$1</f>
        <v>32195.003000000001</v>
      </c>
      <c r="R10" s="323">
        <v>20</v>
      </c>
      <c r="S10" s="324">
        <f t="shared" si="4"/>
        <v>931.42847423076933</v>
      </c>
      <c r="T10" s="324">
        <f t="shared" si="5"/>
        <v>1117.7141690769231</v>
      </c>
      <c r="U10" s="324">
        <f t="shared" si="6"/>
        <v>32.341266466346156</v>
      </c>
    </row>
    <row r="11" spans="1:26" ht="15" customHeight="1" x14ac:dyDescent="0.2">
      <c r="A11" s="326"/>
      <c r="B11" s="327">
        <v>77</v>
      </c>
      <c r="C11" s="311">
        <v>678</v>
      </c>
      <c r="D11" s="328">
        <f>C11*'Traitements par indices'!$P$1</f>
        <v>40051.765200000002</v>
      </c>
      <c r="E11" s="311">
        <v>835</v>
      </c>
      <c r="F11" s="328">
        <f>E11*'Traitements par indices'!$P$1</f>
        <v>49326.288999999997</v>
      </c>
      <c r="G11" s="329">
        <v>15</v>
      </c>
      <c r="H11" s="330">
        <f t="shared" si="0"/>
        <v>2062.5704815384615</v>
      </c>
      <c r="I11" s="330">
        <f t="shared" si="1"/>
        <v>2475.0845778461539</v>
      </c>
      <c r="J11" s="330">
        <f t="shared" si="2"/>
        <v>71.61703060897436</v>
      </c>
      <c r="K11" s="330">
        <f t="shared" si="3"/>
        <v>42.970218365384618</v>
      </c>
      <c r="L11" s="331" t="s">
        <v>276</v>
      </c>
      <c r="M11" s="310">
        <v>85</v>
      </c>
      <c r="N11" s="332">
        <f t="shared" ref="N11:N13" si="7">$N$14*110%</f>
        <v>402.6</v>
      </c>
      <c r="O11" s="312">
        <f>N11*'Traitements par indices'!$P$1</f>
        <v>23782.950840000001</v>
      </c>
      <c r="P11" s="332">
        <f t="shared" ref="P11:P13" si="8">P14*110%</f>
        <v>609.40000000000009</v>
      </c>
      <c r="Q11" s="312">
        <f>P11*'Traitements par indices'!$P$1</f>
        <v>35999.329960000003</v>
      </c>
      <c r="R11" s="318">
        <v>18</v>
      </c>
      <c r="S11" s="319">
        <f t="shared" si="4"/>
        <v>1149.6592461538464</v>
      </c>
      <c r="T11" s="319">
        <f t="shared" si="5"/>
        <v>1379.5910953846158</v>
      </c>
      <c r="U11" s="319">
        <f t="shared" si="6"/>
        <v>39.918723824786333</v>
      </c>
    </row>
    <row r="12" spans="1:26" ht="15" customHeight="1" x14ac:dyDescent="0.2">
      <c r="A12" s="1298" t="s">
        <v>277</v>
      </c>
      <c r="B12" s="310">
        <v>161</v>
      </c>
      <c r="C12" s="311">
        <v>455</v>
      </c>
      <c r="D12" s="312">
        <f>C12*'Traitements par indices'!$P$1</f>
        <v>26878.397000000001</v>
      </c>
      <c r="E12" s="311">
        <v>835</v>
      </c>
      <c r="F12" s="312">
        <f>E12*'Traitements par indices'!$P$1</f>
        <v>49326.288999999997</v>
      </c>
      <c r="G12" s="313" t="s">
        <v>267</v>
      </c>
      <c r="H12" s="314">
        <f t="shared" si="0"/>
        <v>3297.3181442307691</v>
      </c>
      <c r="I12" s="314">
        <f t="shared" si="1"/>
        <v>3956.7817730769229</v>
      </c>
      <c r="J12" s="314">
        <f t="shared" si="2"/>
        <v>114.49021334134615</v>
      </c>
      <c r="K12" s="314">
        <f t="shared" si="3"/>
        <v>68.694128004807695</v>
      </c>
      <c r="L12" s="315" t="s">
        <v>278</v>
      </c>
      <c r="M12" s="310">
        <v>86</v>
      </c>
      <c r="N12" s="332">
        <f t="shared" si="7"/>
        <v>402.6</v>
      </c>
      <c r="O12" s="312">
        <f>N12*'Traitements par indices'!$P$1</f>
        <v>23782.950840000001</v>
      </c>
      <c r="P12" s="332">
        <f t="shared" si="8"/>
        <v>609.40000000000009</v>
      </c>
      <c r="Q12" s="312">
        <f>P12*'Traitements par indices'!$P$1</f>
        <v>35999.329960000003</v>
      </c>
      <c r="R12" s="318">
        <v>19</v>
      </c>
      <c r="S12" s="319">
        <f t="shared" si="4"/>
        <v>1089.150864777328</v>
      </c>
      <c r="T12" s="319">
        <f t="shared" si="5"/>
        <v>1306.9810377327935</v>
      </c>
      <c r="U12" s="319">
        <f t="shared" si="6"/>
        <v>37.817738360323887</v>
      </c>
    </row>
    <row r="13" spans="1:26" ht="15" customHeight="1" x14ac:dyDescent="0.2">
      <c r="A13" s="1298"/>
      <c r="B13" s="310" t="s">
        <v>279</v>
      </c>
      <c r="C13" s="311">
        <v>455</v>
      </c>
      <c r="D13" s="312">
        <f>C13*'Traitements par indices'!$P$1</f>
        <v>26878.397000000001</v>
      </c>
      <c r="E13" s="311">
        <v>835</v>
      </c>
      <c r="F13" s="312">
        <f>E13*'Traitements par indices'!$P$1</f>
        <v>49326.288999999997</v>
      </c>
      <c r="G13" s="313" t="s">
        <v>270</v>
      </c>
      <c r="H13" s="314">
        <f t="shared" si="0"/>
        <v>2930.9494615384615</v>
      </c>
      <c r="I13" s="314">
        <f t="shared" si="1"/>
        <v>3517.1393538461539</v>
      </c>
      <c r="J13" s="314">
        <f t="shared" si="2"/>
        <v>101.76907852564102</v>
      </c>
      <c r="K13" s="314">
        <f t="shared" si="3"/>
        <v>61.061447115384617</v>
      </c>
      <c r="L13" s="295"/>
      <c r="M13" s="321">
        <v>87</v>
      </c>
      <c r="N13" s="333">
        <f t="shared" si="7"/>
        <v>402.6</v>
      </c>
      <c r="O13" s="325">
        <f>N13*'Traitements par indices'!$P$1</f>
        <v>23782.950840000001</v>
      </c>
      <c r="P13" s="333">
        <f t="shared" si="8"/>
        <v>609.40000000000009</v>
      </c>
      <c r="Q13" s="325">
        <f>P13*'Traitements par indices'!$P$1</f>
        <v>35999.329960000003</v>
      </c>
      <c r="R13" s="323">
        <v>20</v>
      </c>
      <c r="S13" s="324">
        <f t="shared" ref="S13:S68" si="9">(((O13+Q13)/2)/R13)/13*9</f>
        <v>1034.6933215384618</v>
      </c>
      <c r="T13" s="324">
        <f t="shared" si="5"/>
        <v>1241.6319858461541</v>
      </c>
      <c r="U13" s="324">
        <f t="shared" si="6"/>
        <v>35.926851442307701</v>
      </c>
    </row>
    <row r="14" spans="1:26" ht="15" customHeight="1" x14ac:dyDescent="0.2">
      <c r="A14" s="1298"/>
      <c r="B14" s="310" t="s">
        <v>280</v>
      </c>
      <c r="C14" s="311">
        <v>455</v>
      </c>
      <c r="D14" s="312">
        <f>C14*'Traitements par indices'!$P$1</f>
        <v>26878.397000000001</v>
      </c>
      <c r="E14" s="311">
        <v>835</v>
      </c>
      <c r="F14" s="312">
        <f>E14*'Traitements par indices'!$P$1</f>
        <v>49326.288999999997</v>
      </c>
      <c r="G14" s="313">
        <v>10</v>
      </c>
      <c r="H14" s="314">
        <f t="shared" si="0"/>
        <v>2637.8545153846153</v>
      </c>
      <c r="I14" s="314">
        <f t="shared" si="1"/>
        <v>3165.4254184615384</v>
      </c>
      <c r="J14" s="314">
        <f t="shared" si="2"/>
        <v>91.592170673076922</v>
      </c>
      <c r="K14" s="314">
        <f t="shared" si="3"/>
        <v>54.955302403846154</v>
      </c>
      <c r="L14" s="334" t="s">
        <v>281</v>
      </c>
      <c r="M14" s="310">
        <v>38</v>
      </c>
      <c r="N14" s="311">
        <v>366</v>
      </c>
      <c r="O14" s="312">
        <f>N14*'Traitements par indices'!$P$1</f>
        <v>21620.864399999999</v>
      </c>
      <c r="P14" s="311">
        <v>554</v>
      </c>
      <c r="Q14" s="312">
        <f>P14*'Traitements par indices'!$P$1</f>
        <v>32726.6636</v>
      </c>
      <c r="R14" s="318">
        <v>18</v>
      </c>
      <c r="S14" s="319">
        <f t="shared" si="9"/>
        <v>1045.1447692307693</v>
      </c>
      <c r="T14" s="319">
        <f t="shared" si="5"/>
        <v>1254.1737230769231</v>
      </c>
      <c r="U14" s="319">
        <f t="shared" si="6"/>
        <v>36.289748931623933</v>
      </c>
    </row>
    <row r="15" spans="1:26" ht="15" customHeight="1" x14ac:dyDescent="0.25">
      <c r="A15" s="335" t="s">
        <v>282</v>
      </c>
      <c r="B15" s="327" t="s">
        <v>267</v>
      </c>
      <c r="C15" s="311">
        <v>455</v>
      </c>
      <c r="D15" s="328">
        <f>C15*'Traitements par indices'!$P$1</f>
        <v>26878.397000000001</v>
      </c>
      <c r="E15" s="311">
        <v>835</v>
      </c>
      <c r="F15" s="328">
        <f>E15*'Traitements par indices'!$P$1</f>
        <v>49326.288999999997</v>
      </c>
      <c r="G15" s="329">
        <v>11</v>
      </c>
      <c r="H15" s="330">
        <f t="shared" si="0"/>
        <v>2398.0495594405593</v>
      </c>
      <c r="I15" s="330">
        <f t="shared" si="1"/>
        <v>2877.6594713286709</v>
      </c>
      <c r="J15" s="330">
        <f t="shared" si="2"/>
        <v>83.265609702797207</v>
      </c>
      <c r="K15" s="330">
        <f t="shared" si="3"/>
        <v>49.959365821678318</v>
      </c>
      <c r="L15" s="315"/>
      <c r="M15" s="310">
        <v>83</v>
      </c>
      <c r="N15" s="311">
        <v>366</v>
      </c>
      <c r="O15" s="312">
        <f>N15*'Traitements par indices'!$P$1</f>
        <v>21620.864399999999</v>
      </c>
      <c r="P15" s="311">
        <v>554</v>
      </c>
      <c r="Q15" s="312">
        <f>P15*'Traitements par indices'!$P$1</f>
        <v>32726.6636</v>
      </c>
      <c r="R15" s="318">
        <v>19</v>
      </c>
      <c r="S15" s="319">
        <f t="shared" si="9"/>
        <v>990.13714979757083</v>
      </c>
      <c r="T15" s="319">
        <f t="shared" si="5"/>
        <v>1188.164579757085</v>
      </c>
      <c r="U15" s="319">
        <f t="shared" si="6"/>
        <v>34.379762145748984</v>
      </c>
    </row>
    <row r="16" spans="1:26" ht="15" customHeight="1" x14ac:dyDescent="0.2">
      <c r="A16" s="334" t="s">
        <v>283</v>
      </c>
      <c r="B16" s="310" t="s">
        <v>284</v>
      </c>
      <c r="C16" s="332">
        <f t="shared" ref="C16:C18" si="10">$C$13*110%</f>
        <v>500.50000000000006</v>
      </c>
      <c r="D16" s="312">
        <f>C16*'Traitements par indices'!$P$1</f>
        <v>29566.236700000001</v>
      </c>
      <c r="E16" s="332">
        <f>E15*110/100</f>
        <v>918.5</v>
      </c>
      <c r="F16" s="312">
        <f>E16*'Traitements par indices'!$P$1</f>
        <v>54258.9179</v>
      </c>
      <c r="G16" s="313">
        <v>11</v>
      </c>
      <c r="H16" s="314">
        <f t="shared" si="0"/>
        <v>2637.8545153846158</v>
      </c>
      <c r="I16" s="314">
        <f t="shared" si="1"/>
        <v>3165.4254184615388</v>
      </c>
      <c r="J16" s="314">
        <f t="shared" si="2"/>
        <v>91.592170673076936</v>
      </c>
      <c r="K16" s="314"/>
      <c r="L16" s="326"/>
      <c r="M16" s="336">
        <v>84</v>
      </c>
      <c r="N16" s="311">
        <v>366</v>
      </c>
      <c r="O16" s="328">
        <f>N16*'Traitements par indices'!$P$1</f>
        <v>21620.864399999999</v>
      </c>
      <c r="P16" s="311">
        <v>554</v>
      </c>
      <c r="Q16" s="328">
        <f>P16*'Traitements par indices'!$P$1</f>
        <v>32726.6636</v>
      </c>
      <c r="R16" s="337">
        <v>20</v>
      </c>
      <c r="S16" s="338">
        <f t="shared" si="9"/>
        <v>940.63029230769234</v>
      </c>
      <c r="T16" s="330">
        <f t="shared" si="5"/>
        <v>1128.7563507692307</v>
      </c>
      <c r="U16" s="330">
        <f t="shared" si="6"/>
        <v>32.66077403846154</v>
      </c>
    </row>
    <row r="17" spans="1:21" ht="15" customHeight="1" x14ac:dyDescent="0.25">
      <c r="A17" s="315" t="s">
        <v>285</v>
      </c>
      <c r="B17" s="310" t="s">
        <v>286</v>
      </c>
      <c r="C17" s="332">
        <f t="shared" si="10"/>
        <v>500.50000000000006</v>
      </c>
      <c r="D17" s="312">
        <f>C17*'Traitements par indices'!$P$1</f>
        <v>29566.236700000001</v>
      </c>
      <c r="E17" s="332">
        <f t="shared" ref="E17:E18" si="11">E19*110/100</f>
        <v>918.5</v>
      </c>
      <c r="F17" s="312">
        <f>E17*'Traitements par indices'!$P$1</f>
        <v>54258.9179</v>
      </c>
      <c r="G17" s="313">
        <v>15</v>
      </c>
      <c r="H17" s="314">
        <f t="shared" si="0"/>
        <v>1934.4266446153849</v>
      </c>
      <c r="I17" s="314">
        <f t="shared" si="1"/>
        <v>2321.3119735384616</v>
      </c>
      <c r="J17" s="314">
        <f t="shared" si="2"/>
        <v>67.167591826923086</v>
      </c>
      <c r="K17" s="314"/>
      <c r="L17" s="331" t="s">
        <v>287</v>
      </c>
      <c r="M17" s="339">
        <v>163</v>
      </c>
      <c r="N17" s="340">
        <f>N20+15</f>
        <v>388</v>
      </c>
      <c r="O17" s="341">
        <f>N17*'Traitements par indices'!$P$1</f>
        <v>22920.479200000002</v>
      </c>
      <c r="P17" s="340">
        <f>P20+15</f>
        <v>553</v>
      </c>
      <c r="Q17" s="341">
        <f>P17*'Traitements par indices'!$P$1</f>
        <v>32667.590199999999</v>
      </c>
      <c r="R17" s="342">
        <v>18</v>
      </c>
      <c r="S17" s="343">
        <f t="shared" si="9"/>
        <v>1069.0013346153846</v>
      </c>
      <c r="T17" s="343">
        <f t="shared" ref="T17:T68" si="12">S17*120%</f>
        <v>1282.8016015384615</v>
      </c>
      <c r="U17" s="343">
        <f t="shared" si="6"/>
        <v>37.11810189636752</v>
      </c>
    </row>
    <row r="18" spans="1:21" ht="15" customHeight="1" x14ac:dyDescent="0.25">
      <c r="A18" s="326"/>
      <c r="B18" s="344" t="s">
        <v>288</v>
      </c>
      <c r="C18" s="333">
        <f t="shared" si="10"/>
        <v>500.50000000000006</v>
      </c>
      <c r="D18" s="325">
        <f>C18*'Traitements par indices'!$P$1</f>
        <v>29566.236700000001</v>
      </c>
      <c r="E18" s="333">
        <f t="shared" si="11"/>
        <v>918.5</v>
      </c>
      <c r="F18" s="325">
        <f>E18*'Traitements par indices'!$P$1</f>
        <v>54258.9179</v>
      </c>
      <c r="G18" s="326">
        <v>17</v>
      </c>
      <c r="H18" s="345">
        <f t="shared" si="0"/>
        <v>1706.8470393665161</v>
      </c>
      <c r="I18" s="345">
        <f t="shared" si="1"/>
        <v>2048.2164472398194</v>
      </c>
      <c r="J18" s="345">
        <f t="shared" si="2"/>
        <v>59.265522200226251</v>
      </c>
      <c r="K18" s="345"/>
      <c r="L18" s="346"/>
      <c r="M18" s="347">
        <v>166</v>
      </c>
      <c r="N18" s="311">
        <f>N20+15</f>
        <v>388</v>
      </c>
      <c r="O18" s="312">
        <f>N18*'Traitements par indices'!$P$1</f>
        <v>22920.479200000002</v>
      </c>
      <c r="P18" s="340">
        <f>P20+15</f>
        <v>553</v>
      </c>
      <c r="Q18" s="312">
        <f>P18*'Traitements par indices'!$P$1</f>
        <v>32667.590199999999</v>
      </c>
      <c r="R18" s="348">
        <v>20</v>
      </c>
      <c r="S18" s="319">
        <f t="shared" si="9"/>
        <v>962.1012011538462</v>
      </c>
      <c r="T18" s="319">
        <f t="shared" si="12"/>
        <v>1154.5214413846154</v>
      </c>
      <c r="U18" s="319">
        <f t="shared" si="6"/>
        <v>33.406291706730769</v>
      </c>
    </row>
    <row r="19" spans="1:21" ht="15" customHeight="1" x14ac:dyDescent="0.2">
      <c r="A19" s="315" t="s">
        <v>289</v>
      </c>
      <c r="B19" s="310">
        <v>10</v>
      </c>
      <c r="C19" s="311">
        <v>455</v>
      </c>
      <c r="D19" s="312">
        <f>C19*'Traitements par indices'!$P$1</f>
        <v>26878.397000000001</v>
      </c>
      <c r="E19" s="311">
        <v>835</v>
      </c>
      <c r="F19" s="312">
        <f>E19*'Traitements par indices'!$P$1</f>
        <v>49326.288999999997</v>
      </c>
      <c r="G19" s="313">
        <v>15</v>
      </c>
      <c r="H19" s="314">
        <f t="shared" si="0"/>
        <v>1758.5696769230769</v>
      </c>
      <c r="I19" s="314">
        <f t="shared" si="1"/>
        <v>2110.2836123076922</v>
      </c>
      <c r="J19" s="314">
        <f t="shared" si="2"/>
        <v>61.061447115384617</v>
      </c>
      <c r="K19" s="314"/>
      <c r="L19" s="349" t="s">
        <v>290</v>
      </c>
      <c r="M19" s="350">
        <v>42</v>
      </c>
      <c r="N19" s="351">
        <f>N20+15</f>
        <v>388</v>
      </c>
      <c r="O19" s="352">
        <f>N19*'Traitements par indices'!$P$1</f>
        <v>22920.479200000002</v>
      </c>
      <c r="P19" s="340">
        <f>P20+15</f>
        <v>553</v>
      </c>
      <c r="Q19" s="352">
        <f>P19*'Traitements par indices'!$P$1</f>
        <v>32667.590199999999</v>
      </c>
      <c r="R19" s="353">
        <v>21</v>
      </c>
      <c r="S19" s="354">
        <f t="shared" si="9"/>
        <v>916.28685824175818</v>
      </c>
      <c r="T19" s="354">
        <f t="shared" si="12"/>
        <v>1099.5442298901098</v>
      </c>
      <c r="U19" s="354">
        <f t="shared" si="6"/>
        <v>31.815515911172159</v>
      </c>
    </row>
    <row r="20" spans="1:21" ht="15" customHeight="1" x14ac:dyDescent="0.2">
      <c r="A20" s="315" t="s">
        <v>291</v>
      </c>
      <c r="B20" s="327">
        <v>11</v>
      </c>
      <c r="C20" s="311">
        <v>455</v>
      </c>
      <c r="D20" s="328">
        <f>C20*'Traitements par indices'!$P$1</f>
        <v>26878.397000000001</v>
      </c>
      <c r="E20" s="311">
        <v>835</v>
      </c>
      <c r="F20" s="328">
        <f>E20*'Traitements par indices'!$P$1</f>
        <v>49326.288999999997</v>
      </c>
      <c r="G20" s="329">
        <v>17</v>
      </c>
      <c r="H20" s="330">
        <f t="shared" si="0"/>
        <v>1551.6791266968326</v>
      </c>
      <c r="I20" s="330">
        <f t="shared" si="1"/>
        <v>1862.014952036199</v>
      </c>
      <c r="J20" s="330">
        <f t="shared" si="2"/>
        <v>53.87774745475113</v>
      </c>
      <c r="K20" s="330"/>
      <c r="L20" s="355" t="s">
        <v>292</v>
      </c>
      <c r="M20" s="321">
        <v>43</v>
      </c>
      <c r="N20" s="356">
        <v>373</v>
      </c>
      <c r="O20" s="325">
        <f>N20*'Traitements par indices'!$P$1</f>
        <v>22034.378199999999</v>
      </c>
      <c r="P20" s="356">
        <v>538</v>
      </c>
      <c r="Q20" s="325">
        <f>P20*'Traitements par indices'!$P$1</f>
        <v>31781.4892</v>
      </c>
      <c r="R20" s="323">
        <v>24</v>
      </c>
      <c r="S20" s="324">
        <f t="shared" si="9"/>
        <v>776.19039519230773</v>
      </c>
      <c r="T20" s="345">
        <f t="shared" si="12"/>
        <v>931.42847423076921</v>
      </c>
      <c r="U20" s="345">
        <f t="shared" si="6"/>
        <v>26.951055388621796</v>
      </c>
    </row>
    <row r="21" spans="1:21" ht="21.75" customHeight="1" x14ac:dyDescent="0.2">
      <c r="A21" s="1299" t="s">
        <v>293</v>
      </c>
      <c r="B21" s="1300">
        <v>78</v>
      </c>
      <c r="C21" s="311"/>
      <c r="D21" s="312"/>
      <c r="E21" s="311"/>
      <c r="F21" s="312"/>
      <c r="G21" s="1301">
        <v>18</v>
      </c>
      <c r="H21" s="1302">
        <f>(((D22+F22)/2)/G21)/13*9</f>
        <v>1340.8525773076922</v>
      </c>
      <c r="I21" s="1302">
        <f t="shared" si="1"/>
        <v>1609.0230927692305</v>
      </c>
      <c r="J21" s="1302">
        <f t="shared" si="2"/>
        <v>46.557381156517089</v>
      </c>
      <c r="K21" s="1302"/>
      <c r="L21" s="357" t="s">
        <v>294</v>
      </c>
      <c r="M21" s="358">
        <v>82</v>
      </c>
      <c r="N21" s="359">
        <f>$N$22*110/100</f>
        <v>402.6</v>
      </c>
      <c r="O21" s="341">
        <f>N21*'Traitements par indices'!$P$1</f>
        <v>23782.950840000001</v>
      </c>
      <c r="P21" s="361">
        <f>P22*110%</f>
        <v>609.40000000000009</v>
      </c>
      <c r="Q21" s="341">
        <f>P21*'Traitements par indices'!$P$1</f>
        <v>35999.329960000003</v>
      </c>
      <c r="R21" s="362">
        <v>20</v>
      </c>
      <c r="S21" s="343">
        <f t="shared" si="9"/>
        <v>1034.6933215384618</v>
      </c>
      <c r="T21" s="360">
        <f t="shared" si="12"/>
        <v>1241.6319858461541</v>
      </c>
      <c r="U21" s="360">
        <f t="shared" si="6"/>
        <v>35.926851442307701</v>
      </c>
    </row>
    <row r="22" spans="1:21" ht="18.75" customHeight="1" x14ac:dyDescent="0.2">
      <c r="A22" s="1299"/>
      <c r="B22" s="1299"/>
      <c r="C22" s="359">
        <f>$C$24*110/100</f>
        <v>434.5</v>
      </c>
      <c r="D22" s="341">
        <f>C22*'Traitements par indices'!$P$1</f>
        <v>25667.3923</v>
      </c>
      <c r="E22" s="359">
        <f>$E$24*110/100</f>
        <v>745.8</v>
      </c>
      <c r="F22" s="341">
        <f>E22*'Traitements par indices'!$P$1</f>
        <v>44056.941719999995</v>
      </c>
      <c r="G22" s="1301"/>
      <c r="H22" s="1301"/>
      <c r="I22" s="1301"/>
      <c r="J22" s="1301"/>
      <c r="K22" s="1301"/>
      <c r="L22" s="326" t="s">
        <v>295</v>
      </c>
      <c r="M22" s="344">
        <v>45</v>
      </c>
      <c r="N22" s="311">
        <v>366</v>
      </c>
      <c r="O22" s="325">
        <f>N22*'Traitements par indices'!$P$1</f>
        <v>21620.864399999999</v>
      </c>
      <c r="P22" s="356">
        <v>554</v>
      </c>
      <c r="Q22" s="325">
        <f>P22*'Traitements par indices'!$P$1</f>
        <v>32726.6636</v>
      </c>
      <c r="R22" s="323">
        <v>20</v>
      </c>
      <c r="S22" s="324">
        <f t="shared" si="9"/>
        <v>940.63029230769234</v>
      </c>
      <c r="T22" s="324">
        <f t="shared" si="12"/>
        <v>1128.7563507692307</v>
      </c>
      <c r="U22" s="324">
        <f t="shared" si="6"/>
        <v>32.66077403846154</v>
      </c>
    </row>
    <row r="23" spans="1:21" ht="30.5" x14ac:dyDescent="0.2">
      <c r="A23" s="363" t="s">
        <v>296</v>
      </c>
      <c r="B23" s="364">
        <v>79</v>
      </c>
      <c r="C23" s="313">
        <f>C25*110/100</f>
        <v>434.5</v>
      </c>
      <c r="D23" s="312">
        <f>C23*'Traitements par indices'!$P$1</f>
        <v>25667.3923</v>
      </c>
      <c r="E23" s="313">
        <f>E25*110/100</f>
        <v>745.8</v>
      </c>
      <c r="F23" s="312">
        <f>E23*'Traitements par indices'!$P$1</f>
        <v>44056.941719999995</v>
      </c>
      <c r="G23" s="313">
        <v>20</v>
      </c>
      <c r="H23" s="314">
        <f t="shared" ref="H23:H69" si="13">(((D23+F23)/2)/G23)/13*9</f>
        <v>1206.767319576923</v>
      </c>
      <c r="I23" s="314">
        <f t="shared" ref="I23:I69" si="14">H23*120%</f>
        <v>1448.1207834923075</v>
      </c>
      <c r="J23" s="314">
        <f t="shared" ref="J23:J58" si="15">(H23/36)*125%</f>
        <v>41.90164304086538</v>
      </c>
      <c r="K23" s="365"/>
      <c r="L23" s="331" t="s">
        <v>297</v>
      </c>
      <c r="M23" s="366">
        <v>165</v>
      </c>
      <c r="N23" s="359">
        <f t="shared" ref="N23:N25" si="16">$C$42*110%</f>
        <v>434.50000000000006</v>
      </c>
      <c r="O23" s="341">
        <f>N23*'Traitements par indices'!$P$1</f>
        <v>25667.392300000003</v>
      </c>
      <c r="P23" s="359">
        <f t="shared" ref="P23:P25" si="17">$E$42*110%</f>
        <v>745.80000000000007</v>
      </c>
      <c r="Q23" s="341">
        <f>P23*'Traitements par indices'!$P$1</f>
        <v>44056.941720000003</v>
      </c>
      <c r="R23" s="367">
        <v>18</v>
      </c>
      <c r="S23" s="343">
        <f t="shared" si="9"/>
        <v>1340.8525773076924</v>
      </c>
      <c r="T23" s="360">
        <f t="shared" si="12"/>
        <v>1609.0230927692307</v>
      </c>
      <c r="U23" s="360">
        <f t="shared" ref="U23:U58" si="18">(S23/36)*125%</f>
        <v>46.557381156517096</v>
      </c>
    </row>
    <row r="24" spans="1:21" ht="21.75" customHeight="1" x14ac:dyDescent="0.2">
      <c r="A24" s="368" t="s">
        <v>298</v>
      </c>
      <c r="B24" s="321">
        <v>14</v>
      </c>
      <c r="C24" s="356">
        <v>395</v>
      </c>
      <c r="D24" s="325">
        <f>C24*'Traitements par indices'!$P$1</f>
        <v>23333.992999999999</v>
      </c>
      <c r="E24" s="356">
        <v>678</v>
      </c>
      <c r="F24" s="325">
        <f>E24*'Traitements par indices'!$P$1</f>
        <v>40051.765200000002</v>
      </c>
      <c r="G24" s="326">
        <v>18</v>
      </c>
      <c r="H24" s="345">
        <f t="shared" si="13"/>
        <v>1218.9568884615383</v>
      </c>
      <c r="I24" s="345">
        <f t="shared" si="14"/>
        <v>1462.7482661538459</v>
      </c>
      <c r="J24" s="345">
        <f t="shared" si="15"/>
        <v>42.324891960470083</v>
      </c>
      <c r="K24" s="369"/>
      <c r="L24" s="346"/>
      <c r="M24" s="364">
        <v>168</v>
      </c>
      <c r="N24" s="313">
        <f t="shared" si="16"/>
        <v>434.50000000000006</v>
      </c>
      <c r="O24" s="312">
        <f>N24*'Traitements par indices'!$P$1</f>
        <v>25667.392300000003</v>
      </c>
      <c r="P24" s="313">
        <f t="shared" si="17"/>
        <v>745.80000000000007</v>
      </c>
      <c r="Q24" s="312">
        <f>P24*'Traitements par indices'!$P$1</f>
        <v>44056.941720000003</v>
      </c>
      <c r="R24" s="370">
        <v>20</v>
      </c>
      <c r="S24" s="319">
        <f t="shared" si="9"/>
        <v>1206.767319576923</v>
      </c>
      <c r="T24" s="314">
        <f t="shared" si="12"/>
        <v>1448.1207834923075</v>
      </c>
      <c r="U24" s="314">
        <f t="shared" si="18"/>
        <v>41.90164304086538</v>
      </c>
    </row>
    <row r="25" spans="1:21" ht="40" x14ac:dyDescent="0.2">
      <c r="A25" s="371" t="s">
        <v>299</v>
      </c>
      <c r="B25" s="372">
        <v>15</v>
      </c>
      <c r="C25" s="356">
        <v>395</v>
      </c>
      <c r="D25" s="373">
        <f>C25*'Traitements par indices'!$P$1</f>
        <v>23333.992999999999</v>
      </c>
      <c r="E25" s="356">
        <v>678</v>
      </c>
      <c r="F25" s="373">
        <f>E25*'Traitements par indices'!$P$1</f>
        <v>40051.765200000002</v>
      </c>
      <c r="G25" s="374">
        <v>20</v>
      </c>
      <c r="H25" s="375">
        <f t="shared" si="13"/>
        <v>1097.0611996153846</v>
      </c>
      <c r="I25" s="375">
        <f t="shared" si="14"/>
        <v>1316.4734395384614</v>
      </c>
      <c r="J25" s="375">
        <f t="shared" si="15"/>
        <v>38.092402764423078</v>
      </c>
      <c r="K25" s="376"/>
      <c r="L25" s="349" t="s">
        <v>300</v>
      </c>
      <c r="M25" s="377">
        <v>127</v>
      </c>
      <c r="N25" s="378">
        <f t="shared" si="16"/>
        <v>434.50000000000006</v>
      </c>
      <c r="O25" s="352">
        <f>N25*'Traitements par indices'!$P$1</f>
        <v>25667.392300000003</v>
      </c>
      <c r="P25" s="378">
        <f t="shared" si="17"/>
        <v>745.80000000000007</v>
      </c>
      <c r="Q25" s="352">
        <f>P25*'Traitements par indices'!$P$1</f>
        <v>44056.941720000003</v>
      </c>
      <c r="R25" s="353">
        <v>21</v>
      </c>
      <c r="S25" s="354">
        <f t="shared" si="9"/>
        <v>1149.3022091208793</v>
      </c>
      <c r="T25" s="379">
        <f t="shared" si="12"/>
        <v>1379.162650945055</v>
      </c>
      <c r="U25" s="379">
        <f t="shared" si="18"/>
        <v>39.906326705586089</v>
      </c>
    </row>
    <row r="26" spans="1:21" ht="40" x14ac:dyDescent="0.2">
      <c r="A26" s="380" t="s">
        <v>301</v>
      </c>
      <c r="B26" s="372">
        <v>20</v>
      </c>
      <c r="C26" s="356">
        <v>395</v>
      </c>
      <c r="D26" s="373">
        <f>C26*'Traitements par indices'!$P$1</f>
        <v>23333.992999999999</v>
      </c>
      <c r="E26" s="356">
        <v>678</v>
      </c>
      <c r="F26" s="373">
        <f>E26*'Traitements par indices'!$P$1</f>
        <v>40051.765200000002</v>
      </c>
      <c r="G26" s="374">
        <v>36</v>
      </c>
      <c r="H26" s="375">
        <f t="shared" si="13"/>
        <v>609.47844423076913</v>
      </c>
      <c r="I26" s="375">
        <f t="shared" si="14"/>
        <v>731.37413307692293</v>
      </c>
      <c r="J26" s="375">
        <f t="shared" si="15"/>
        <v>21.162445980235042</v>
      </c>
      <c r="K26" s="376"/>
      <c r="L26" s="371" t="s">
        <v>302</v>
      </c>
      <c r="M26" s="344">
        <v>128</v>
      </c>
      <c r="N26" s="326">
        <f>C43*110%</f>
        <v>434.50000000000006</v>
      </c>
      <c r="O26" s="325">
        <f>N26*'Traitements par indices'!$P$1</f>
        <v>25667.392300000003</v>
      </c>
      <c r="P26" s="326">
        <f>E42*110%</f>
        <v>745.80000000000007</v>
      </c>
      <c r="Q26" s="325">
        <f>P26*'Traitements par indices'!$P$1</f>
        <v>44056.941720000003</v>
      </c>
      <c r="R26" s="323">
        <v>24</v>
      </c>
      <c r="S26" s="324">
        <f t="shared" si="9"/>
        <v>1005.6394329807694</v>
      </c>
      <c r="T26" s="324">
        <f t="shared" si="12"/>
        <v>1206.7673195769232</v>
      </c>
      <c r="U26" s="324">
        <f t="shared" si="18"/>
        <v>34.918035867387822</v>
      </c>
    </row>
    <row r="28" spans="1:21" s="381" customFormat="1" ht="12.75" customHeight="1" x14ac:dyDescent="0.2">
      <c r="A28" s="382" t="s">
        <v>303</v>
      </c>
      <c r="B28" s="383"/>
      <c r="C28" s="383"/>
      <c r="D28" s="383"/>
      <c r="E28" s="383"/>
      <c r="F28" s="383"/>
      <c r="G28" s="383"/>
      <c r="H28" s="383"/>
      <c r="I28" s="383"/>
      <c r="J28" s="383"/>
      <c r="K28" s="383"/>
      <c r="L28" s="384"/>
      <c r="M28" s="384"/>
      <c r="N28" s="384"/>
      <c r="O28" s="384"/>
      <c r="P28" s="384"/>
      <c r="Q28" s="384"/>
      <c r="R28" s="384"/>
      <c r="S28" s="384"/>
      <c r="T28" s="384"/>
      <c r="U28" s="384"/>
    </row>
    <row r="29" spans="1:21" s="381" customFormat="1" ht="12.75" customHeight="1" x14ac:dyDescent="0.2">
      <c r="A29" s="1294" t="s">
        <v>304</v>
      </c>
      <c r="B29" s="1294"/>
      <c r="C29" s="1294"/>
      <c r="D29" s="1294"/>
      <c r="E29" s="1294"/>
      <c r="F29" s="1294"/>
      <c r="G29" s="1294"/>
      <c r="H29" s="1294"/>
      <c r="I29" s="1294"/>
      <c r="J29" s="1294"/>
      <c r="K29" s="1294"/>
      <c r="L29" s="1294"/>
      <c r="M29" s="1294"/>
      <c r="N29" s="1294"/>
      <c r="O29" s="1294"/>
      <c r="P29" s="1294"/>
      <c r="Q29" s="1294"/>
      <c r="R29" s="1294"/>
      <c r="S29" s="1294"/>
      <c r="T29" s="1294"/>
      <c r="U29" s="1294"/>
    </row>
    <row r="30" spans="1:21" s="381" customFormat="1" ht="12.75" customHeight="1" x14ac:dyDescent="0.2">
      <c r="A30" s="1294"/>
      <c r="B30" s="1294"/>
      <c r="C30" s="1294"/>
      <c r="D30" s="1294"/>
      <c r="E30" s="1294"/>
      <c r="F30" s="1294"/>
      <c r="G30" s="1294"/>
      <c r="H30" s="1294"/>
      <c r="I30" s="1294"/>
      <c r="J30" s="1294"/>
      <c r="K30" s="1294"/>
      <c r="L30" s="1294"/>
      <c r="M30" s="1294"/>
      <c r="N30" s="1294"/>
      <c r="O30" s="1294"/>
      <c r="P30" s="1294"/>
      <c r="Q30" s="1294"/>
      <c r="R30" s="1294"/>
      <c r="S30" s="1294"/>
      <c r="T30" s="1294"/>
      <c r="U30" s="1294"/>
    </row>
    <row r="31" spans="1:21" s="381" customFormat="1" ht="12.75" customHeight="1" x14ac:dyDescent="0.2">
      <c r="A31" s="1294" t="s">
        <v>305</v>
      </c>
      <c r="B31" s="1294"/>
      <c r="C31" s="1294"/>
      <c r="D31" s="1294"/>
      <c r="E31" s="1294"/>
      <c r="F31" s="1294"/>
      <c r="G31" s="1294"/>
      <c r="H31" s="1294"/>
      <c r="I31" s="1294"/>
      <c r="J31" s="1294"/>
      <c r="K31" s="1294"/>
      <c r="L31" s="1294"/>
      <c r="M31" s="1294"/>
      <c r="N31" s="1294"/>
      <c r="O31" s="1294"/>
      <c r="P31" s="1294"/>
      <c r="Q31" s="1294"/>
      <c r="R31" s="1294"/>
      <c r="S31" s="1294"/>
      <c r="T31" s="1294"/>
      <c r="U31" s="386"/>
    </row>
    <row r="32" spans="1:21" s="381" customFormat="1" ht="12.75" customHeight="1" x14ac:dyDescent="0.2">
      <c r="A32" s="1294"/>
      <c r="B32" s="1294"/>
      <c r="C32" s="1294"/>
      <c r="D32" s="1294"/>
      <c r="E32" s="1294"/>
      <c r="F32" s="1294"/>
      <c r="G32" s="1294"/>
      <c r="H32" s="1294"/>
      <c r="I32" s="1294"/>
      <c r="J32" s="1294"/>
      <c r="K32" s="1294"/>
      <c r="L32" s="1294"/>
      <c r="M32" s="1294"/>
      <c r="N32" s="1294"/>
      <c r="O32" s="1294"/>
      <c r="P32" s="1294"/>
      <c r="Q32" s="1294"/>
      <c r="R32" s="1294"/>
      <c r="S32" s="1294"/>
      <c r="T32" s="1294"/>
      <c r="U32" s="1294"/>
    </row>
    <row r="33" spans="1:21" s="387" customFormat="1" ht="12.75" customHeight="1" x14ac:dyDescent="0.3">
      <c r="A33" s="1294" t="s">
        <v>306</v>
      </c>
      <c r="B33" s="1294"/>
      <c r="C33" s="1294"/>
      <c r="D33" s="1294"/>
      <c r="E33" s="1294"/>
      <c r="F33" s="1294"/>
      <c r="G33" s="1294"/>
      <c r="H33" s="1294"/>
      <c r="I33" s="1294"/>
      <c r="J33" s="1294"/>
      <c r="K33" s="1294"/>
      <c r="L33" s="1294"/>
      <c r="M33" s="1294"/>
      <c r="N33" s="1294"/>
      <c r="O33" s="1294"/>
      <c r="P33" s="1294"/>
      <c r="Q33" s="1294"/>
      <c r="R33" s="1294"/>
      <c r="S33" s="1294"/>
      <c r="T33" s="1294"/>
      <c r="U33" s="1294"/>
    </row>
    <row r="34" spans="1:21" s="387" customFormat="1" ht="12.75" customHeight="1" x14ac:dyDescent="0.3">
      <c r="A34" s="382" t="s">
        <v>307</v>
      </c>
      <c r="B34" s="384"/>
      <c r="C34" s="384"/>
      <c r="D34" s="384"/>
      <c r="E34" s="384"/>
      <c r="F34" s="384"/>
      <c r="G34" s="384"/>
      <c r="H34" s="384"/>
      <c r="I34" s="384"/>
      <c r="J34" s="384"/>
      <c r="K34" s="384"/>
      <c r="L34" s="384"/>
      <c r="M34" s="384"/>
      <c r="N34" s="384"/>
      <c r="O34" s="384"/>
      <c r="P34" s="384"/>
      <c r="Q34" s="384"/>
      <c r="R34" s="384"/>
      <c r="S34" s="384"/>
      <c r="T34" s="384"/>
      <c r="U34" s="384"/>
    </row>
    <row r="35" spans="1:21" s="387" customFormat="1" ht="12.75" customHeight="1" x14ac:dyDescent="0.3">
      <c r="A35" s="382"/>
      <c r="B35" s="384"/>
      <c r="C35" s="384"/>
      <c r="D35" s="384"/>
      <c r="E35" s="384"/>
      <c r="F35" s="384"/>
      <c r="G35" s="384"/>
      <c r="H35" s="384"/>
      <c r="I35" s="384"/>
      <c r="J35" s="384"/>
      <c r="K35" s="384"/>
      <c r="L35" s="384"/>
      <c r="M35" s="384"/>
      <c r="N35" s="384"/>
      <c r="O35" s="384"/>
      <c r="P35" s="384"/>
      <c r="Q35" s="384"/>
      <c r="R35" s="384"/>
      <c r="S35" s="384"/>
      <c r="T35" s="384"/>
      <c r="U35" s="384"/>
    </row>
    <row r="36" spans="1:21" s="388" customFormat="1" ht="14.25" customHeight="1" x14ac:dyDescent="0.3">
      <c r="A36" s="1295" t="s">
        <v>250</v>
      </c>
      <c r="B36" s="1295"/>
      <c r="C36" s="1295"/>
      <c r="D36" s="1295"/>
      <c r="E36" s="1295"/>
      <c r="F36" s="1295"/>
      <c r="G36" s="1295"/>
      <c r="H36" s="1295"/>
      <c r="I36" s="1295"/>
      <c r="J36" s="1295"/>
      <c r="K36" s="1295"/>
      <c r="L36" s="1295"/>
      <c r="M36" s="1295"/>
      <c r="N36" s="1295"/>
      <c r="O36" s="1295"/>
      <c r="P36" s="1295"/>
      <c r="Q36" s="1295"/>
      <c r="R36" s="1295"/>
      <c r="S36" s="1295"/>
      <c r="T36" s="1295"/>
      <c r="U36" s="1295"/>
    </row>
    <row r="37" spans="1:21" s="389" customFormat="1" ht="12.75" customHeight="1" x14ac:dyDescent="0.3">
      <c r="A37" s="1304" t="s">
        <v>308</v>
      </c>
      <c r="B37" s="1304"/>
      <c r="C37" s="1304"/>
      <c r="D37" s="1304"/>
      <c r="E37" s="1304"/>
      <c r="F37" s="1304"/>
      <c r="G37" s="1304"/>
      <c r="H37" s="1304"/>
      <c r="I37" s="1304"/>
      <c r="J37" s="1304"/>
      <c r="K37" s="1304"/>
      <c r="L37" s="1304"/>
      <c r="M37" s="1304"/>
      <c r="N37" s="1304"/>
      <c r="O37" s="1304"/>
      <c r="P37" s="1304"/>
      <c r="Q37" s="1304"/>
      <c r="R37" s="1304"/>
      <c r="S37" s="1304"/>
      <c r="T37" s="1304"/>
      <c r="U37" s="1304"/>
    </row>
    <row r="38" spans="1:21" s="390" customFormat="1" ht="16" customHeight="1" x14ac:dyDescent="0.3">
      <c r="A38" s="391"/>
      <c r="B38" s="392"/>
      <c r="C38" s="393"/>
      <c r="D38" s="393"/>
      <c r="E38" s="393"/>
      <c r="F38" s="393"/>
      <c r="G38" s="393"/>
      <c r="H38" s="393"/>
      <c r="I38" s="393"/>
      <c r="J38" s="393"/>
      <c r="K38" s="393"/>
      <c r="L38" s="393"/>
      <c r="M38" s="393"/>
      <c r="N38" s="393"/>
      <c r="O38" s="393"/>
      <c r="P38" s="393"/>
      <c r="Q38" s="393"/>
      <c r="R38" s="393"/>
      <c r="S38" s="393"/>
      <c r="T38" s="393"/>
      <c r="U38" s="393"/>
    </row>
    <row r="39" spans="1:21" ht="45.25" customHeight="1" x14ac:dyDescent="0.2">
      <c r="A39" s="394" t="s">
        <v>254</v>
      </c>
      <c r="B39" s="307" t="s">
        <v>255</v>
      </c>
      <c r="C39" s="306" t="s">
        <v>256</v>
      </c>
      <c r="D39" s="306" t="s">
        <v>257</v>
      </c>
      <c r="E39" s="306" t="s">
        <v>258</v>
      </c>
      <c r="F39" s="308" t="s">
        <v>259</v>
      </c>
      <c r="G39" s="306" t="s">
        <v>260</v>
      </c>
      <c r="H39" s="306" t="s">
        <v>261</v>
      </c>
      <c r="I39" s="306" t="s">
        <v>266</v>
      </c>
      <c r="J39" s="394" t="s">
        <v>263</v>
      </c>
      <c r="K39" s="395"/>
      <c r="L39" s="396" t="s">
        <v>309</v>
      </c>
      <c r="M39" s="306" t="s">
        <v>255</v>
      </c>
      <c r="N39" s="306" t="s">
        <v>256</v>
      </c>
      <c r="O39" s="306" t="s">
        <v>257</v>
      </c>
      <c r="P39" s="306" t="s">
        <v>258</v>
      </c>
      <c r="Q39" s="308" t="s">
        <v>259</v>
      </c>
      <c r="R39" s="306" t="s">
        <v>260</v>
      </c>
      <c r="S39" s="306" t="s">
        <v>261</v>
      </c>
      <c r="T39" s="306" t="s">
        <v>266</v>
      </c>
      <c r="U39" s="394" t="s">
        <v>263</v>
      </c>
    </row>
    <row r="40" spans="1:21" ht="15" customHeight="1" x14ac:dyDescent="0.2">
      <c r="A40" s="331" t="s">
        <v>310</v>
      </c>
      <c r="B40" s="358">
        <v>164</v>
      </c>
      <c r="C40" s="340">
        <v>395</v>
      </c>
      <c r="D40" s="341">
        <f>C40*'Traitements par indices'!$P$1</f>
        <v>23333.992999999999</v>
      </c>
      <c r="E40" s="340">
        <v>678</v>
      </c>
      <c r="F40" s="341">
        <f>E40*'Traitements par indices'!$P$1</f>
        <v>40051.765200000002</v>
      </c>
      <c r="G40" s="359">
        <v>18</v>
      </c>
      <c r="H40" s="360">
        <f t="shared" si="13"/>
        <v>1218.9568884615383</v>
      </c>
      <c r="I40" s="360">
        <f t="shared" si="14"/>
        <v>1462.7482661538459</v>
      </c>
      <c r="J40" s="360">
        <f t="shared" si="15"/>
        <v>42.324891960470083</v>
      </c>
      <c r="K40" s="1305" t="s">
        <v>311</v>
      </c>
      <c r="L40" s="1305"/>
      <c r="M40" s="398">
        <v>97</v>
      </c>
      <c r="N40" s="399">
        <v>321</v>
      </c>
      <c r="O40" s="400">
        <f>N40*'Traitements par indices'!$P$1</f>
        <v>18962.561399999999</v>
      </c>
      <c r="P40" s="399">
        <v>620</v>
      </c>
      <c r="Q40" s="400">
        <f>P40*'Traitements par indices'!$P$1</f>
        <v>36625.508000000002</v>
      </c>
      <c r="R40" s="401">
        <v>18</v>
      </c>
      <c r="S40" s="402">
        <f t="shared" si="9"/>
        <v>1069.0013346153846</v>
      </c>
      <c r="T40" s="402">
        <f t="shared" si="12"/>
        <v>1282.8016015384615</v>
      </c>
      <c r="U40" s="402">
        <f t="shared" si="18"/>
        <v>37.11810189636752</v>
      </c>
    </row>
    <row r="41" spans="1:21" ht="15" customHeight="1" x14ac:dyDescent="0.2">
      <c r="A41" s="346"/>
      <c r="B41" s="310">
        <v>167</v>
      </c>
      <c r="C41" s="340">
        <v>395</v>
      </c>
      <c r="D41" s="312">
        <f>C41*'Traitements par indices'!$P$1</f>
        <v>23333.992999999999</v>
      </c>
      <c r="E41" s="340">
        <v>678</v>
      </c>
      <c r="F41" s="312">
        <f>E41*'Traitements par indices'!$P$1</f>
        <v>40051.765200000002</v>
      </c>
      <c r="G41" s="313">
        <v>20</v>
      </c>
      <c r="H41" s="314">
        <f t="shared" si="13"/>
        <v>1097.0611996153846</v>
      </c>
      <c r="I41" s="314">
        <f t="shared" si="14"/>
        <v>1316.4734395384614</v>
      </c>
      <c r="J41" s="314">
        <f t="shared" si="15"/>
        <v>38.092402764423078</v>
      </c>
      <c r="K41" s="403"/>
      <c r="L41" s="404"/>
      <c r="M41" s="398">
        <v>130</v>
      </c>
      <c r="N41" s="399">
        <v>321</v>
      </c>
      <c r="O41" s="400">
        <f>N41*'Traitements par indices'!$P$1</f>
        <v>18962.561399999999</v>
      </c>
      <c r="P41" s="399">
        <v>620</v>
      </c>
      <c r="Q41" s="400">
        <f>P41*'Traitements par indices'!$P$1</f>
        <v>36625.508000000002</v>
      </c>
      <c r="R41" s="405">
        <v>20</v>
      </c>
      <c r="S41" s="402">
        <f t="shared" si="9"/>
        <v>962.1012011538462</v>
      </c>
      <c r="T41" s="402">
        <f t="shared" si="12"/>
        <v>1154.5214413846154</v>
      </c>
      <c r="U41" s="402">
        <f t="shared" si="18"/>
        <v>33.406291706730769</v>
      </c>
    </row>
    <row r="42" spans="1:21" ht="15" customHeight="1" x14ac:dyDescent="0.2">
      <c r="A42" s="349" t="s">
        <v>312</v>
      </c>
      <c r="B42" s="377">
        <v>88</v>
      </c>
      <c r="C42" s="340">
        <v>395</v>
      </c>
      <c r="D42" s="352">
        <f>C42*'Traitements par indices'!$P$1</f>
        <v>23333.992999999999</v>
      </c>
      <c r="E42" s="340">
        <v>678</v>
      </c>
      <c r="F42" s="352">
        <f>E42*'Traitements par indices'!$P$1</f>
        <v>40051.765200000002</v>
      </c>
      <c r="G42" s="378">
        <v>21</v>
      </c>
      <c r="H42" s="379">
        <f t="shared" si="13"/>
        <v>1044.8201901098901</v>
      </c>
      <c r="I42" s="379">
        <f t="shared" si="14"/>
        <v>1253.7842281318681</v>
      </c>
      <c r="J42" s="379">
        <f t="shared" si="15"/>
        <v>36.278478823260073</v>
      </c>
      <c r="K42" s="403"/>
      <c r="L42" s="406"/>
      <c r="M42" s="407">
        <v>98</v>
      </c>
      <c r="N42" s="399">
        <v>321</v>
      </c>
      <c r="O42" s="408">
        <f>N42*'Traitements par indices'!$P$1</f>
        <v>18962.561399999999</v>
      </c>
      <c r="P42" s="399">
        <v>620</v>
      </c>
      <c r="Q42" s="408">
        <f>P42*'Traitements par indices'!$P$1</f>
        <v>36625.508000000002</v>
      </c>
      <c r="R42" s="409">
        <v>21</v>
      </c>
      <c r="S42" s="410">
        <f t="shared" si="9"/>
        <v>916.28685824175818</v>
      </c>
      <c r="T42" s="410">
        <f t="shared" si="12"/>
        <v>1099.5442298901098</v>
      </c>
      <c r="U42" s="410">
        <f t="shared" si="18"/>
        <v>31.815515911172159</v>
      </c>
    </row>
    <row r="43" spans="1:21" ht="21.65" customHeight="1" x14ac:dyDescent="0.2">
      <c r="A43" s="371" t="s">
        <v>313</v>
      </c>
      <c r="B43" s="344">
        <v>89</v>
      </c>
      <c r="C43" s="340">
        <v>395</v>
      </c>
      <c r="D43" s="322">
        <f>C43*'Traitements par indices'!$P$1</f>
        <v>23333.992999999999</v>
      </c>
      <c r="E43" s="340">
        <v>678</v>
      </c>
      <c r="F43" s="322">
        <f>E43*'Traitements par indices'!$P$1</f>
        <v>40051.765200000002</v>
      </c>
      <c r="G43" s="323">
        <v>24</v>
      </c>
      <c r="H43" s="324">
        <f t="shared" si="13"/>
        <v>914.21766634615381</v>
      </c>
      <c r="I43" s="324">
        <f t="shared" si="14"/>
        <v>1097.0611996153846</v>
      </c>
      <c r="J43" s="324">
        <f t="shared" si="15"/>
        <v>31.743668970352562</v>
      </c>
      <c r="K43" s="1306" t="s">
        <v>314</v>
      </c>
      <c r="L43" s="1306"/>
      <c r="M43" s="411">
        <v>99</v>
      </c>
      <c r="N43" s="412">
        <v>367</v>
      </c>
      <c r="O43" s="413">
        <f>N43*'Traitements par indices'!$P$1</f>
        <v>21679.9378</v>
      </c>
      <c r="P43" s="412">
        <v>650</v>
      </c>
      <c r="Q43" s="413">
        <f>P43*'Traitements par indices'!$P$1</f>
        <v>38397.71</v>
      </c>
      <c r="R43" s="414">
        <v>15</v>
      </c>
      <c r="S43" s="415">
        <f t="shared" si="9"/>
        <v>1386.4072569230768</v>
      </c>
      <c r="T43" s="415">
        <f t="shared" si="12"/>
        <v>1663.6887083076922</v>
      </c>
      <c r="U43" s="415">
        <f t="shared" si="18"/>
        <v>48.139140865384611</v>
      </c>
    </row>
    <row r="44" spans="1:21" ht="15" customHeight="1" x14ac:dyDescent="0.2">
      <c r="A44" s="315" t="s">
        <v>315</v>
      </c>
      <c r="B44" s="310">
        <v>47</v>
      </c>
      <c r="C44" s="317">
        <v>371</v>
      </c>
      <c r="D44" s="316">
        <f>C44*'Traitements par indices'!$P$1</f>
        <v>21916.231400000001</v>
      </c>
      <c r="E44" s="317">
        <v>512</v>
      </c>
      <c r="F44" s="316">
        <f>E44*'Traitements par indices'!$P$1</f>
        <v>30245.5808</v>
      </c>
      <c r="G44" s="318">
        <v>18</v>
      </c>
      <c r="H44" s="319">
        <f t="shared" si="13"/>
        <v>1003.1117730769231</v>
      </c>
      <c r="I44" s="319">
        <f t="shared" si="14"/>
        <v>1203.7341276923078</v>
      </c>
      <c r="J44" s="319">
        <f t="shared" si="15"/>
        <v>34.830269898504277</v>
      </c>
      <c r="K44" s="397"/>
      <c r="L44" s="416"/>
      <c r="M44" s="411">
        <v>131</v>
      </c>
      <c r="N44" s="412">
        <v>367</v>
      </c>
      <c r="O44" s="413">
        <f>N44*'Traitements par indices'!$P$1</f>
        <v>21679.9378</v>
      </c>
      <c r="P44" s="412">
        <v>650</v>
      </c>
      <c r="Q44" s="413">
        <f>P44*'Traitements par indices'!$P$1</f>
        <v>38397.71</v>
      </c>
      <c r="R44" s="414">
        <v>17</v>
      </c>
      <c r="S44" s="415">
        <f t="shared" si="9"/>
        <v>1223.3005208144796</v>
      </c>
      <c r="T44" s="415">
        <f t="shared" si="12"/>
        <v>1467.9606249773753</v>
      </c>
      <c r="U44" s="415">
        <f t="shared" si="18"/>
        <v>42.475712528280539</v>
      </c>
    </row>
    <row r="45" spans="1:21" ht="15" customHeight="1" x14ac:dyDescent="0.2">
      <c r="A45" s="417"/>
      <c r="B45" s="310">
        <v>48</v>
      </c>
      <c r="C45" s="317">
        <v>371</v>
      </c>
      <c r="D45" s="316">
        <f>C45*'Traitements par indices'!$P$1</f>
        <v>21916.231400000001</v>
      </c>
      <c r="E45" s="317">
        <v>512</v>
      </c>
      <c r="F45" s="316">
        <f>E45*'Traitements par indices'!$P$1</f>
        <v>30245.5808</v>
      </c>
      <c r="G45" s="318">
        <v>19</v>
      </c>
      <c r="H45" s="319">
        <f t="shared" si="13"/>
        <v>950.31641659919035</v>
      </c>
      <c r="I45" s="319">
        <f t="shared" si="14"/>
        <v>1140.3796999190283</v>
      </c>
      <c r="J45" s="319">
        <f t="shared" si="15"/>
        <v>32.997097798582999</v>
      </c>
      <c r="K45" s="403"/>
      <c r="L45" s="418"/>
      <c r="M45" s="411">
        <v>119</v>
      </c>
      <c r="N45" s="412">
        <v>367</v>
      </c>
      <c r="O45" s="413">
        <f>N45*'Traitements par indices'!$P$1</f>
        <v>21679.9378</v>
      </c>
      <c r="P45" s="412">
        <v>650</v>
      </c>
      <c r="Q45" s="413">
        <f>P45*'Traitements par indices'!$P$1</f>
        <v>38397.71</v>
      </c>
      <c r="R45" s="414">
        <v>18</v>
      </c>
      <c r="S45" s="415">
        <f t="shared" si="9"/>
        <v>1155.3393807692307</v>
      </c>
      <c r="T45" s="415">
        <f t="shared" si="12"/>
        <v>1386.4072569230768</v>
      </c>
      <c r="U45" s="415">
        <f t="shared" si="18"/>
        <v>40.115950721153844</v>
      </c>
    </row>
    <row r="46" spans="1:21" ht="15" customHeight="1" x14ac:dyDescent="0.2">
      <c r="A46" s="315"/>
      <c r="B46" s="377">
        <v>50</v>
      </c>
      <c r="C46" s="317">
        <v>371</v>
      </c>
      <c r="D46" s="419">
        <f>C46*'Traitements par indices'!$P$1</f>
        <v>21916.231400000001</v>
      </c>
      <c r="E46" s="317">
        <v>512</v>
      </c>
      <c r="F46" s="419">
        <f>E46*'Traitements par indices'!$P$1</f>
        <v>30245.5808</v>
      </c>
      <c r="G46" s="353">
        <v>20</v>
      </c>
      <c r="H46" s="354">
        <f t="shared" si="13"/>
        <v>902.80059576923088</v>
      </c>
      <c r="I46" s="354">
        <f t="shared" si="14"/>
        <v>1083.360714923077</v>
      </c>
      <c r="J46" s="354">
        <f t="shared" si="15"/>
        <v>31.34724290865385</v>
      </c>
      <c r="K46" s="403"/>
      <c r="L46" s="418"/>
      <c r="M46" s="398">
        <v>132</v>
      </c>
      <c r="N46" s="412">
        <v>367</v>
      </c>
      <c r="O46" s="400">
        <f>N46*'Traitements par indices'!$P$1</f>
        <v>21679.9378</v>
      </c>
      <c r="P46" s="412">
        <v>650</v>
      </c>
      <c r="Q46" s="400">
        <f>P46*'Traitements par indices'!$P$1</f>
        <v>38397.71</v>
      </c>
      <c r="R46" s="401">
        <v>20</v>
      </c>
      <c r="S46" s="402">
        <f t="shared" si="9"/>
        <v>1039.8054426923077</v>
      </c>
      <c r="T46" s="402">
        <f t="shared" si="12"/>
        <v>1247.7665312307693</v>
      </c>
      <c r="U46" s="402">
        <f t="shared" si="18"/>
        <v>36.10435564903846</v>
      </c>
    </row>
    <row r="47" spans="1:21" ht="15" customHeight="1" x14ac:dyDescent="0.2">
      <c r="A47" s="326"/>
      <c r="B47" s="344">
        <v>51</v>
      </c>
      <c r="C47" s="317">
        <v>371</v>
      </c>
      <c r="D47" s="420">
        <f>C47*'Traitements par indices'!$P$1</f>
        <v>21916.231400000001</v>
      </c>
      <c r="E47" s="317">
        <v>512</v>
      </c>
      <c r="F47" s="420">
        <f>E47*'Traitements par indices'!$P$1</f>
        <v>30245.5808</v>
      </c>
      <c r="G47" s="337">
        <v>21</v>
      </c>
      <c r="H47" s="338">
        <f t="shared" si="13"/>
        <v>859.81009120879116</v>
      </c>
      <c r="I47" s="338">
        <f t="shared" si="14"/>
        <v>1031.7721094505494</v>
      </c>
      <c r="J47" s="338">
        <f t="shared" si="15"/>
        <v>29.854517055860804</v>
      </c>
      <c r="K47" s="421"/>
      <c r="L47" s="422"/>
      <c r="M47" s="407">
        <v>120</v>
      </c>
      <c r="N47" s="412">
        <v>367</v>
      </c>
      <c r="O47" s="408">
        <f>N47*'Traitements par indices'!$P$1</f>
        <v>21679.9378</v>
      </c>
      <c r="P47" s="412">
        <v>650</v>
      </c>
      <c r="Q47" s="408">
        <f>P47*'Traitements par indices'!$P$1</f>
        <v>38397.71</v>
      </c>
      <c r="R47" s="423">
        <v>21</v>
      </c>
      <c r="S47" s="410">
        <f t="shared" si="9"/>
        <v>990.29089780219783</v>
      </c>
      <c r="T47" s="410">
        <f t="shared" si="12"/>
        <v>1188.3490773626374</v>
      </c>
      <c r="U47" s="410">
        <f t="shared" si="18"/>
        <v>34.385100618131872</v>
      </c>
    </row>
    <row r="48" spans="1:21" ht="15" customHeight="1" x14ac:dyDescent="0.2">
      <c r="A48" s="315"/>
      <c r="B48" s="310">
        <v>54</v>
      </c>
      <c r="C48" s="317">
        <v>366</v>
      </c>
      <c r="D48" s="312">
        <f>C48*'Traitements par indices'!$P$1</f>
        <v>21620.864399999999</v>
      </c>
      <c r="E48" s="311">
        <v>452</v>
      </c>
      <c r="F48" s="312">
        <f>E48*'Traitements par indices'!$P$1</f>
        <v>26701.176800000001</v>
      </c>
      <c r="G48" s="313">
        <v>18</v>
      </c>
      <c r="H48" s="314">
        <f t="shared" si="13"/>
        <v>929.27002307692305</v>
      </c>
      <c r="I48" s="314">
        <f t="shared" si="14"/>
        <v>1115.1240276923077</v>
      </c>
      <c r="J48" s="314">
        <f t="shared" si="15"/>
        <v>32.266320245726497</v>
      </c>
      <c r="K48" s="1307" t="s">
        <v>316</v>
      </c>
      <c r="L48" s="1307"/>
      <c r="M48" s="411">
        <v>121</v>
      </c>
      <c r="N48" s="412">
        <v>403</v>
      </c>
      <c r="O48" s="413">
        <f>N48*'Traitements par indices'!$P$1</f>
        <v>23806.5802</v>
      </c>
      <c r="P48" s="412">
        <v>782</v>
      </c>
      <c r="Q48" s="413">
        <f>P48*'Traitements par indices'!$P$1</f>
        <v>46195.398800000003</v>
      </c>
      <c r="R48" s="414">
        <v>15</v>
      </c>
      <c r="S48" s="415">
        <f t="shared" si="9"/>
        <v>1615.4302846153846</v>
      </c>
      <c r="T48" s="415">
        <f t="shared" si="12"/>
        <v>1938.5163415384613</v>
      </c>
      <c r="U48" s="415">
        <f t="shared" si="18"/>
        <v>56.091329326923081</v>
      </c>
    </row>
    <row r="49" spans="1:21" ht="15" customHeight="1" x14ac:dyDescent="0.2">
      <c r="A49" s="315" t="s">
        <v>317</v>
      </c>
      <c r="B49" s="310">
        <v>55</v>
      </c>
      <c r="C49" s="317">
        <v>366</v>
      </c>
      <c r="D49" s="312">
        <f>C49*'Traitements par indices'!$P$1</f>
        <v>21620.864399999999</v>
      </c>
      <c r="E49" s="311">
        <v>452</v>
      </c>
      <c r="F49" s="312">
        <f>E49*'Traitements par indices'!$P$1</f>
        <v>26701.176800000001</v>
      </c>
      <c r="G49" s="313">
        <v>19</v>
      </c>
      <c r="H49" s="314">
        <f t="shared" si="13"/>
        <v>880.36107449392716</v>
      </c>
      <c r="I49" s="314">
        <f t="shared" si="14"/>
        <v>1056.4332893927126</v>
      </c>
      <c r="J49" s="314">
        <f t="shared" si="15"/>
        <v>30.568092864372471</v>
      </c>
      <c r="K49" s="397"/>
      <c r="L49" s="416"/>
      <c r="M49" s="411">
        <v>133</v>
      </c>
      <c r="N49" s="412">
        <v>403</v>
      </c>
      <c r="O49" s="413">
        <f>N49*'Traitements par indices'!$P$1</f>
        <v>23806.5802</v>
      </c>
      <c r="P49" s="412">
        <v>782</v>
      </c>
      <c r="Q49" s="413">
        <f>P49*'Traitements par indices'!$P$1</f>
        <v>46195.398800000003</v>
      </c>
      <c r="R49" s="414">
        <v>17</v>
      </c>
      <c r="S49" s="415">
        <f t="shared" si="9"/>
        <v>1425.3796628959276</v>
      </c>
      <c r="T49" s="415">
        <f t="shared" si="12"/>
        <v>1710.4555954751131</v>
      </c>
      <c r="U49" s="415">
        <f t="shared" si="18"/>
        <v>49.492349406108602</v>
      </c>
    </row>
    <row r="50" spans="1:21" ht="15" customHeight="1" x14ac:dyDescent="0.2">
      <c r="A50" s="425"/>
      <c r="B50" s="377">
        <v>57</v>
      </c>
      <c r="C50" s="317">
        <v>366</v>
      </c>
      <c r="D50" s="352">
        <f>C50*'Traitements par indices'!$P$1</f>
        <v>21620.864399999999</v>
      </c>
      <c r="E50" s="311">
        <v>452</v>
      </c>
      <c r="F50" s="352">
        <f>E50*'Traitements par indices'!$P$1</f>
        <v>26701.176800000001</v>
      </c>
      <c r="G50" s="378">
        <v>20</v>
      </c>
      <c r="H50" s="379">
        <f t="shared" si="13"/>
        <v>836.34302076923086</v>
      </c>
      <c r="I50" s="379">
        <f t="shared" si="14"/>
        <v>1003.611624923077</v>
      </c>
      <c r="J50" s="379">
        <f t="shared" si="15"/>
        <v>29.039688221153849</v>
      </c>
      <c r="K50" s="397"/>
      <c r="L50" s="426"/>
      <c r="M50" s="411">
        <v>122</v>
      </c>
      <c r="N50" s="412">
        <v>403</v>
      </c>
      <c r="O50" s="413">
        <f>N50*'Traitements par indices'!$P$1</f>
        <v>23806.5802</v>
      </c>
      <c r="P50" s="412">
        <v>782</v>
      </c>
      <c r="Q50" s="413">
        <f>P50*'Traitements par indices'!$P$1</f>
        <v>46195.398800000003</v>
      </c>
      <c r="R50" s="414">
        <v>18</v>
      </c>
      <c r="S50" s="415">
        <f t="shared" si="9"/>
        <v>1346.191903846154</v>
      </c>
      <c r="T50" s="415">
        <f t="shared" si="12"/>
        <v>1615.4302846153848</v>
      </c>
      <c r="U50" s="415">
        <f t="shared" si="18"/>
        <v>46.742774439102568</v>
      </c>
    </row>
    <row r="51" spans="1:21" ht="15" customHeight="1" x14ac:dyDescent="0.2">
      <c r="A51" s="425"/>
      <c r="B51" s="327">
        <v>58</v>
      </c>
      <c r="C51" s="317">
        <v>366</v>
      </c>
      <c r="D51" s="328">
        <f>C51*'Traitements par indices'!$P$1</f>
        <v>21620.864399999999</v>
      </c>
      <c r="E51" s="311">
        <v>452</v>
      </c>
      <c r="F51" s="328">
        <f>E51*'Traitements par indices'!$P$1</f>
        <v>26701.176800000001</v>
      </c>
      <c r="G51" s="329">
        <v>21</v>
      </c>
      <c r="H51" s="330">
        <f t="shared" si="13"/>
        <v>796.51716263736262</v>
      </c>
      <c r="I51" s="330">
        <f t="shared" si="14"/>
        <v>955.82059516483514</v>
      </c>
      <c r="J51" s="330">
        <f t="shared" si="15"/>
        <v>27.656845924908424</v>
      </c>
      <c r="K51" s="403"/>
      <c r="L51" s="418"/>
      <c r="M51" s="398">
        <v>134</v>
      </c>
      <c r="N51" s="412">
        <v>403</v>
      </c>
      <c r="O51" s="400">
        <f>N51*'Traitements par indices'!$P$1</f>
        <v>23806.5802</v>
      </c>
      <c r="P51" s="412">
        <v>782</v>
      </c>
      <c r="Q51" s="400">
        <f>P51*'Traitements par indices'!$P$1</f>
        <v>46195.398800000003</v>
      </c>
      <c r="R51" s="401">
        <v>20</v>
      </c>
      <c r="S51" s="402">
        <f t="shared" si="9"/>
        <v>1211.5727134615386</v>
      </c>
      <c r="T51" s="402">
        <f t="shared" si="12"/>
        <v>1453.8872561538462</v>
      </c>
      <c r="U51" s="402">
        <f t="shared" si="18"/>
        <v>42.068496995192312</v>
      </c>
    </row>
    <row r="52" spans="1:21" ht="15" customHeight="1" x14ac:dyDescent="0.2">
      <c r="A52" s="427" t="s">
        <v>318</v>
      </c>
      <c r="B52" s="428">
        <v>61</v>
      </c>
      <c r="C52" s="317">
        <v>366</v>
      </c>
      <c r="D52" s="429">
        <f>C52*'Traitements par indices'!$P$1</f>
        <v>21620.864399999999</v>
      </c>
      <c r="E52" s="430">
        <v>395</v>
      </c>
      <c r="F52" s="429">
        <f>E52*'Traitements par indices'!$P$1</f>
        <v>23333.992999999999</v>
      </c>
      <c r="G52" s="431">
        <v>18</v>
      </c>
      <c r="H52" s="432">
        <f t="shared" si="13"/>
        <v>864.5164884615383</v>
      </c>
      <c r="I52" s="432">
        <f t="shared" si="14"/>
        <v>1037.419786153846</v>
      </c>
      <c r="J52" s="432">
        <f t="shared" si="15"/>
        <v>30.017933627136749</v>
      </c>
      <c r="K52" s="421"/>
      <c r="L52" s="433"/>
      <c r="M52" s="407">
        <v>123</v>
      </c>
      <c r="N52" s="412">
        <v>403</v>
      </c>
      <c r="O52" s="408">
        <f>N52*'Traitements par indices'!$P$1</f>
        <v>23806.5802</v>
      </c>
      <c r="P52" s="412">
        <v>782</v>
      </c>
      <c r="Q52" s="408">
        <f>P52*'Traitements par indices'!$P$1</f>
        <v>46195.398800000003</v>
      </c>
      <c r="R52" s="423">
        <v>21</v>
      </c>
      <c r="S52" s="410">
        <f t="shared" si="9"/>
        <v>1153.8787747252748</v>
      </c>
      <c r="T52" s="410">
        <f t="shared" si="12"/>
        <v>1384.6545296703296</v>
      </c>
      <c r="U52" s="410">
        <f t="shared" si="18"/>
        <v>40.065235233516489</v>
      </c>
    </row>
    <row r="53" spans="1:21" ht="15" customHeight="1" x14ac:dyDescent="0.2">
      <c r="A53" s="434"/>
      <c r="B53" s="428">
        <v>62</v>
      </c>
      <c r="C53" s="317">
        <v>366</v>
      </c>
      <c r="D53" s="429">
        <f>C53*'Traitements par indices'!$P$1</f>
        <v>21620.864399999999</v>
      </c>
      <c r="E53" s="430">
        <v>395</v>
      </c>
      <c r="F53" s="429">
        <f>E53*'Traitements par indices'!$P$1</f>
        <v>23333.992999999999</v>
      </c>
      <c r="G53" s="431">
        <v>19</v>
      </c>
      <c r="H53" s="432">
        <f t="shared" si="13"/>
        <v>819.01562064777318</v>
      </c>
      <c r="I53" s="432">
        <f t="shared" si="14"/>
        <v>982.81874477732777</v>
      </c>
      <c r="J53" s="432">
        <f t="shared" si="15"/>
        <v>28.438042383603236</v>
      </c>
      <c r="K53" s="1308" t="s">
        <v>319</v>
      </c>
      <c r="L53" s="1308"/>
      <c r="M53" s="411">
        <v>124</v>
      </c>
      <c r="N53" s="412">
        <f t="shared" ref="N53:N57" si="19">$N$51*105%</f>
        <v>423.15000000000003</v>
      </c>
      <c r="O53" s="413">
        <f>N53*'Traitements par indices'!$P$1</f>
        <v>24996.909210000002</v>
      </c>
      <c r="P53" s="436">
        <f t="shared" ref="P53:P57" si="20">$P$51*105%</f>
        <v>821.1</v>
      </c>
      <c r="Q53" s="413">
        <f>P53*'Traitements par indices'!$P$1</f>
        <v>48505.168740000001</v>
      </c>
      <c r="R53" s="414">
        <v>15</v>
      </c>
      <c r="S53" s="415">
        <f t="shared" si="9"/>
        <v>1696.2017988461539</v>
      </c>
      <c r="T53" s="415">
        <f t="shared" si="12"/>
        <v>2035.4421586153846</v>
      </c>
      <c r="U53" s="415">
        <f t="shared" si="18"/>
        <v>58.895895793269233</v>
      </c>
    </row>
    <row r="54" spans="1:21" ht="15" customHeight="1" x14ac:dyDescent="0.2">
      <c r="A54" s="434"/>
      <c r="B54" s="428">
        <v>64</v>
      </c>
      <c r="C54" s="317">
        <v>366</v>
      </c>
      <c r="D54" s="429">
        <f>C54*'Traitements par indices'!$P$1</f>
        <v>21620.864399999999</v>
      </c>
      <c r="E54" s="430">
        <v>395</v>
      </c>
      <c r="F54" s="429">
        <f>E54*'Traitements par indices'!$P$1</f>
        <v>23333.992999999999</v>
      </c>
      <c r="G54" s="431">
        <v>20</v>
      </c>
      <c r="H54" s="432">
        <f t="shared" si="13"/>
        <v>778.06483961538447</v>
      </c>
      <c r="I54" s="432">
        <f t="shared" si="14"/>
        <v>933.67780753846137</v>
      </c>
      <c r="J54" s="432">
        <f t="shared" si="15"/>
        <v>27.016140264423072</v>
      </c>
      <c r="K54" s="437"/>
      <c r="L54" s="424"/>
      <c r="M54" s="411">
        <v>135</v>
      </c>
      <c r="N54" s="412">
        <f t="shared" si="19"/>
        <v>423.15000000000003</v>
      </c>
      <c r="O54" s="413">
        <f>N54*'Traitements par indices'!$P$1</f>
        <v>24996.909210000002</v>
      </c>
      <c r="P54" s="436">
        <f t="shared" si="20"/>
        <v>821.1</v>
      </c>
      <c r="Q54" s="413">
        <f>P54*'Traitements par indices'!$P$1</f>
        <v>48505.168740000001</v>
      </c>
      <c r="R54" s="414">
        <v>17</v>
      </c>
      <c r="S54" s="415">
        <f t="shared" si="9"/>
        <v>1496.6486460407241</v>
      </c>
      <c r="T54" s="415">
        <f t="shared" si="12"/>
        <v>1795.9783752488688</v>
      </c>
      <c r="U54" s="415">
        <f t="shared" si="18"/>
        <v>51.966966876414027</v>
      </c>
    </row>
    <row r="55" spans="1:21" ht="15" customHeight="1" x14ac:dyDescent="0.2">
      <c r="A55" s="434"/>
      <c r="B55" s="438">
        <v>66</v>
      </c>
      <c r="C55" s="317">
        <v>366</v>
      </c>
      <c r="D55" s="429">
        <f>C55*'Traitements par indices'!$P$1</f>
        <v>21620.864399999999</v>
      </c>
      <c r="E55" s="430">
        <v>395</v>
      </c>
      <c r="F55" s="429">
        <f>E55*'Traitements par indices'!$P$1</f>
        <v>23333.992999999999</v>
      </c>
      <c r="G55" s="439">
        <v>21</v>
      </c>
      <c r="H55" s="432">
        <f t="shared" si="13"/>
        <v>741.01413296703277</v>
      </c>
      <c r="I55" s="432">
        <f t="shared" si="14"/>
        <v>889.21695956043925</v>
      </c>
      <c r="J55" s="432">
        <f t="shared" si="15"/>
        <v>25.729657394688637</v>
      </c>
      <c r="K55" s="437"/>
      <c r="L55" s="416"/>
      <c r="M55" s="411">
        <v>125</v>
      </c>
      <c r="N55" s="412">
        <f t="shared" si="19"/>
        <v>423.15000000000003</v>
      </c>
      <c r="O55" s="413">
        <f>N55*'Traitements par indices'!$P$1</f>
        <v>24996.909210000002</v>
      </c>
      <c r="P55" s="436">
        <f t="shared" si="20"/>
        <v>821.1</v>
      </c>
      <c r="Q55" s="413">
        <f>P55*'Traitements par indices'!$P$1</f>
        <v>48505.168740000001</v>
      </c>
      <c r="R55" s="414">
        <v>18</v>
      </c>
      <c r="S55" s="415">
        <f t="shared" si="9"/>
        <v>1413.5014990384618</v>
      </c>
      <c r="T55" s="415">
        <f t="shared" si="12"/>
        <v>1696.2017988461541</v>
      </c>
      <c r="U55" s="415">
        <f t="shared" si="18"/>
        <v>49.079913161057704</v>
      </c>
    </row>
    <row r="56" spans="1:21" ht="15" customHeight="1" x14ac:dyDescent="0.2">
      <c r="A56" s="440" t="s">
        <v>320</v>
      </c>
      <c r="B56" s="441">
        <v>67</v>
      </c>
      <c r="C56" s="317">
        <v>366</v>
      </c>
      <c r="D56" s="442">
        <f>C56*'Traitements par indices'!$P$1</f>
        <v>21620.864399999999</v>
      </c>
      <c r="E56" s="443">
        <v>372</v>
      </c>
      <c r="F56" s="442">
        <f>E56*'Traitements par indices'!$P$1</f>
        <v>21975.304799999998</v>
      </c>
      <c r="G56" s="440">
        <v>20</v>
      </c>
      <c r="H56" s="444">
        <f t="shared" si="13"/>
        <v>754.54908230769217</v>
      </c>
      <c r="I56" s="444">
        <f t="shared" si="14"/>
        <v>905.45889876923059</v>
      </c>
      <c r="J56" s="444">
        <f t="shared" si="15"/>
        <v>26.199620913461533</v>
      </c>
      <c r="K56" s="437"/>
      <c r="L56" s="418"/>
      <c r="M56" s="411">
        <v>136</v>
      </c>
      <c r="N56" s="412">
        <f t="shared" si="19"/>
        <v>423.15000000000003</v>
      </c>
      <c r="O56" s="413">
        <f>N56*'Traitements par indices'!$P$1</f>
        <v>24996.909210000002</v>
      </c>
      <c r="P56" s="436">
        <f t="shared" si="20"/>
        <v>821.1</v>
      </c>
      <c r="Q56" s="413">
        <f>P56*'Traitements par indices'!$P$1</f>
        <v>48505.168740000001</v>
      </c>
      <c r="R56" s="414">
        <v>20</v>
      </c>
      <c r="S56" s="415">
        <f t="shared" si="9"/>
        <v>1272.1513491346154</v>
      </c>
      <c r="T56" s="415">
        <f t="shared" si="12"/>
        <v>1526.5816189615384</v>
      </c>
      <c r="U56" s="415">
        <f t="shared" si="18"/>
        <v>44.171921844951925</v>
      </c>
    </row>
    <row r="57" spans="1:21" ht="15" customHeight="1" x14ac:dyDescent="0.2">
      <c r="A57" s="435" t="s">
        <v>311</v>
      </c>
      <c r="B57" s="411">
        <v>96</v>
      </c>
      <c r="C57" s="412">
        <v>321</v>
      </c>
      <c r="D57" s="413">
        <f>C57*'Traitements par indices'!$P$1</f>
        <v>18962.561399999999</v>
      </c>
      <c r="E57" s="412">
        <v>620</v>
      </c>
      <c r="F57" s="413">
        <f>E57*'Traitements par indices'!$P$1</f>
        <v>36625.508000000002</v>
      </c>
      <c r="G57" s="414">
        <v>15</v>
      </c>
      <c r="H57" s="415">
        <f t="shared" si="13"/>
        <v>1282.8016015384615</v>
      </c>
      <c r="I57" s="415">
        <f t="shared" si="14"/>
        <v>1539.3619218461538</v>
      </c>
      <c r="J57" s="415">
        <f t="shared" si="15"/>
        <v>44.541722275641021</v>
      </c>
      <c r="K57" s="445"/>
      <c r="L57" s="446"/>
      <c r="M57" s="1309">
        <v>126</v>
      </c>
      <c r="N57" s="447">
        <f t="shared" si="19"/>
        <v>423.15000000000003</v>
      </c>
      <c r="O57" s="448">
        <f>N57*'Traitements par indices'!$P$1</f>
        <v>24996.909210000002</v>
      </c>
      <c r="P57" s="449">
        <f t="shared" si="20"/>
        <v>821.1</v>
      </c>
      <c r="Q57" s="448">
        <f>P57*'Traitements par indices'!$P$1</f>
        <v>48505.168740000001</v>
      </c>
      <c r="R57" s="1310">
        <v>21</v>
      </c>
      <c r="S57" s="1311">
        <f t="shared" si="9"/>
        <v>1211.5727134615386</v>
      </c>
      <c r="T57" s="1311">
        <f t="shared" si="12"/>
        <v>1453.8872561538462</v>
      </c>
      <c r="U57" s="1311">
        <f t="shared" si="18"/>
        <v>42.068496995192312</v>
      </c>
    </row>
    <row r="58" spans="1:21" ht="15" customHeight="1" x14ac:dyDescent="0.2">
      <c r="A58" s="450"/>
      <c r="B58" s="451">
        <v>129</v>
      </c>
      <c r="C58" s="412">
        <v>321</v>
      </c>
      <c r="D58" s="452">
        <f>C58*'Traitements par indices'!$P$1</f>
        <v>18962.561399999999</v>
      </c>
      <c r="E58" s="412">
        <v>620</v>
      </c>
      <c r="F58" s="452">
        <f>E58*'Traitements par indices'!$P$1</f>
        <v>36625.508000000002</v>
      </c>
      <c r="G58" s="453">
        <v>17</v>
      </c>
      <c r="H58" s="454">
        <f t="shared" si="13"/>
        <v>1131.8837660633485</v>
      </c>
      <c r="I58" s="454">
        <f t="shared" si="14"/>
        <v>1358.2605192760182</v>
      </c>
      <c r="J58" s="454">
        <f t="shared" si="15"/>
        <v>39.301519654977376</v>
      </c>
      <c r="K58" s="421"/>
      <c r="L58" s="455"/>
      <c r="M58" s="1309"/>
      <c r="N58" s="456"/>
      <c r="O58" s="448"/>
      <c r="P58" s="456"/>
      <c r="Q58" s="448"/>
      <c r="R58" s="1310"/>
      <c r="S58" s="1310"/>
      <c r="T58" s="1310"/>
      <c r="U58" s="1311">
        <f t="shared" si="18"/>
        <v>0</v>
      </c>
    </row>
    <row r="59" spans="1:21" ht="4.5" customHeight="1" x14ac:dyDescent="0.2">
      <c r="K59" s="295"/>
      <c r="L59" s="295"/>
      <c r="M59" s="295"/>
      <c r="N59" s="295"/>
      <c r="O59" s="295"/>
      <c r="P59" s="295"/>
      <c r="Q59" s="295"/>
      <c r="R59" s="295"/>
      <c r="S59" s="295"/>
      <c r="T59" s="295"/>
      <c r="U59" s="295"/>
    </row>
    <row r="60" spans="1:21" ht="23.5" customHeight="1" x14ac:dyDescent="0.2">
      <c r="A60" s="1312" t="s">
        <v>321</v>
      </c>
      <c r="B60" s="1312"/>
      <c r="C60" s="1312"/>
      <c r="D60" s="1312"/>
      <c r="E60" s="1312"/>
      <c r="F60" s="1312"/>
      <c r="G60" s="1312"/>
      <c r="H60" s="1312"/>
      <c r="I60" s="1312"/>
      <c r="J60" s="1312"/>
      <c r="K60" s="1312"/>
      <c r="L60" s="1312"/>
      <c r="M60" s="1312"/>
      <c r="N60" s="1312"/>
      <c r="O60" s="1312"/>
      <c r="P60" s="1312"/>
      <c r="Q60" s="1312"/>
      <c r="R60" s="1312"/>
      <c r="S60" s="1312"/>
      <c r="T60" s="1312"/>
      <c r="U60" s="1312"/>
    </row>
    <row r="61" spans="1:21" ht="13.9" customHeight="1" x14ac:dyDescent="0.2">
      <c r="A61" s="385"/>
      <c r="B61" s="385"/>
      <c r="C61" s="385"/>
      <c r="D61" s="385"/>
      <c r="E61" s="385"/>
      <c r="F61" s="385"/>
      <c r="G61" s="385"/>
      <c r="H61" s="385"/>
      <c r="I61" s="385"/>
      <c r="J61" s="385"/>
      <c r="K61" s="385"/>
      <c r="L61" s="385"/>
      <c r="M61" s="385"/>
      <c r="N61" s="385"/>
      <c r="O61" s="385"/>
      <c r="P61" s="385"/>
      <c r="Q61" s="385"/>
      <c r="R61" s="385"/>
      <c r="S61" s="385"/>
      <c r="T61" s="385"/>
      <c r="U61" s="385"/>
    </row>
    <row r="62" spans="1:21" ht="11.9" customHeight="1" x14ac:dyDescent="0.2">
      <c r="K62" s="295"/>
      <c r="L62" s="295"/>
      <c r="M62" s="295"/>
      <c r="N62" s="295"/>
      <c r="O62" s="295"/>
      <c r="P62" s="295"/>
      <c r="Q62" s="295"/>
      <c r="R62" s="295"/>
      <c r="S62" s="295"/>
      <c r="T62" s="295"/>
      <c r="U62" s="295"/>
    </row>
    <row r="63" spans="1:21" ht="16.5" customHeight="1" x14ac:dyDescent="0.3">
      <c r="A63" s="1303" t="s">
        <v>322</v>
      </c>
      <c r="B63" s="1303"/>
      <c r="C63" s="1303"/>
      <c r="D63" s="1303"/>
      <c r="E63" s="1303"/>
      <c r="F63" s="1303"/>
      <c r="G63" s="1303"/>
      <c r="H63" s="1303"/>
      <c r="I63" s="1303"/>
      <c r="J63" s="1303"/>
      <c r="K63" s="1303"/>
      <c r="L63" s="1303"/>
      <c r="M63" s="1303"/>
      <c r="N63" s="1303"/>
      <c r="O63" s="1303"/>
      <c r="P63" s="1303"/>
      <c r="Q63" s="1303"/>
      <c r="R63" s="1303"/>
      <c r="S63" s="1303"/>
      <c r="T63" s="1303"/>
      <c r="U63" s="1303"/>
    </row>
    <row r="64" spans="1:21" ht="11.9" customHeight="1" x14ac:dyDescent="0.2">
      <c r="A64" s="1314" t="s">
        <v>323</v>
      </c>
      <c r="B64" s="1314"/>
      <c r="C64" s="1314"/>
      <c r="D64" s="1314"/>
      <c r="E64" s="1314"/>
      <c r="F64" s="1314"/>
      <c r="G64" s="1314"/>
      <c r="H64" s="1314"/>
      <c r="I64" s="1314"/>
      <c r="J64" s="1314"/>
      <c r="K64" s="1314"/>
      <c r="L64" s="1314"/>
      <c r="M64" s="1314"/>
      <c r="N64" s="1314"/>
      <c r="O64" s="1314"/>
      <c r="P64" s="1314"/>
      <c r="Q64" s="1314"/>
      <c r="R64" s="1314"/>
      <c r="S64" s="1314"/>
      <c r="T64" s="1314"/>
      <c r="U64" s="1314"/>
    </row>
    <row r="65" spans="1:21" ht="10.5" x14ac:dyDescent="0.2">
      <c r="A65" s="1315" t="s">
        <v>324</v>
      </c>
      <c r="B65" s="1315"/>
      <c r="C65" s="1315"/>
      <c r="D65" s="1315"/>
      <c r="E65" s="1315"/>
      <c r="F65" s="1315"/>
      <c r="G65" s="1315"/>
      <c r="H65" s="1315"/>
      <c r="I65" s="1315"/>
      <c r="J65" s="1315"/>
      <c r="K65" s="1315"/>
      <c r="L65" s="1315"/>
      <c r="M65" s="1315"/>
      <c r="N65" s="1315"/>
      <c r="O65" s="1315"/>
      <c r="P65" s="1315"/>
      <c r="Q65" s="1315"/>
      <c r="R65" s="1315"/>
      <c r="S65" s="1315"/>
      <c r="T65" s="1315"/>
      <c r="U65" s="1315"/>
    </row>
    <row r="66" spans="1:21" ht="10.5" x14ac:dyDescent="0.2">
      <c r="A66" s="391"/>
      <c r="B66" s="457"/>
      <c r="C66" s="457"/>
      <c r="D66" s="457"/>
      <c r="E66" s="457"/>
      <c r="F66" s="457"/>
      <c r="G66" s="457"/>
      <c r="H66" s="457"/>
      <c r="I66" s="457"/>
      <c r="J66" s="457"/>
      <c r="K66" s="393"/>
      <c r="L66" s="296"/>
      <c r="M66" s="296"/>
      <c r="N66" s="296"/>
      <c r="O66" s="296"/>
      <c r="P66" s="296"/>
      <c r="Q66" s="296"/>
      <c r="R66" s="296"/>
      <c r="T66" s="296"/>
      <c r="U66" s="296"/>
    </row>
    <row r="67" spans="1:21" ht="46.5" customHeight="1" x14ac:dyDescent="0.2">
      <c r="A67" s="394" t="s">
        <v>254</v>
      </c>
      <c r="B67" s="307" t="s">
        <v>255</v>
      </c>
      <c r="C67" s="306" t="s">
        <v>256</v>
      </c>
      <c r="D67" s="306" t="s">
        <v>257</v>
      </c>
      <c r="E67" s="306" t="s">
        <v>258</v>
      </c>
      <c r="F67" s="308" t="s">
        <v>259</v>
      </c>
      <c r="G67" s="306" t="s">
        <v>260</v>
      </c>
      <c r="H67" s="306" t="s">
        <v>261</v>
      </c>
      <c r="I67" s="306" t="s">
        <v>266</v>
      </c>
      <c r="J67" s="394" t="s">
        <v>263</v>
      </c>
      <c r="K67" s="458"/>
      <c r="L67" s="396" t="s">
        <v>309</v>
      </c>
      <c r="M67" s="306" t="s">
        <v>255</v>
      </c>
      <c r="N67" s="306" t="s">
        <v>256</v>
      </c>
      <c r="O67" s="306" t="s">
        <v>257</v>
      </c>
      <c r="P67" s="306" t="s">
        <v>258</v>
      </c>
      <c r="Q67" s="308" t="s">
        <v>259</v>
      </c>
      <c r="R67" s="306" t="s">
        <v>260</v>
      </c>
      <c r="S67" s="306" t="s">
        <v>261</v>
      </c>
      <c r="T67" s="306" t="s">
        <v>266</v>
      </c>
      <c r="U67" s="394" t="s">
        <v>263</v>
      </c>
    </row>
    <row r="68" spans="1:21" s="390" customFormat="1" ht="15" customHeight="1" x14ac:dyDescent="0.3">
      <c r="A68" s="374" t="s">
        <v>268</v>
      </c>
      <c r="B68" s="459" t="s">
        <v>284</v>
      </c>
      <c r="C68" s="311">
        <v>366</v>
      </c>
      <c r="D68" s="373">
        <f>C68*'Traitements par indices'!$P$1</f>
        <v>21620.864399999999</v>
      </c>
      <c r="E68" s="460">
        <v>565</v>
      </c>
      <c r="F68" s="373">
        <f>E68*'Traitements par indices'!$P$1</f>
        <v>33376.470999999998</v>
      </c>
      <c r="G68" s="374">
        <v>36</v>
      </c>
      <c r="H68" s="375">
        <f t="shared" si="13"/>
        <v>528.82053269230767</v>
      </c>
      <c r="I68" s="375">
        <f t="shared" si="14"/>
        <v>634.5846392307692</v>
      </c>
      <c r="J68" s="461">
        <f>($S$7/36)/2</f>
        <v>14.68945924145299</v>
      </c>
      <c r="K68" s="1316" t="s">
        <v>325</v>
      </c>
      <c r="L68" s="1316"/>
      <c r="M68" s="1317" t="s">
        <v>288</v>
      </c>
      <c r="N68" s="311">
        <v>366</v>
      </c>
      <c r="O68" s="462">
        <f>N68*'Traitements par indices'!$P$1</f>
        <v>21620.864399999999</v>
      </c>
      <c r="P68" s="463">
        <v>554</v>
      </c>
      <c r="Q68" s="462">
        <f>P68*'Traitements par indices'!$P$1</f>
        <v>32726.6636</v>
      </c>
      <c r="R68" s="1318">
        <v>36</v>
      </c>
      <c r="S68" s="1319">
        <f t="shared" si="9"/>
        <v>522.57238461538464</v>
      </c>
      <c r="T68" s="1319">
        <f t="shared" si="12"/>
        <v>627.08686153846156</v>
      </c>
      <c r="U68" s="1319">
        <f>($S$14/36)/2</f>
        <v>14.515899572649573</v>
      </c>
    </row>
    <row r="69" spans="1:21" ht="15" customHeight="1" x14ac:dyDescent="0.25">
      <c r="A69" s="464" t="s">
        <v>326</v>
      </c>
      <c r="B69" s="465" t="s">
        <v>327</v>
      </c>
      <c r="C69" s="311">
        <v>366</v>
      </c>
      <c r="D69" s="466">
        <f>C69*'Traitements par indices'!$P$1</f>
        <v>21620.864399999999</v>
      </c>
      <c r="E69" s="467">
        <v>366</v>
      </c>
      <c r="F69" s="466">
        <f>E69*'Traitements par indices'!$P$1</f>
        <v>21620.864399999999</v>
      </c>
      <c r="G69" s="468">
        <v>39</v>
      </c>
      <c r="H69" s="469">
        <f t="shared" si="13"/>
        <v>383.80232662721892</v>
      </c>
      <c r="I69" s="469">
        <f t="shared" si="14"/>
        <v>460.56279195266268</v>
      </c>
      <c r="J69" s="470">
        <f>(H69/36)*115%</f>
        <v>12.260352100591714</v>
      </c>
      <c r="K69" s="1316"/>
      <c r="L69" s="1316"/>
      <c r="M69" s="1317"/>
      <c r="N69" s="471"/>
      <c r="O69" s="322"/>
      <c r="P69" s="471"/>
      <c r="Q69" s="322"/>
      <c r="R69" s="1318"/>
      <c r="S69" s="1318"/>
      <c r="T69" s="1318"/>
      <c r="U69" s="1318"/>
    </row>
    <row r="70" spans="1:21" ht="11.9" customHeight="1" x14ac:dyDescent="0.2">
      <c r="A70" s="295"/>
      <c r="B70" s="472"/>
      <c r="C70" s="473"/>
      <c r="D70" s="474"/>
      <c r="E70" s="473"/>
      <c r="F70" s="474"/>
      <c r="G70" s="473"/>
      <c r="H70" s="475"/>
      <c r="I70" s="475"/>
      <c r="J70" s="475"/>
      <c r="K70" s="295"/>
      <c r="L70" s="384"/>
      <c r="M70" s="304"/>
      <c r="N70" s="476"/>
      <c r="O70" s="477"/>
      <c r="P70" s="476"/>
      <c r="Q70" s="477"/>
      <c r="R70" s="476"/>
      <c r="S70" s="478"/>
      <c r="T70" s="478"/>
      <c r="U70" s="478"/>
    </row>
    <row r="71" spans="1:21" ht="19.75" customHeight="1" x14ac:dyDescent="0.25">
      <c r="A71" s="1313" t="s">
        <v>328</v>
      </c>
      <c r="B71" s="1313"/>
      <c r="C71" s="1313"/>
      <c r="D71" s="1313"/>
      <c r="E71" s="1313"/>
      <c r="F71" s="1313"/>
      <c r="G71" s="1313"/>
      <c r="H71" s="1313"/>
      <c r="I71" s="1313"/>
      <c r="J71" s="1313"/>
      <c r="K71" s="1313"/>
      <c r="L71" s="1313"/>
      <c r="M71" s="1313"/>
      <c r="N71" s="1313"/>
      <c r="O71" s="1313"/>
      <c r="P71" s="1313"/>
      <c r="Q71" s="1313"/>
      <c r="R71" s="1313"/>
      <c r="S71" s="1313"/>
      <c r="T71" s="1313"/>
      <c r="U71" s="1313"/>
    </row>
    <row r="72" spans="1:21" ht="18.75" customHeight="1" x14ac:dyDescent="0.2">
      <c r="A72" s="1294" t="s">
        <v>329</v>
      </c>
      <c r="B72" s="1294"/>
      <c r="C72" s="1294"/>
      <c r="D72" s="1294"/>
      <c r="E72" s="1294"/>
      <c r="F72" s="1294"/>
      <c r="G72" s="1294"/>
      <c r="H72" s="1294"/>
      <c r="I72" s="1294"/>
      <c r="J72" s="1294"/>
      <c r="K72" s="1294"/>
      <c r="L72" s="1294"/>
      <c r="M72" s="1294"/>
      <c r="N72" s="1294"/>
      <c r="O72" s="1294"/>
      <c r="P72" s="1294"/>
      <c r="Q72" s="1294"/>
      <c r="R72" s="1294"/>
      <c r="S72" s="1294"/>
      <c r="T72" s="1294"/>
      <c r="U72" s="1294"/>
    </row>
    <row r="73" spans="1:21" s="386" customFormat="1" ht="12.75" customHeight="1" x14ac:dyDescent="0.25">
      <c r="A73" s="301" t="s">
        <v>330</v>
      </c>
      <c r="B73" s="295"/>
      <c r="C73" s="295"/>
      <c r="D73" s="295"/>
      <c r="E73" s="295"/>
      <c r="F73" s="295"/>
      <c r="G73" s="295"/>
      <c r="H73" s="295"/>
      <c r="I73" s="295"/>
      <c r="J73" s="295"/>
      <c r="K73" s="295"/>
      <c r="L73" s="295"/>
      <c r="M73" s="295"/>
      <c r="N73" s="295"/>
      <c r="O73" s="295"/>
      <c r="P73" s="295"/>
      <c r="Q73" s="295"/>
      <c r="R73" s="295"/>
      <c r="S73" s="295"/>
      <c r="T73" s="295"/>
      <c r="U73" s="295"/>
    </row>
    <row r="82" ht="7.5" customHeight="1" x14ac:dyDescent="0.2"/>
  </sheetData>
  <sheetProtection algorithmName="SHA-512" hashValue="AlRVHN/sOkOJTiHPxNDwMWItAkdyMgQjtUM3IiA75IBUsIsIFfLMRCOFliXSW2Yx7/G5FmRRqe66zyMREjNcAA==" saltValue="tVb/6qK1J+VrjDpZKjeCGg==" spinCount="100000" sheet="1" selectLockedCells="1" selectUnlockedCells="1"/>
  <mergeCells count="39">
    <mergeCell ref="A71:U71"/>
    <mergeCell ref="A72:U72"/>
    <mergeCell ref="A64:U64"/>
    <mergeCell ref="A65:U65"/>
    <mergeCell ref="K68:L69"/>
    <mergeCell ref="M68:M69"/>
    <mergeCell ref="R68:R69"/>
    <mergeCell ref="S68:S69"/>
    <mergeCell ref="T68:T69"/>
    <mergeCell ref="U68:U69"/>
    <mergeCell ref="A63:U63"/>
    <mergeCell ref="A36:U36"/>
    <mergeCell ref="A37:U37"/>
    <mergeCell ref="K40:L40"/>
    <mergeCell ref="K43:L43"/>
    <mergeCell ref="K48:L48"/>
    <mergeCell ref="K53:L53"/>
    <mergeCell ref="M57:M58"/>
    <mergeCell ref="R57:R58"/>
    <mergeCell ref="S57:S58"/>
    <mergeCell ref="T57:T58"/>
    <mergeCell ref="U57:U58"/>
    <mergeCell ref="A60:U60"/>
    <mergeCell ref="A33:U33"/>
    <mergeCell ref="A1:U1"/>
    <mergeCell ref="A2:U2"/>
    <mergeCell ref="A3:U3"/>
    <mergeCell ref="A5:U5"/>
    <mergeCell ref="A12:A14"/>
    <mergeCell ref="A21:A22"/>
    <mergeCell ref="B21:B22"/>
    <mergeCell ref="G21:G22"/>
    <mergeCell ref="H21:H22"/>
    <mergeCell ref="I21:I22"/>
    <mergeCell ref="J21:J22"/>
    <mergeCell ref="K21:K22"/>
    <mergeCell ref="A29:U30"/>
    <mergeCell ref="A31:T31"/>
    <mergeCell ref="A32:U32"/>
  </mergeCells>
  <printOptions horizontalCentered="1" verticalCentered="1"/>
  <pageMargins left="0.23622047244094491" right="0.23622047244094491" top="0.74803149606299213" bottom="0.74803149606299213" header="0.51181102362204722" footer="0.31496062992125984"/>
  <pageSetup paperSize="8" firstPageNumber="0" orientation="landscape"/>
  <headerFooter>
    <oddHeader>&amp;C&amp;"MS Sans Serif,Regular "&amp;8Version au 01/11/2024</oddHeader>
    <oddFooter>&amp;C&amp;"MS Sans Serif,Regular "&amp;9- &amp;P -</oddFooter>
  </headerFooter>
  <rowBreaks count="1" manualBreakCount="1">
    <brk id="35" max="16383" man="1"/>
  </rowBreaks>
  <drawing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39997558519241921"/>
  </sheetPr>
  <dimension ref="B2:L205"/>
  <sheetViews>
    <sheetView workbookViewId="0">
      <selection activeCell="F205" sqref="F205"/>
    </sheetView>
  </sheetViews>
  <sheetFormatPr baseColWidth="10" defaultColWidth="11" defaultRowHeight="13" x14ac:dyDescent="0.3"/>
  <cols>
    <col min="1" max="1" width="7.81640625" customWidth="1"/>
    <col min="2" max="2" width="11" customWidth="1"/>
    <col min="3" max="3" width="28.453125" customWidth="1"/>
    <col min="4" max="4" width="9" bestFit="1" customWidth="1"/>
    <col min="5" max="5" width="9.1796875" style="479" hidden="1" customWidth="1"/>
    <col min="6" max="6" width="9.81640625" bestFit="1" customWidth="1"/>
    <col min="7" max="7" width="7.7265625" hidden="1" customWidth="1"/>
    <col min="8" max="8" width="12.453125" style="480" hidden="1" customWidth="1"/>
    <col min="11" max="11" width="0" hidden="1" customWidth="1"/>
    <col min="12" max="12" width="8" hidden="1" customWidth="1"/>
  </cols>
  <sheetData>
    <row r="2" spans="2:12" ht="27.25" customHeight="1" x14ac:dyDescent="0.3">
      <c r="B2" s="1320" t="s">
        <v>331</v>
      </c>
      <c r="C2" s="1320"/>
      <c r="D2" s="1320"/>
      <c r="E2" s="1320"/>
      <c r="F2" s="1320"/>
    </row>
    <row r="3" spans="2:12" ht="23.5" customHeight="1" x14ac:dyDescent="0.3">
      <c r="B3" s="481"/>
      <c r="C3" s="481"/>
      <c r="D3" s="481"/>
      <c r="E3" s="481"/>
      <c r="K3" s="482" t="s">
        <v>332</v>
      </c>
      <c r="L3" s="483">
        <v>58.200400000000002</v>
      </c>
    </row>
    <row r="4" spans="2:12" ht="23" x14ac:dyDescent="0.3">
      <c r="B4" s="484" t="s">
        <v>333</v>
      </c>
      <c r="C4" s="484"/>
      <c r="K4" s="485" t="s">
        <v>334</v>
      </c>
      <c r="L4" s="486">
        <v>59.073399999999999</v>
      </c>
    </row>
    <row r="5" spans="2:12" ht="14" x14ac:dyDescent="0.3">
      <c r="B5" s="484" t="s">
        <v>335</v>
      </c>
      <c r="C5" s="484"/>
    </row>
    <row r="7" spans="2:12" ht="34.5" x14ac:dyDescent="0.3">
      <c r="B7" s="487" t="s">
        <v>336</v>
      </c>
      <c r="C7" s="488" t="s">
        <v>337</v>
      </c>
      <c r="D7" s="488" t="s">
        <v>338</v>
      </c>
      <c r="E7" s="489" t="s">
        <v>339</v>
      </c>
      <c r="F7" s="490" t="s">
        <v>340</v>
      </c>
      <c r="G7" s="491" t="s">
        <v>341</v>
      </c>
      <c r="H7" s="492" t="s">
        <v>342</v>
      </c>
    </row>
    <row r="8" spans="2:12" ht="24.75" customHeight="1" x14ac:dyDescent="0.3">
      <c r="B8" s="493">
        <v>1918</v>
      </c>
      <c r="C8" s="494" t="s">
        <v>343</v>
      </c>
      <c r="D8" s="495"/>
      <c r="E8" s="496"/>
      <c r="F8" s="497"/>
    </row>
    <row r="9" spans="2:12" ht="16.899999999999999" customHeight="1" x14ac:dyDescent="0.3">
      <c r="B9" s="498" t="s">
        <v>208</v>
      </c>
      <c r="C9" s="499" t="s">
        <v>344</v>
      </c>
      <c r="D9" s="500" t="s">
        <v>345</v>
      </c>
      <c r="E9" s="501">
        <v>1138.27</v>
      </c>
      <c r="F9" s="502">
        <v>1155.3333333333333</v>
      </c>
      <c r="G9" s="479">
        <v>1155.3333333333333</v>
      </c>
      <c r="H9" s="480">
        <f>F9/E9-1</f>
        <v>1.4990585127723E-2</v>
      </c>
    </row>
    <row r="10" spans="2:12" ht="16.899999999999999" customHeight="1" x14ac:dyDescent="0.3">
      <c r="B10" s="503" t="s">
        <v>208</v>
      </c>
      <c r="C10" s="504" t="s">
        <v>346</v>
      </c>
      <c r="D10" s="505" t="s">
        <v>347</v>
      </c>
      <c r="E10" s="506">
        <v>1024.4424631395123</v>
      </c>
      <c r="F10" s="502">
        <v>1039.8000000000002</v>
      </c>
      <c r="G10" s="479">
        <v>1039.8000000000002</v>
      </c>
      <c r="H10" s="480">
        <f t="shared" ref="H10:H73" si="0">F10/E10-1</f>
        <v>1.499111703494127E-2</v>
      </c>
    </row>
    <row r="11" spans="2:12" ht="16.899999999999999" customHeight="1" x14ac:dyDescent="0.3">
      <c r="B11" s="503" t="s">
        <v>208</v>
      </c>
      <c r="C11" s="504" t="s">
        <v>348</v>
      </c>
      <c r="D11" s="505" t="s">
        <v>349</v>
      </c>
      <c r="E11" s="506">
        <v>1053.2045356361446</v>
      </c>
      <c r="F11" s="502">
        <v>1069</v>
      </c>
      <c r="G11" s="479">
        <v>1069</v>
      </c>
      <c r="H11" s="480">
        <f t="shared" si="0"/>
        <v>1.4997527858456206E-2</v>
      </c>
    </row>
    <row r="12" spans="2:12" ht="16.899999999999999" customHeight="1" x14ac:dyDescent="0.3">
      <c r="B12" s="503" t="s">
        <v>208</v>
      </c>
      <c r="C12" s="504" t="s">
        <v>350</v>
      </c>
      <c r="D12" s="505" t="s">
        <v>351</v>
      </c>
      <c r="E12" s="506">
        <v>947.88</v>
      </c>
      <c r="F12" s="502">
        <v>962.1066666666668</v>
      </c>
      <c r="G12" s="479">
        <v>962.1066666666668</v>
      </c>
      <c r="H12" s="480">
        <f t="shared" si="0"/>
        <v>1.5008932213641746E-2</v>
      </c>
    </row>
    <row r="13" spans="2:12" ht="16.899999999999999" customHeight="1" x14ac:dyDescent="0.3">
      <c r="B13" s="507"/>
      <c r="C13" s="508" t="s">
        <v>352</v>
      </c>
      <c r="D13" s="509" t="s">
        <v>353</v>
      </c>
      <c r="E13" s="510" t="s">
        <v>354</v>
      </c>
      <c r="F13" s="502" t="str">
        <f t="shared" ref="F13:F52" si="1">E13</f>
        <v>1273,8</v>
      </c>
      <c r="G13" s="479"/>
      <c r="H13" s="480">
        <f t="shared" si="0"/>
        <v>0</v>
      </c>
    </row>
    <row r="14" spans="2:12" ht="16.899999999999999" customHeight="1" x14ac:dyDescent="0.3">
      <c r="B14" s="507"/>
      <c r="C14" s="508" t="s">
        <v>355</v>
      </c>
      <c r="D14" s="509" t="s">
        <v>356</v>
      </c>
      <c r="E14" s="510" t="s">
        <v>357</v>
      </c>
      <c r="F14" s="502" t="str">
        <f t="shared" si="1"/>
        <v>1146,42</v>
      </c>
      <c r="G14" s="479"/>
      <c r="H14" s="480">
        <f t="shared" si="0"/>
        <v>0</v>
      </c>
    </row>
    <row r="15" spans="2:12" ht="16.899999999999999" customHeight="1" x14ac:dyDescent="0.3">
      <c r="B15" s="507"/>
      <c r="C15" s="508" t="s">
        <v>358</v>
      </c>
      <c r="D15" s="509" t="s">
        <v>359</v>
      </c>
      <c r="E15" s="510" t="s">
        <v>360</v>
      </c>
      <c r="F15" s="502" t="str">
        <f t="shared" si="1"/>
        <v>1337,49</v>
      </c>
      <c r="G15" s="479"/>
      <c r="H15" s="480">
        <f t="shared" si="0"/>
        <v>0</v>
      </c>
    </row>
    <row r="16" spans="2:12" ht="16.899999999999999" customHeight="1" x14ac:dyDescent="0.3">
      <c r="B16" s="511"/>
      <c r="C16" s="512" t="s">
        <v>361</v>
      </c>
      <c r="D16" s="513" t="s">
        <v>362</v>
      </c>
      <c r="E16" s="514" t="s">
        <v>363</v>
      </c>
      <c r="F16" s="502" t="str">
        <f t="shared" si="1"/>
        <v>1203,75</v>
      </c>
      <c r="G16" s="479"/>
      <c r="H16" s="480">
        <f t="shared" si="0"/>
        <v>0</v>
      </c>
    </row>
    <row r="17" spans="2:8" ht="16.899999999999999" customHeight="1" x14ac:dyDescent="0.3">
      <c r="B17" s="487">
        <v>1919</v>
      </c>
      <c r="C17" s="515" t="s">
        <v>364</v>
      </c>
      <c r="D17" s="516"/>
      <c r="E17" s="517"/>
      <c r="F17" s="518"/>
      <c r="G17" s="479"/>
    </row>
    <row r="18" spans="2:8" ht="16.899999999999999" customHeight="1" x14ac:dyDescent="0.3">
      <c r="B18" s="519" t="s">
        <v>208</v>
      </c>
      <c r="C18" s="520" t="s">
        <v>344</v>
      </c>
      <c r="D18" s="521" t="s">
        <v>345</v>
      </c>
      <c r="E18" s="522">
        <v>1138.27</v>
      </c>
      <c r="F18" s="502">
        <v>1155.3333333333333</v>
      </c>
      <c r="G18" s="479">
        <v>1155.3333333333333</v>
      </c>
      <c r="H18" s="480">
        <f t="shared" si="0"/>
        <v>1.4990585127723E-2</v>
      </c>
    </row>
    <row r="19" spans="2:8" ht="16.899999999999999" customHeight="1" x14ac:dyDescent="0.3">
      <c r="B19" s="507" t="s">
        <v>208</v>
      </c>
      <c r="C19" s="508" t="s">
        <v>346</v>
      </c>
      <c r="D19" s="509" t="s">
        <v>347</v>
      </c>
      <c r="E19" s="510">
        <v>1024.4424631395123</v>
      </c>
      <c r="F19" s="502">
        <v>1039.8000000000002</v>
      </c>
      <c r="G19" s="479">
        <v>1039.8000000000002</v>
      </c>
      <c r="H19" s="480">
        <f t="shared" si="0"/>
        <v>1.499111703494127E-2</v>
      </c>
    </row>
    <row r="20" spans="2:8" ht="16.899999999999999" customHeight="1" x14ac:dyDescent="0.3">
      <c r="B20" s="507" t="s">
        <v>208</v>
      </c>
      <c r="C20" s="508" t="s">
        <v>348</v>
      </c>
      <c r="D20" s="509" t="s">
        <v>349</v>
      </c>
      <c r="E20" s="510">
        <v>1053.2045356361446</v>
      </c>
      <c r="F20" s="502">
        <v>1069</v>
      </c>
      <c r="G20" s="479">
        <v>1069</v>
      </c>
      <c r="H20" s="480">
        <f t="shared" si="0"/>
        <v>1.4997527858456206E-2</v>
      </c>
    </row>
    <row r="21" spans="2:8" ht="16.899999999999999" customHeight="1" x14ac:dyDescent="0.3">
      <c r="B21" s="507" t="s">
        <v>208</v>
      </c>
      <c r="C21" s="508" t="s">
        <v>350</v>
      </c>
      <c r="D21" s="509" t="s">
        <v>351</v>
      </c>
      <c r="E21" s="510">
        <v>947.88</v>
      </c>
      <c r="F21" s="502">
        <v>962.1066666666668</v>
      </c>
      <c r="G21" s="479">
        <v>962.1066666666668</v>
      </c>
      <c r="H21" s="480">
        <f t="shared" si="0"/>
        <v>1.5008932213641746E-2</v>
      </c>
    </row>
    <row r="22" spans="2:8" ht="16.899999999999999" customHeight="1" x14ac:dyDescent="0.3">
      <c r="B22" s="507"/>
      <c r="C22" s="508" t="s">
        <v>352</v>
      </c>
      <c r="D22" s="509" t="s">
        <v>353</v>
      </c>
      <c r="E22" s="510" t="s">
        <v>354</v>
      </c>
      <c r="F22" s="523" t="str">
        <f t="shared" si="1"/>
        <v>1273,8</v>
      </c>
      <c r="G22" s="479"/>
      <c r="H22" s="480">
        <f t="shared" si="0"/>
        <v>0</v>
      </c>
    </row>
    <row r="23" spans="2:8" ht="16.899999999999999" customHeight="1" x14ac:dyDescent="0.3">
      <c r="B23" s="507"/>
      <c r="C23" s="508" t="s">
        <v>355</v>
      </c>
      <c r="D23" s="509" t="s">
        <v>356</v>
      </c>
      <c r="E23" s="510" t="s">
        <v>357</v>
      </c>
      <c r="F23" s="523" t="str">
        <f t="shared" si="1"/>
        <v>1146,42</v>
      </c>
      <c r="G23" s="479"/>
      <c r="H23" s="480">
        <f t="shared" si="0"/>
        <v>0</v>
      </c>
    </row>
    <row r="24" spans="2:8" ht="16.899999999999999" customHeight="1" x14ac:dyDescent="0.3">
      <c r="B24" s="507"/>
      <c r="C24" s="508" t="s">
        <v>358</v>
      </c>
      <c r="D24" s="509" t="s">
        <v>359</v>
      </c>
      <c r="E24" s="510" t="s">
        <v>360</v>
      </c>
      <c r="F24" s="523" t="str">
        <f t="shared" si="1"/>
        <v>1337,49</v>
      </c>
      <c r="G24" s="479"/>
      <c r="H24" s="480">
        <f t="shared" si="0"/>
        <v>0</v>
      </c>
    </row>
    <row r="25" spans="2:8" ht="16.899999999999999" customHeight="1" x14ac:dyDescent="0.3">
      <c r="B25" s="511"/>
      <c r="C25" s="512" t="s">
        <v>361</v>
      </c>
      <c r="D25" s="513" t="s">
        <v>362</v>
      </c>
      <c r="E25" s="514" t="s">
        <v>363</v>
      </c>
      <c r="F25" s="523" t="str">
        <f t="shared" si="1"/>
        <v>1203,75</v>
      </c>
      <c r="G25" s="479"/>
      <c r="H25" s="480">
        <f t="shared" si="0"/>
        <v>0</v>
      </c>
    </row>
    <row r="26" spans="2:8" ht="16.899999999999999" customHeight="1" x14ac:dyDescent="0.3">
      <c r="B26" s="524">
        <v>1920</v>
      </c>
      <c r="C26" s="525" t="s">
        <v>365</v>
      </c>
      <c r="D26" s="526"/>
      <c r="E26" s="527"/>
      <c r="F26" s="528"/>
      <c r="G26" s="479"/>
    </row>
    <row r="27" spans="2:8" ht="16.899999999999999" customHeight="1" x14ac:dyDescent="0.3">
      <c r="B27" s="519" t="s">
        <v>208</v>
      </c>
      <c r="C27" s="520" t="s">
        <v>344</v>
      </c>
      <c r="D27" s="521" t="s">
        <v>345</v>
      </c>
      <c r="E27" s="522">
        <v>39.524323960720544</v>
      </c>
      <c r="F27" s="502">
        <v>40.117184745486782</v>
      </c>
      <c r="G27" s="479">
        <f>E27*('[7]INDEMNITES INDEXEES'!$D$4/'[7]INDEMNITES INDEXEES'!$D$5)</f>
        <v>39.76148305642041</v>
      </c>
      <c r="H27" s="480">
        <f t="shared" si="0"/>
        <v>1.4999896907925026E-2</v>
      </c>
    </row>
    <row r="28" spans="2:8" ht="16.899999999999999" customHeight="1" x14ac:dyDescent="0.3">
      <c r="B28" s="507" t="s">
        <v>208</v>
      </c>
      <c r="C28" s="508" t="s">
        <v>346</v>
      </c>
      <c r="D28" s="509" t="s">
        <v>347</v>
      </c>
      <c r="E28" s="510">
        <v>35.567726725453461</v>
      </c>
      <c r="F28" s="502">
        <v>36.101238959584514</v>
      </c>
      <c r="G28" s="479" t="e">
        <f>#NAME?</f>
        <v>#NAME?</v>
      </c>
      <c r="H28" s="480">
        <f t="shared" si="0"/>
        <v>1.4999896907925026E-2</v>
      </c>
    </row>
    <row r="29" spans="2:8" ht="16.899999999999999" customHeight="1" x14ac:dyDescent="0.3">
      <c r="B29" s="507" t="s">
        <v>208</v>
      </c>
      <c r="C29" s="508" t="s">
        <v>348</v>
      </c>
      <c r="D29" s="509" t="s">
        <v>349</v>
      </c>
      <c r="E29" s="510">
        <v>36.567288132257779</v>
      </c>
      <c r="F29" s="502">
        <v>37.115793684444036</v>
      </c>
      <c r="G29" s="479" t="e">
        <f>#NAME?</f>
        <v>#NAME?</v>
      </c>
      <c r="H29" s="480">
        <f t="shared" si="0"/>
        <v>1.4999896907925026E-2</v>
      </c>
    </row>
    <row r="30" spans="2:8" ht="16.899999999999999" customHeight="1" x14ac:dyDescent="0.3">
      <c r="B30" s="507" t="s">
        <v>208</v>
      </c>
      <c r="C30" s="508" t="s">
        <v>350</v>
      </c>
      <c r="D30" s="509" t="s">
        <v>351</v>
      </c>
      <c r="E30" s="510">
        <v>32.912641738629517</v>
      </c>
      <c r="F30" s="502">
        <v>33.406327971676419</v>
      </c>
      <c r="G30" s="479" t="e">
        <f>#NAME?</f>
        <v>#NAME?</v>
      </c>
      <c r="H30" s="480">
        <f t="shared" si="0"/>
        <v>1.4999896907924581E-2</v>
      </c>
    </row>
    <row r="31" spans="2:8" ht="16.899999999999999" customHeight="1" x14ac:dyDescent="0.3">
      <c r="B31" s="507"/>
      <c r="C31" s="508" t="s">
        <v>352</v>
      </c>
      <c r="D31" s="509" t="s">
        <v>353</v>
      </c>
      <c r="E31" s="510" t="s">
        <v>366</v>
      </c>
      <c r="F31" s="502" t="s">
        <v>366</v>
      </c>
      <c r="G31" s="479"/>
      <c r="H31" s="480">
        <f t="shared" si="0"/>
        <v>0</v>
      </c>
    </row>
    <row r="32" spans="2:8" ht="16.899999999999999" customHeight="1" x14ac:dyDescent="0.3">
      <c r="B32" s="507"/>
      <c r="C32" s="508" t="s">
        <v>355</v>
      </c>
      <c r="D32" s="509" t="s">
        <v>356</v>
      </c>
      <c r="E32" s="510" t="s">
        <v>367</v>
      </c>
      <c r="F32" s="502" t="s">
        <v>367</v>
      </c>
      <c r="G32" s="479"/>
      <c r="H32" s="480">
        <f t="shared" si="0"/>
        <v>0</v>
      </c>
    </row>
    <row r="33" spans="2:8" ht="16.899999999999999" customHeight="1" x14ac:dyDescent="0.3">
      <c r="B33" s="507"/>
      <c r="C33" s="508" t="s">
        <v>358</v>
      </c>
      <c r="D33" s="509" t="s">
        <v>359</v>
      </c>
      <c r="E33" s="510" t="s">
        <v>368</v>
      </c>
      <c r="F33" s="502" t="s">
        <v>368</v>
      </c>
      <c r="G33" s="479"/>
      <c r="H33" s="480">
        <f t="shared" si="0"/>
        <v>0</v>
      </c>
    </row>
    <row r="34" spans="2:8" ht="16.899999999999999" customHeight="1" x14ac:dyDescent="0.3">
      <c r="B34" s="511"/>
      <c r="C34" s="512" t="s">
        <v>361</v>
      </c>
      <c r="D34" s="513" t="s">
        <v>362</v>
      </c>
      <c r="E34" s="514" t="s">
        <v>369</v>
      </c>
      <c r="F34" s="502" t="s">
        <v>369</v>
      </c>
      <c r="G34" s="479"/>
      <c r="H34" s="480">
        <f t="shared" si="0"/>
        <v>0</v>
      </c>
    </row>
    <row r="35" spans="2:8" ht="16.899999999999999" customHeight="1" x14ac:dyDescent="0.3">
      <c r="B35" s="524">
        <v>1921</v>
      </c>
      <c r="C35" s="525" t="s">
        <v>370</v>
      </c>
      <c r="D35" s="526"/>
      <c r="E35" s="527"/>
      <c r="F35" s="528"/>
      <c r="G35" s="479"/>
    </row>
    <row r="36" spans="2:8" ht="16.899999999999999" customHeight="1" x14ac:dyDescent="0.3">
      <c r="B36" s="519" t="s">
        <v>208</v>
      </c>
      <c r="C36" s="520" t="s">
        <v>344</v>
      </c>
      <c r="D36" s="521" t="s">
        <v>345</v>
      </c>
      <c r="E36" s="522">
        <v>39.524323960720544</v>
      </c>
      <c r="F36" s="502">
        <v>40.117184745486782</v>
      </c>
      <c r="G36" s="479" t="e">
        <f>#NAME?</f>
        <v>#NAME?</v>
      </c>
      <c r="H36" s="480">
        <f t="shared" si="0"/>
        <v>1.4999896907925026E-2</v>
      </c>
    </row>
    <row r="37" spans="2:8" ht="16.899999999999999" customHeight="1" x14ac:dyDescent="0.3">
      <c r="B37" s="507" t="s">
        <v>208</v>
      </c>
      <c r="C37" s="508" t="s">
        <v>346</v>
      </c>
      <c r="D37" s="509" t="s">
        <v>347</v>
      </c>
      <c r="E37" s="510">
        <v>35.567726725453461</v>
      </c>
      <c r="F37" s="502">
        <v>36.101238959584514</v>
      </c>
      <c r="G37" s="479" t="e">
        <f>#NAME?</f>
        <v>#NAME?</v>
      </c>
      <c r="H37" s="480">
        <f t="shared" si="0"/>
        <v>1.4999896907925026E-2</v>
      </c>
    </row>
    <row r="38" spans="2:8" ht="16.899999999999999" customHeight="1" x14ac:dyDescent="0.3">
      <c r="B38" s="507" t="s">
        <v>208</v>
      </c>
      <c r="C38" s="508" t="s">
        <v>348</v>
      </c>
      <c r="D38" s="509" t="s">
        <v>349</v>
      </c>
      <c r="E38" s="510">
        <v>36.567288132257779</v>
      </c>
      <c r="F38" s="502">
        <v>37.115793684444036</v>
      </c>
      <c r="G38" s="479" t="e">
        <f>#NAME?</f>
        <v>#NAME?</v>
      </c>
      <c r="H38" s="480">
        <f t="shared" si="0"/>
        <v>1.4999896907925026E-2</v>
      </c>
    </row>
    <row r="39" spans="2:8" ht="16.899999999999999" customHeight="1" x14ac:dyDescent="0.3">
      <c r="B39" s="507" t="s">
        <v>208</v>
      </c>
      <c r="C39" s="508" t="s">
        <v>350</v>
      </c>
      <c r="D39" s="509" t="s">
        <v>351</v>
      </c>
      <c r="E39" s="510">
        <v>32.912641738629517</v>
      </c>
      <c r="F39" s="502">
        <v>33.406327971676419</v>
      </c>
      <c r="G39" s="479" t="e">
        <f>#NAME?</f>
        <v>#NAME?</v>
      </c>
      <c r="H39" s="480">
        <f t="shared" si="0"/>
        <v>1.4999896907924581E-2</v>
      </c>
    </row>
    <row r="40" spans="2:8" ht="16.899999999999999" customHeight="1" x14ac:dyDescent="0.3">
      <c r="B40" s="507"/>
      <c r="C40" s="508" t="s">
        <v>352</v>
      </c>
      <c r="D40" s="509" t="s">
        <v>353</v>
      </c>
      <c r="E40" s="510" t="s">
        <v>366</v>
      </c>
      <c r="F40" s="502" t="s">
        <v>366</v>
      </c>
      <c r="G40" s="479"/>
      <c r="H40" s="480">
        <f t="shared" si="0"/>
        <v>0</v>
      </c>
    </row>
    <row r="41" spans="2:8" ht="16.899999999999999" customHeight="1" x14ac:dyDescent="0.3">
      <c r="B41" s="507"/>
      <c r="C41" s="508" t="s">
        <v>355</v>
      </c>
      <c r="D41" s="509" t="s">
        <v>356</v>
      </c>
      <c r="E41" s="510" t="s">
        <v>367</v>
      </c>
      <c r="F41" s="502" t="s">
        <v>367</v>
      </c>
      <c r="G41" s="479"/>
      <c r="H41" s="480">
        <f t="shared" si="0"/>
        <v>0</v>
      </c>
    </row>
    <row r="42" spans="2:8" ht="16.899999999999999" customHeight="1" x14ac:dyDescent="0.3">
      <c r="B42" s="507"/>
      <c r="C42" s="508" t="s">
        <v>358</v>
      </c>
      <c r="D42" s="509" t="s">
        <v>359</v>
      </c>
      <c r="E42" s="510" t="s">
        <v>368</v>
      </c>
      <c r="F42" s="502" t="s">
        <v>368</v>
      </c>
      <c r="G42" s="479"/>
      <c r="H42" s="480">
        <f t="shared" si="0"/>
        <v>0</v>
      </c>
    </row>
    <row r="43" spans="2:8" ht="16.899999999999999" customHeight="1" x14ac:dyDescent="0.3">
      <c r="B43" s="511"/>
      <c r="C43" s="512" t="s">
        <v>361</v>
      </c>
      <c r="D43" s="513" t="s">
        <v>362</v>
      </c>
      <c r="E43" s="514" t="s">
        <v>369</v>
      </c>
      <c r="F43" s="502" t="s">
        <v>369</v>
      </c>
      <c r="G43" s="479"/>
      <c r="H43" s="480">
        <f t="shared" si="0"/>
        <v>0</v>
      </c>
    </row>
    <row r="44" spans="2:8" ht="16.899999999999999" customHeight="1" x14ac:dyDescent="0.3">
      <c r="B44" s="487">
        <v>1922</v>
      </c>
      <c r="C44" s="515" t="s">
        <v>371</v>
      </c>
      <c r="D44" s="516"/>
      <c r="E44" s="517"/>
      <c r="F44" s="518"/>
      <c r="G44" s="529"/>
    </row>
    <row r="45" spans="2:8" ht="16.899999999999999" customHeight="1" x14ac:dyDescent="0.3">
      <c r="B45" s="519" t="s">
        <v>208</v>
      </c>
      <c r="C45" s="520" t="s">
        <v>344</v>
      </c>
      <c r="D45" s="521" t="s">
        <v>345</v>
      </c>
      <c r="E45" s="522">
        <v>1138.27</v>
      </c>
      <c r="F45" s="502">
        <v>1155.3333333333333</v>
      </c>
      <c r="G45" s="479" t="e">
        <f>#NAME?</f>
        <v>#NAME?</v>
      </c>
      <c r="H45" s="480">
        <f t="shared" si="0"/>
        <v>1.4990585127723E-2</v>
      </c>
    </row>
    <row r="46" spans="2:8" ht="16.899999999999999" customHeight="1" x14ac:dyDescent="0.3">
      <c r="B46" s="507" t="s">
        <v>208</v>
      </c>
      <c r="C46" s="508" t="s">
        <v>346</v>
      </c>
      <c r="D46" s="509" t="s">
        <v>347</v>
      </c>
      <c r="E46" s="510">
        <v>1024.4424631395123</v>
      </c>
      <c r="F46" s="502">
        <v>1039.8000000000002</v>
      </c>
      <c r="G46" s="479">
        <f>ROUNDUP(E46*('[7]INDEMNITES INDEXEES'!$D$4/'[7]INDEMNITES INDEXEES'!$D$5),2)</f>
        <v>1030.5899999999999</v>
      </c>
      <c r="H46" s="480">
        <f t="shared" si="0"/>
        <v>1.499111703494127E-2</v>
      </c>
    </row>
    <row r="47" spans="2:8" ht="16.899999999999999" customHeight="1" x14ac:dyDescent="0.3">
      <c r="B47" s="507" t="s">
        <v>208</v>
      </c>
      <c r="C47" s="508" t="s">
        <v>348</v>
      </c>
      <c r="D47" s="509" t="s">
        <v>349</v>
      </c>
      <c r="E47" s="510">
        <v>1053.2045356361446</v>
      </c>
      <c r="F47" s="502">
        <v>1069</v>
      </c>
      <c r="G47" s="479">
        <f>E47*('[7]INDEMNITES INDEXEES'!$D$4/'[7]INDEMNITES INDEXEES'!$D$5)</f>
        <v>1059.5241133095462</v>
      </c>
      <c r="H47" s="480">
        <f t="shared" si="0"/>
        <v>1.4997527858456206E-2</v>
      </c>
    </row>
    <row r="48" spans="2:8" ht="16.899999999999999" customHeight="1" x14ac:dyDescent="0.3">
      <c r="B48" s="507" t="s">
        <v>208</v>
      </c>
      <c r="C48" s="508" t="s">
        <v>350</v>
      </c>
      <c r="D48" s="509" t="s">
        <v>351</v>
      </c>
      <c r="E48" s="510">
        <v>947.88</v>
      </c>
      <c r="F48" s="502">
        <v>962.1066666666668</v>
      </c>
      <c r="G48" s="479" t="e">
        <f>#NAME?</f>
        <v>#NAME?</v>
      </c>
      <c r="H48" s="480">
        <f t="shared" si="0"/>
        <v>1.5008932213641746E-2</v>
      </c>
    </row>
    <row r="49" spans="2:8" ht="16.899999999999999" customHeight="1" x14ac:dyDescent="0.3">
      <c r="B49" s="507"/>
      <c r="C49" s="508" t="s">
        <v>352</v>
      </c>
      <c r="D49" s="509" t="s">
        <v>353</v>
      </c>
      <c r="E49" s="510" t="s">
        <v>354</v>
      </c>
      <c r="F49" s="523" t="str">
        <f t="shared" si="1"/>
        <v>1273,8</v>
      </c>
      <c r="G49" s="479"/>
      <c r="H49" s="480">
        <f t="shared" si="0"/>
        <v>0</v>
      </c>
    </row>
    <row r="50" spans="2:8" ht="16.899999999999999" customHeight="1" x14ac:dyDescent="0.3">
      <c r="B50" s="507"/>
      <c r="C50" s="508" t="s">
        <v>355</v>
      </c>
      <c r="D50" s="509" t="s">
        <v>356</v>
      </c>
      <c r="E50" s="510" t="s">
        <v>357</v>
      </c>
      <c r="F50" s="523" t="str">
        <f t="shared" si="1"/>
        <v>1146,42</v>
      </c>
      <c r="G50" s="479"/>
      <c r="H50" s="480">
        <f t="shared" si="0"/>
        <v>0</v>
      </c>
    </row>
    <row r="51" spans="2:8" ht="16.899999999999999" customHeight="1" x14ac:dyDescent="0.3">
      <c r="B51" s="507"/>
      <c r="C51" s="508" t="s">
        <v>358</v>
      </c>
      <c r="D51" s="509" t="s">
        <v>359</v>
      </c>
      <c r="E51" s="510" t="s">
        <v>360</v>
      </c>
      <c r="F51" s="523" t="str">
        <f t="shared" si="1"/>
        <v>1337,49</v>
      </c>
      <c r="G51" s="479"/>
      <c r="H51" s="480">
        <f t="shared" si="0"/>
        <v>0</v>
      </c>
    </row>
    <row r="52" spans="2:8" ht="16.899999999999999" customHeight="1" x14ac:dyDescent="0.3">
      <c r="B52" s="511"/>
      <c r="C52" s="512" t="s">
        <v>361</v>
      </c>
      <c r="D52" s="513" t="s">
        <v>362</v>
      </c>
      <c r="E52" s="514" t="s">
        <v>363</v>
      </c>
      <c r="F52" s="523" t="str">
        <f t="shared" si="1"/>
        <v>1203,75</v>
      </c>
      <c r="G52" s="479"/>
      <c r="H52" s="480">
        <f t="shared" si="0"/>
        <v>0</v>
      </c>
    </row>
    <row r="53" spans="2:8" ht="16.899999999999999" customHeight="1" x14ac:dyDescent="0.3">
      <c r="B53" s="487">
        <v>1923</v>
      </c>
      <c r="C53" s="515" t="s">
        <v>372</v>
      </c>
      <c r="D53" s="516"/>
      <c r="E53" s="517"/>
      <c r="F53" s="518"/>
      <c r="G53" s="529"/>
    </row>
    <row r="54" spans="2:8" ht="16.899999999999999" customHeight="1" x14ac:dyDescent="0.3">
      <c r="B54" s="519" t="s">
        <v>208</v>
      </c>
      <c r="C54" s="520" t="s">
        <v>344</v>
      </c>
      <c r="D54" s="521" t="s">
        <v>345</v>
      </c>
      <c r="E54" s="522">
        <v>1138.27</v>
      </c>
      <c r="F54" s="502">
        <v>1155.3333333333333</v>
      </c>
      <c r="G54" s="479" t="e">
        <f>#NAME?</f>
        <v>#NAME?</v>
      </c>
      <c r="H54" s="480">
        <f t="shared" si="0"/>
        <v>1.4990585127723E-2</v>
      </c>
    </row>
    <row r="55" spans="2:8" ht="16.899999999999999" customHeight="1" x14ac:dyDescent="0.3">
      <c r="B55" s="507" t="s">
        <v>208</v>
      </c>
      <c r="C55" s="508" t="s">
        <v>346</v>
      </c>
      <c r="D55" s="509" t="s">
        <v>347</v>
      </c>
      <c r="E55" s="510">
        <v>1024.4424631395123</v>
      </c>
      <c r="F55" s="502">
        <v>1039.8000000000002</v>
      </c>
      <c r="G55" s="479">
        <f>ROUNDUP(E55*('[7]INDEMNITES INDEXEES'!$D$4/'[7]INDEMNITES INDEXEES'!$D$5),2)</f>
        <v>1030.5899999999999</v>
      </c>
      <c r="H55" s="480">
        <f t="shared" si="0"/>
        <v>1.499111703494127E-2</v>
      </c>
    </row>
    <row r="56" spans="2:8" ht="16.899999999999999" customHeight="1" x14ac:dyDescent="0.3">
      <c r="B56" s="507" t="s">
        <v>208</v>
      </c>
      <c r="C56" s="508" t="s">
        <v>348</v>
      </c>
      <c r="D56" s="509" t="s">
        <v>349</v>
      </c>
      <c r="E56" s="510">
        <v>1053.2045356361446</v>
      </c>
      <c r="F56" s="502">
        <v>1069</v>
      </c>
      <c r="G56" s="479">
        <f>E56*('[7]INDEMNITES INDEXEES'!$D$4/'[7]INDEMNITES INDEXEES'!$D$5)</f>
        <v>1059.5241133095462</v>
      </c>
      <c r="H56" s="480">
        <f t="shared" si="0"/>
        <v>1.4997527858456206E-2</v>
      </c>
    </row>
    <row r="57" spans="2:8" ht="16.899999999999999" customHeight="1" x14ac:dyDescent="0.3">
      <c r="B57" s="507" t="s">
        <v>208</v>
      </c>
      <c r="C57" s="508" t="s">
        <v>350</v>
      </c>
      <c r="D57" s="509" t="s">
        <v>351</v>
      </c>
      <c r="E57" s="510">
        <v>947.88</v>
      </c>
      <c r="F57" s="502">
        <v>962.1066666666668</v>
      </c>
      <c r="G57" s="479" t="e">
        <f>#NAME?</f>
        <v>#NAME?</v>
      </c>
      <c r="H57" s="480">
        <f t="shared" si="0"/>
        <v>1.5008932213641746E-2</v>
      </c>
    </row>
    <row r="58" spans="2:8" ht="16.899999999999999" customHeight="1" x14ac:dyDescent="0.3">
      <c r="B58" s="507"/>
      <c r="C58" s="508" t="s">
        <v>352</v>
      </c>
      <c r="D58" s="509" t="s">
        <v>353</v>
      </c>
      <c r="E58" s="510" t="s">
        <v>354</v>
      </c>
      <c r="F58" s="502" t="s">
        <v>354</v>
      </c>
      <c r="G58" s="479"/>
      <c r="H58" s="480">
        <f t="shared" si="0"/>
        <v>0</v>
      </c>
    </row>
    <row r="59" spans="2:8" ht="16.899999999999999" customHeight="1" x14ac:dyDescent="0.3">
      <c r="B59" s="507"/>
      <c r="C59" s="508" t="s">
        <v>355</v>
      </c>
      <c r="D59" s="509" t="s">
        <v>356</v>
      </c>
      <c r="E59" s="510" t="s">
        <v>357</v>
      </c>
      <c r="F59" s="502" t="s">
        <v>357</v>
      </c>
      <c r="G59" s="479"/>
      <c r="H59" s="480">
        <f t="shared" si="0"/>
        <v>0</v>
      </c>
    </row>
    <row r="60" spans="2:8" ht="16.899999999999999" customHeight="1" x14ac:dyDescent="0.3">
      <c r="B60" s="507"/>
      <c r="C60" s="508" t="s">
        <v>358</v>
      </c>
      <c r="D60" s="509" t="s">
        <v>359</v>
      </c>
      <c r="E60" s="510" t="s">
        <v>360</v>
      </c>
      <c r="F60" s="502" t="s">
        <v>360</v>
      </c>
      <c r="G60" s="479"/>
      <c r="H60" s="480">
        <f t="shared" si="0"/>
        <v>0</v>
      </c>
    </row>
    <row r="61" spans="2:8" ht="16.899999999999999" customHeight="1" x14ac:dyDescent="0.3">
      <c r="B61" s="511"/>
      <c r="C61" s="512" t="s">
        <v>361</v>
      </c>
      <c r="D61" s="513" t="s">
        <v>362</v>
      </c>
      <c r="E61" s="514" t="s">
        <v>363</v>
      </c>
      <c r="F61" s="502" t="s">
        <v>363</v>
      </c>
      <c r="G61" s="479"/>
      <c r="H61" s="480">
        <f t="shared" si="0"/>
        <v>0</v>
      </c>
    </row>
    <row r="62" spans="2:8" ht="16.899999999999999" customHeight="1" x14ac:dyDescent="0.3">
      <c r="B62" s="487">
        <v>1924</v>
      </c>
      <c r="C62" s="515" t="s">
        <v>373</v>
      </c>
      <c r="D62" s="516"/>
      <c r="E62" s="517"/>
      <c r="F62" s="518"/>
      <c r="G62" s="529"/>
    </row>
    <row r="63" spans="2:8" ht="16.899999999999999" customHeight="1" x14ac:dyDescent="0.3">
      <c r="B63" s="519" t="s">
        <v>208</v>
      </c>
      <c r="C63" s="520" t="s">
        <v>344</v>
      </c>
      <c r="D63" s="521" t="s">
        <v>345</v>
      </c>
      <c r="E63" s="522">
        <v>39.524323960720544</v>
      </c>
      <c r="F63" s="502">
        <v>40.117184745486782</v>
      </c>
      <c r="G63" s="479" t="e">
        <f>#NAME?</f>
        <v>#NAME?</v>
      </c>
      <c r="H63" s="480">
        <f t="shared" si="0"/>
        <v>1.4999896907925026E-2</v>
      </c>
    </row>
    <row r="64" spans="2:8" ht="16.899999999999999" customHeight="1" x14ac:dyDescent="0.3">
      <c r="B64" s="507" t="s">
        <v>208</v>
      </c>
      <c r="C64" s="508" t="s">
        <v>346</v>
      </c>
      <c r="D64" s="509" t="s">
        <v>347</v>
      </c>
      <c r="E64" s="510">
        <v>35.567726725453461</v>
      </c>
      <c r="F64" s="502">
        <v>36.101238959584514</v>
      </c>
      <c r="G64" s="479" t="e">
        <f>#NAME?</f>
        <v>#NAME?</v>
      </c>
      <c r="H64" s="480">
        <f t="shared" si="0"/>
        <v>1.4999896907925026E-2</v>
      </c>
    </row>
    <row r="65" spans="2:8" ht="16.899999999999999" customHeight="1" x14ac:dyDescent="0.3">
      <c r="B65" s="507" t="s">
        <v>208</v>
      </c>
      <c r="C65" s="508" t="s">
        <v>348</v>
      </c>
      <c r="D65" s="509" t="s">
        <v>349</v>
      </c>
      <c r="E65" s="510">
        <v>36.567288132257779</v>
      </c>
      <c r="F65" s="502">
        <v>37.115793684444036</v>
      </c>
      <c r="G65" s="479" t="e">
        <f>#NAME?</f>
        <v>#NAME?</v>
      </c>
      <c r="H65" s="480">
        <f t="shared" si="0"/>
        <v>1.4999896907925026E-2</v>
      </c>
    </row>
    <row r="66" spans="2:8" ht="16.899999999999999" customHeight="1" x14ac:dyDescent="0.3">
      <c r="B66" s="507" t="s">
        <v>208</v>
      </c>
      <c r="C66" s="508" t="s">
        <v>350</v>
      </c>
      <c r="D66" s="509" t="s">
        <v>351</v>
      </c>
      <c r="E66" s="510">
        <v>32.912641738629517</v>
      </c>
      <c r="F66" s="502">
        <v>33.406327971676419</v>
      </c>
      <c r="G66" s="479" t="e">
        <f>#NAME?</f>
        <v>#NAME?</v>
      </c>
      <c r="H66" s="480">
        <f t="shared" si="0"/>
        <v>1.4999896907924581E-2</v>
      </c>
    </row>
    <row r="67" spans="2:8" ht="16.899999999999999" customHeight="1" x14ac:dyDescent="0.3">
      <c r="B67" s="507"/>
      <c r="C67" s="508" t="s">
        <v>352</v>
      </c>
      <c r="D67" s="509" t="s">
        <v>353</v>
      </c>
      <c r="E67" s="510" t="s">
        <v>366</v>
      </c>
      <c r="F67" s="502" t="s">
        <v>366</v>
      </c>
      <c r="G67" s="479"/>
      <c r="H67" s="480">
        <f t="shared" si="0"/>
        <v>0</v>
      </c>
    </row>
    <row r="68" spans="2:8" ht="16.899999999999999" customHeight="1" x14ac:dyDescent="0.3">
      <c r="B68" s="507"/>
      <c r="C68" s="508" t="s">
        <v>355</v>
      </c>
      <c r="D68" s="509" t="s">
        <v>356</v>
      </c>
      <c r="E68" s="510" t="s">
        <v>367</v>
      </c>
      <c r="F68" s="502" t="s">
        <v>367</v>
      </c>
      <c r="G68" s="479"/>
      <c r="H68" s="480">
        <f t="shared" si="0"/>
        <v>0</v>
      </c>
    </row>
    <row r="69" spans="2:8" ht="16.899999999999999" customHeight="1" x14ac:dyDescent="0.3">
      <c r="B69" s="507"/>
      <c r="C69" s="508" t="s">
        <v>358</v>
      </c>
      <c r="D69" s="509" t="s">
        <v>359</v>
      </c>
      <c r="E69" s="510" t="s">
        <v>368</v>
      </c>
      <c r="F69" s="502" t="s">
        <v>368</v>
      </c>
      <c r="G69" s="479"/>
      <c r="H69" s="480">
        <f t="shared" si="0"/>
        <v>0</v>
      </c>
    </row>
    <row r="70" spans="2:8" ht="16.899999999999999" customHeight="1" x14ac:dyDescent="0.3">
      <c r="B70" s="507"/>
      <c r="C70" s="508" t="s">
        <v>361</v>
      </c>
      <c r="D70" s="509" t="s">
        <v>362</v>
      </c>
      <c r="E70" s="510" t="s">
        <v>369</v>
      </c>
      <c r="F70" s="502" t="s">
        <v>369</v>
      </c>
      <c r="G70" s="479"/>
      <c r="H70" s="480">
        <f t="shared" si="0"/>
        <v>0</v>
      </c>
    </row>
    <row r="71" spans="2:8" ht="16.899999999999999" customHeight="1" x14ac:dyDescent="0.3">
      <c r="B71" s="530">
        <v>1925</v>
      </c>
      <c r="C71" s="531" t="s">
        <v>374</v>
      </c>
      <c r="D71" s="532"/>
      <c r="E71" s="533"/>
      <c r="F71" s="534"/>
      <c r="G71" s="479"/>
    </row>
    <row r="72" spans="2:8" ht="16.899999999999999" customHeight="1" x14ac:dyDescent="0.3">
      <c r="B72" s="507" t="s">
        <v>208</v>
      </c>
      <c r="C72" s="508" t="s">
        <v>344</v>
      </c>
      <c r="D72" s="509" t="s">
        <v>345</v>
      </c>
      <c r="E72" s="510">
        <v>39.524323960720544</v>
      </c>
      <c r="F72" s="502">
        <v>40.117184745486782</v>
      </c>
      <c r="G72" s="479" t="e">
        <f>#NAME?</f>
        <v>#NAME?</v>
      </c>
      <c r="H72" s="480">
        <f t="shared" si="0"/>
        <v>1.4999896907925026E-2</v>
      </c>
    </row>
    <row r="73" spans="2:8" ht="16.899999999999999" customHeight="1" x14ac:dyDescent="0.3">
      <c r="B73" s="507" t="s">
        <v>208</v>
      </c>
      <c r="C73" s="508" t="s">
        <v>346</v>
      </c>
      <c r="D73" s="509" t="s">
        <v>347</v>
      </c>
      <c r="E73" s="510">
        <v>35.567726725453461</v>
      </c>
      <c r="F73" s="502">
        <v>36.101238959584514</v>
      </c>
      <c r="G73" s="479" t="e">
        <f>#NAME?</f>
        <v>#NAME?</v>
      </c>
      <c r="H73" s="480">
        <f t="shared" si="0"/>
        <v>1.4999896907925026E-2</v>
      </c>
    </row>
    <row r="74" spans="2:8" ht="16.899999999999999" customHeight="1" x14ac:dyDescent="0.3">
      <c r="B74" s="507" t="s">
        <v>208</v>
      </c>
      <c r="C74" s="508" t="s">
        <v>348</v>
      </c>
      <c r="D74" s="509" t="s">
        <v>349</v>
      </c>
      <c r="E74" s="510">
        <v>36.567288132257779</v>
      </c>
      <c r="F74" s="502">
        <v>37.115793684444036</v>
      </c>
      <c r="G74" s="479" t="e">
        <f>#NAME?</f>
        <v>#NAME?</v>
      </c>
      <c r="H74" s="480">
        <f t="shared" ref="H74:H137" si="2">F74/E74-1</f>
        <v>1.4999896907925026E-2</v>
      </c>
    </row>
    <row r="75" spans="2:8" ht="16.899999999999999" customHeight="1" x14ac:dyDescent="0.3">
      <c r="B75" s="507" t="s">
        <v>208</v>
      </c>
      <c r="C75" s="508" t="s">
        <v>350</v>
      </c>
      <c r="D75" s="509" t="s">
        <v>351</v>
      </c>
      <c r="E75" s="510">
        <v>32.912641738629517</v>
      </c>
      <c r="F75" s="502">
        <v>33.406327971676419</v>
      </c>
      <c r="G75" s="479" t="e">
        <f>#NAME?</f>
        <v>#NAME?</v>
      </c>
      <c r="H75" s="480">
        <f t="shared" si="2"/>
        <v>1.4999896907924581E-2</v>
      </c>
    </row>
    <row r="76" spans="2:8" ht="16.899999999999999" customHeight="1" x14ac:dyDescent="0.3">
      <c r="B76" s="507"/>
      <c r="C76" s="508" t="s">
        <v>352</v>
      </c>
      <c r="D76" s="509" t="s">
        <v>353</v>
      </c>
      <c r="E76" s="510" t="s">
        <v>366</v>
      </c>
      <c r="F76" s="502" t="s">
        <v>366</v>
      </c>
      <c r="G76" s="479"/>
      <c r="H76" s="480">
        <f t="shared" si="2"/>
        <v>0</v>
      </c>
    </row>
    <row r="77" spans="2:8" ht="16.899999999999999" customHeight="1" x14ac:dyDescent="0.3">
      <c r="B77" s="507"/>
      <c r="C77" s="508" t="s">
        <v>355</v>
      </c>
      <c r="D77" s="509" t="s">
        <v>356</v>
      </c>
      <c r="E77" s="510" t="s">
        <v>367</v>
      </c>
      <c r="F77" s="502" t="s">
        <v>367</v>
      </c>
      <c r="G77" s="479"/>
      <c r="H77" s="480">
        <f t="shared" si="2"/>
        <v>0</v>
      </c>
    </row>
    <row r="78" spans="2:8" ht="16.899999999999999" customHeight="1" x14ac:dyDescent="0.3">
      <c r="B78" s="507"/>
      <c r="C78" s="508" t="s">
        <v>358</v>
      </c>
      <c r="D78" s="509" t="s">
        <v>359</v>
      </c>
      <c r="E78" s="510" t="s">
        <v>368</v>
      </c>
      <c r="F78" s="502" t="s">
        <v>368</v>
      </c>
      <c r="G78" s="479"/>
      <c r="H78" s="480">
        <f t="shared" si="2"/>
        <v>0</v>
      </c>
    </row>
    <row r="79" spans="2:8" ht="16.899999999999999" customHeight="1" x14ac:dyDescent="0.3">
      <c r="B79" s="511"/>
      <c r="C79" s="512" t="s">
        <v>361</v>
      </c>
      <c r="D79" s="513" t="s">
        <v>362</v>
      </c>
      <c r="E79" s="514" t="s">
        <v>369</v>
      </c>
      <c r="F79" s="502" t="s">
        <v>369</v>
      </c>
      <c r="G79" s="479"/>
      <c r="H79" s="480">
        <f t="shared" si="2"/>
        <v>0</v>
      </c>
    </row>
    <row r="80" spans="2:8" ht="16.899999999999999" customHeight="1" x14ac:dyDescent="0.3">
      <c r="B80" s="493">
        <v>1926</v>
      </c>
      <c r="C80" s="494" t="s">
        <v>375</v>
      </c>
      <c r="D80" s="495"/>
      <c r="E80" s="496"/>
      <c r="F80" s="497"/>
      <c r="G80" s="479"/>
    </row>
    <row r="81" spans="2:8" ht="16.899999999999999" customHeight="1" x14ac:dyDescent="0.3">
      <c r="B81" s="519" t="s">
        <v>208</v>
      </c>
      <c r="C81" s="520" t="s">
        <v>344</v>
      </c>
      <c r="D81" s="521" t="s">
        <v>345</v>
      </c>
      <c r="E81" s="522">
        <v>227.65011039968229</v>
      </c>
      <c r="F81" s="502">
        <v>231.06666666666672</v>
      </c>
      <c r="G81" s="479" t="e">
        <f>#NAME?</f>
        <v>#NAME?</v>
      </c>
      <c r="H81" s="480">
        <f t="shared" si="2"/>
        <v>1.5007927125473497E-2</v>
      </c>
    </row>
    <row r="82" spans="2:8" ht="16.899999999999999" customHeight="1" x14ac:dyDescent="0.3">
      <c r="B82" s="507" t="s">
        <v>208</v>
      </c>
      <c r="C82" s="508" t="s">
        <v>346</v>
      </c>
      <c r="D82" s="509" t="s">
        <v>347</v>
      </c>
      <c r="E82" s="510">
        <v>204.88926419890907</v>
      </c>
      <c r="F82" s="502">
        <v>207.95999999999998</v>
      </c>
      <c r="G82" s="479" t="e">
        <f>#NAME?</f>
        <v>#NAME?</v>
      </c>
      <c r="H82" s="480">
        <f t="shared" si="2"/>
        <v>1.4987294786269478E-2</v>
      </c>
    </row>
    <row r="83" spans="2:8" ht="16.899999999999999" customHeight="1" x14ac:dyDescent="0.3">
      <c r="B83" s="507" t="s">
        <v>208</v>
      </c>
      <c r="C83" s="508" t="s">
        <v>348</v>
      </c>
      <c r="D83" s="509" t="s">
        <v>349</v>
      </c>
      <c r="E83" s="510">
        <v>210.64308961219797</v>
      </c>
      <c r="F83" s="502">
        <v>213.79999999999998</v>
      </c>
      <c r="G83" s="479">
        <f>ROUNDUP(E83*('[7]INDEMNITES INDEXEES'!$D$4/'[7]INDEMNITES INDEXEES'!$D$5),2)</f>
        <v>211.91</v>
      </c>
      <c r="H83" s="480">
        <f t="shared" si="2"/>
        <v>1.4987011411644158E-2</v>
      </c>
    </row>
    <row r="84" spans="2:8" ht="16.899999999999999" customHeight="1" x14ac:dyDescent="0.3">
      <c r="B84" s="507" t="s">
        <v>208</v>
      </c>
      <c r="C84" s="508" t="s">
        <v>350</v>
      </c>
      <c r="D84" s="509" t="s">
        <v>351</v>
      </c>
      <c r="E84" s="510">
        <v>189.57306805923048</v>
      </c>
      <c r="F84" s="502">
        <v>192.41333333333333</v>
      </c>
      <c r="G84" s="479">
        <f>E84*('[7]INDEMNITES INDEXEES'!$D$4/'[7]INDEMNITES INDEXEES'!$D$5)</f>
        <v>190.71056954906385</v>
      </c>
      <c r="H84" s="480">
        <f t="shared" si="2"/>
        <v>1.4982430274407044E-2</v>
      </c>
    </row>
    <row r="85" spans="2:8" ht="16.899999999999999" customHeight="1" x14ac:dyDescent="0.3">
      <c r="B85" s="507"/>
      <c r="C85" s="508" t="s">
        <v>352</v>
      </c>
      <c r="D85" s="509" t="s">
        <v>353</v>
      </c>
      <c r="E85" s="510" t="s">
        <v>376</v>
      </c>
      <c r="F85" s="502" t="s">
        <v>376</v>
      </c>
      <c r="G85" s="479"/>
      <c r="H85" s="480">
        <f t="shared" si="2"/>
        <v>0</v>
      </c>
    </row>
    <row r="86" spans="2:8" ht="16.899999999999999" customHeight="1" x14ac:dyDescent="0.3">
      <c r="B86" s="507"/>
      <c r="C86" s="508" t="s">
        <v>355</v>
      </c>
      <c r="D86" s="509" t="s">
        <v>356</v>
      </c>
      <c r="E86" s="510" t="s">
        <v>377</v>
      </c>
      <c r="F86" s="502" t="s">
        <v>377</v>
      </c>
      <c r="G86" s="479"/>
      <c r="H86" s="480">
        <f t="shared" si="2"/>
        <v>0</v>
      </c>
    </row>
    <row r="87" spans="2:8" ht="16.899999999999999" customHeight="1" x14ac:dyDescent="0.3">
      <c r="B87" s="507"/>
      <c r="C87" s="508" t="s">
        <v>358</v>
      </c>
      <c r="D87" s="509" t="s">
        <v>359</v>
      </c>
      <c r="E87" s="510" t="s">
        <v>378</v>
      </c>
      <c r="F87" s="502" t="s">
        <v>378</v>
      </c>
      <c r="G87" s="479"/>
      <c r="H87" s="480">
        <f t="shared" si="2"/>
        <v>0</v>
      </c>
    </row>
    <row r="88" spans="2:8" ht="16.899999999999999" customHeight="1" x14ac:dyDescent="0.3">
      <c r="B88" s="511"/>
      <c r="C88" s="512" t="s">
        <v>361</v>
      </c>
      <c r="D88" s="513" t="s">
        <v>362</v>
      </c>
      <c r="E88" s="514" t="s">
        <v>379</v>
      </c>
      <c r="F88" s="502" t="s">
        <v>379</v>
      </c>
      <c r="G88" s="479"/>
      <c r="H88" s="480">
        <f t="shared" si="2"/>
        <v>0</v>
      </c>
    </row>
    <row r="89" spans="2:8" ht="16.899999999999999" customHeight="1" x14ac:dyDescent="0.3">
      <c r="B89" s="487">
        <v>1927</v>
      </c>
      <c r="C89" s="515" t="s">
        <v>380</v>
      </c>
      <c r="D89" s="516"/>
      <c r="E89" s="517"/>
      <c r="F89" s="518"/>
      <c r="G89" s="529"/>
    </row>
    <row r="90" spans="2:8" ht="16.899999999999999" customHeight="1" x14ac:dyDescent="0.3">
      <c r="B90" s="498" t="s">
        <v>208</v>
      </c>
      <c r="C90" s="499" t="s">
        <v>344</v>
      </c>
      <c r="D90" s="521" t="s">
        <v>345</v>
      </c>
      <c r="E90" s="501">
        <v>227.65011039968229</v>
      </c>
      <c r="F90" s="502">
        <v>231.06666666666672</v>
      </c>
      <c r="G90" s="479">
        <f>E90*('[7]INDEMNITES INDEXEES'!$D$4/'[7]INDEMNITES INDEXEES'!$D$5)</f>
        <v>229.01608681390303</v>
      </c>
      <c r="H90" s="480">
        <f t="shared" si="2"/>
        <v>1.5007927125473497E-2</v>
      </c>
    </row>
    <row r="91" spans="2:8" ht="16.899999999999999" customHeight="1" x14ac:dyDescent="0.3">
      <c r="B91" s="503" t="s">
        <v>208</v>
      </c>
      <c r="C91" s="504" t="s">
        <v>346</v>
      </c>
      <c r="D91" s="509" t="s">
        <v>347</v>
      </c>
      <c r="E91" s="506">
        <v>204.88926419890907</v>
      </c>
      <c r="F91" s="502">
        <v>207.95999999999998</v>
      </c>
      <c r="G91" s="479" t="e">
        <f>#NAME?</f>
        <v>#NAME?</v>
      </c>
      <c r="H91" s="480">
        <f t="shared" si="2"/>
        <v>1.4987294786269478E-2</v>
      </c>
    </row>
    <row r="92" spans="2:8" ht="16.899999999999999" customHeight="1" x14ac:dyDescent="0.3">
      <c r="B92" s="503" t="s">
        <v>208</v>
      </c>
      <c r="C92" s="504" t="s">
        <v>348</v>
      </c>
      <c r="D92" s="509" t="s">
        <v>349</v>
      </c>
      <c r="E92" s="506">
        <v>210.64308961219797</v>
      </c>
      <c r="F92" s="502">
        <v>213.79999999999998</v>
      </c>
      <c r="G92" s="479">
        <f>ROUNDUP(E92*('[7]INDEMNITES INDEXEES'!$D$4/'[7]INDEMNITES INDEXEES'!$D$5),2)</f>
        <v>211.91</v>
      </c>
      <c r="H92" s="480">
        <f t="shared" si="2"/>
        <v>1.4987011411644158E-2</v>
      </c>
    </row>
    <row r="93" spans="2:8" ht="16.899999999999999" customHeight="1" x14ac:dyDescent="0.3">
      <c r="B93" s="503" t="s">
        <v>208</v>
      </c>
      <c r="C93" s="504" t="s">
        <v>350</v>
      </c>
      <c r="D93" s="509" t="s">
        <v>351</v>
      </c>
      <c r="E93" s="506">
        <v>189.57306805923048</v>
      </c>
      <c r="F93" s="502">
        <v>192.41333333333333</v>
      </c>
      <c r="G93" s="479">
        <f>E93*('[7]INDEMNITES INDEXEES'!$D$4/'[7]INDEMNITES INDEXEES'!$D$5)</f>
        <v>190.71056954906385</v>
      </c>
      <c r="H93" s="480">
        <f t="shared" si="2"/>
        <v>1.4982430274407044E-2</v>
      </c>
    </row>
    <row r="94" spans="2:8" ht="16.899999999999999" customHeight="1" x14ac:dyDescent="0.3">
      <c r="B94" s="503"/>
      <c r="C94" s="504" t="s">
        <v>352</v>
      </c>
      <c r="D94" s="509" t="s">
        <v>353</v>
      </c>
      <c r="E94" s="535" t="s">
        <v>376</v>
      </c>
      <c r="F94" s="502" t="s">
        <v>376</v>
      </c>
      <c r="G94" s="479"/>
      <c r="H94" s="480">
        <f t="shared" si="2"/>
        <v>0</v>
      </c>
    </row>
    <row r="95" spans="2:8" ht="16.899999999999999" customHeight="1" x14ac:dyDescent="0.3">
      <c r="B95" s="503"/>
      <c r="C95" s="504" t="s">
        <v>355</v>
      </c>
      <c r="D95" s="509" t="s">
        <v>356</v>
      </c>
      <c r="E95" s="535" t="s">
        <v>377</v>
      </c>
      <c r="F95" s="502" t="s">
        <v>377</v>
      </c>
      <c r="G95" s="479"/>
      <c r="H95" s="480">
        <f t="shared" si="2"/>
        <v>0</v>
      </c>
    </row>
    <row r="96" spans="2:8" ht="16.899999999999999" customHeight="1" x14ac:dyDescent="0.3">
      <c r="B96" s="503"/>
      <c r="C96" s="504" t="s">
        <v>358</v>
      </c>
      <c r="D96" s="509" t="s">
        <v>359</v>
      </c>
      <c r="E96" s="535" t="s">
        <v>378</v>
      </c>
      <c r="F96" s="502" t="s">
        <v>378</v>
      </c>
      <c r="G96" s="479"/>
      <c r="H96" s="480">
        <f t="shared" si="2"/>
        <v>0</v>
      </c>
    </row>
    <row r="97" spans="2:8" ht="16.899999999999999" customHeight="1" x14ac:dyDescent="0.3">
      <c r="B97" s="536"/>
      <c r="C97" s="537" t="s">
        <v>361</v>
      </c>
      <c r="D97" s="513" t="s">
        <v>362</v>
      </c>
      <c r="E97" s="538" t="s">
        <v>379</v>
      </c>
      <c r="F97" s="502" t="s">
        <v>379</v>
      </c>
      <c r="G97" s="479"/>
      <c r="H97" s="480">
        <f t="shared" si="2"/>
        <v>0</v>
      </c>
    </row>
    <row r="98" spans="2:8" ht="16.899999999999999" customHeight="1" x14ac:dyDescent="0.3">
      <c r="B98" s="487">
        <v>1928</v>
      </c>
      <c r="C98" s="515" t="s">
        <v>381</v>
      </c>
      <c r="D98" s="516"/>
      <c r="E98" s="517"/>
      <c r="F98" s="518"/>
      <c r="G98" s="479"/>
    </row>
    <row r="99" spans="2:8" ht="16.899999999999999" customHeight="1" x14ac:dyDescent="0.3">
      <c r="B99" s="498" t="s">
        <v>208</v>
      </c>
      <c r="C99" s="499" t="s">
        <v>344</v>
      </c>
      <c r="D99" s="500" t="s">
        <v>345</v>
      </c>
      <c r="E99" s="501">
        <v>227.65011039968229</v>
      </c>
      <c r="F99" s="502">
        <v>231.06666666666672</v>
      </c>
      <c r="G99" s="479">
        <f>E99*('[7]INDEMNITES INDEXEES'!$D$4/'[7]INDEMNITES INDEXEES'!$D$5)</f>
        <v>229.01608681390303</v>
      </c>
      <c r="H99" s="480">
        <f t="shared" si="2"/>
        <v>1.5007927125473497E-2</v>
      </c>
    </row>
    <row r="100" spans="2:8" ht="16.899999999999999" customHeight="1" x14ac:dyDescent="0.3">
      <c r="B100" s="503" t="s">
        <v>208</v>
      </c>
      <c r="C100" s="504" t="s">
        <v>346</v>
      </c>
      <c r="D100" s="500" t="s">
        <v>347</v>
      </c>
      <c r="E100" s="506">
        <v>204.88926419890907</v>
      </c>
      <c r="F100" s="502">
        <v>207.95999999999998</v>
      </c>
      <c r="G100" s="479">
        <f>E100*('[7]INDEMNITES INDEXEES'!$D$4/'[7]INDEMNITES INDEXEES'!$D$5)</f>
        <v>206.11866796212877</v>
      </c>
      <c r="H100" s="480">
        <f t="shared" si="2"/>
        <v>1.4987294786269478E-2</v>
      </c>
    </row>
    <row r="101" spans="2:8" ht="16.899999999999999" customHeight="1" x14ac:dyDescent="0.3">
      <c r="B101" s="503" t="s">
        <v>208</v>
      </c>
      <c r="C101" s="504" t="s">
        <v>348</v>
      </c>
      <c r="D101" s="500" t="s">
        <v>349</v>
      </c>
      <c r="E101" s="506">
        <v>210.64308961219797</v>
      </c>
      <c r="F101" s="502">
        <v>213.79999999999998</v>
      </c>
      <c r="G101" s="479">
        <f>ROUNDUP(E101*('[7]INDEMNITES INDEXEES'!$D$4/'[7]INDEMNITES INDEXEES'!$D$5),2)</f>
        <v>211.91</v>
      </c>
      <c r="H101" s="480">
        <f t="shared" si="2"/>
        <v>1.4987011411644158E-2</v>
      </c>
    </row>
    <row r="102" spans="2:8" ht="16.899999999999999" customHeight="1" x14ac:dyDescent="0.3">
      <c r="B102" s="503" t="s">
        <v>208</v>
      </c>
      <c r="C102" s="504" t="s">
        <v>350</v>
      </c>
      <c r="D102" s="500" t="s">
        <v>351</v>
      </c>
      <c r="E102" s="506">
        <v>189.57306805923048</v>
      </c>
      <c r="F102" s="502">
        <v>192.41333333333333</v>
      </c>
      <c r="G102" s="479">
        <f>E102*('[7]INDEMNITES INDEXEES'!$D$4/'[7]INDEMNITES INDEXEES'!$D$5)</f>
        <v>190.71056954906385</v>
      </c>
      <c r="H102" s="480">
        <f t="shared" si="2"/>
        <v>1.4982430274407044E-2</v>
      </c>
    </row>
    <row r="103" spans="2:8" ht="16.899999999999999" customHeight="1" x14ac:dyDescent="0.3">
      <c r="B103" s="503"/>
      <c r="C103" s="504" t="s">
        <v>352</v>
      </c>
      <c r="D103" s="500" t="s">
        <v>353</v>
      </c>
      <c r="E103" s="535" t="s">
        <v>376</v>
      </c>
      <c r="F103" s="502" t="s">
        <v>376</v>
      </c>
      <c r="G103" s="479"/>
      <c r="H103" s="480">
        <f t="shared" si="2"/>
        <v>0</v>
      </c>
    </row>
    <row r="104" spans="2:8" ht="16.899999999999999" customHeight="1" x14ac:dyDescent="0.3">
      <c r="B104" s="503"/>
      <c r="C104" s="504" t="s">
        <v>355</v>
      </c>
      <c r="D104" s="500" t="s">
        <v>356</v>
      </c>
      <c r="E104" s="535" t="s">
        <v>377</v>
      </c>
      <c r="F104" s="502" t="s">
        <v>377</v>
      </c>
      <c r="G104" s="479"/>
      <c r="H104" s="480">
        <f t="shared" si="2"/>
        <v>0</v>
      </c>
    </row>
    <row r="105" spans="2:8" ht="16.899999999999999" customHeight="1" x14ac:dyDescent="0.3">
      <c r="B105" s="503"/>
      <c r="C105" s="504" t="s">
        <v>358</v>
      </c>
      <c r="D105" s="500" t="s">
        <v>359</v>
      </c>
      <c r="E105" s="535" t="s">
        <v>378</v>
      </c>
      <c r="F105" s="502" t="s">
        <v>378</v>
      </c>
      <c r="G105" s="479"/>
      <c r="H105" s="480">
        <f t="shared" si="2"/>
        <v>0</v>
      </c>
    </row>
    <row r="106" spans="2:8" ht="16.899999999999999" customHeight="1" x14ac:dyDescent="0.3">
      <c r="B106" s="536"/>
      <c r="C106" s="537" t="s">
        <v>361</v>
      </c>
      <c r="D106" s="500" t="s">
        <v>362</v>
      </c>
      <c r="E106" s="538" t="s">
        <v>379</v>
      </c>
      <c r="F106" s="502" t="s">
        <v>379</v>
      </c>
      <c r="G106" s="479"/>
      <c r="H106" s="480">
        <f t="shared" si="2"/>
        <v>0</v>
      </c>
    </row>
    <row r="107" spans="2:8" ht="16.899999999999999" customHeight="1" x14ac:dyDescent="0.3">
      <c r="B107" s="487">
        <v>1929</v>
      </c>
      <c r="C107" s="515" t="s">
        <v>382</v>
      </c>
      <c r="D107" s="516"/>
      <c r="E107" s="517"/>
      <c r="F107" s="518"/>
      <c r="G107" s="529"/>
    </row>
    <row r="108" spans="2:8" ht="16.899999999999999" customHeight="1" x14ac:dyDescent="0.3">
      <c r="B108" s="498" t="s">
        <v>208</v>
      </c>
      <c r="C108" s="499" t="s">
        <v>344</v>
      </c>
      <c r="D108" s="500" t="s">
        <v>345</v>
      </c>
      <c r="E108" s="501">
        <v>227.65011039968229</v>
      </c>
      <c r="F108" s="502">
        <v>231.06666666666672</v>
      </c>
      <c r="G108" s="479">
        <f>E108*('[7]INDEMNITES INDEXEES'!$D$4/'[7]INDEMNITES INDEXEES'!$D$5)</f>
        <v>229.01608681390303</v>
      </c>
      <c r="H108" s="480">
        <f t="shared" si="2"/>
        <v>1.5007927125473497E-2</v>
      </c>
    </row>
    <row r="109" spans="2:8" ht="16.899999999999999" customHeight="1" x14ac:dyDescent="0.3">
      <c r="B109" s="503" t="s">
        <v>208</v>
      </c>
      <c r="C109" s="504" t="s">
        <v>346</v>
      </c>
      <c r="D109" s="500" t="s">
        <v>347</v>
      </c>
      <c r="E109" s="506">
        <v>204.88926419890907</v>
      </c>
      <c r="F109" s="502">
        <v>207.95999999999998</v>
      </c>
      <c r="G109" s="479" t="e">
        <f>#NAME?</f>
        <v>#NAME?</v>
      </c>
      <c r="H109" s="480">
        <f t="shared" si="2"/>
        <v>1.4987294786269478E-2</v>
      </c>
    </row>
    <row r="110" spans="2:8" ht="16.899999999999999" customHeight="1" x14ac:dyDescent="0.3">
      <c r="B110" s="503" t="s">
        <v>208</v>
      </c>
      <c r="C110" s="504" t="s">
        <v>348</v>
      </c>
      <c r="D110" s="500" t="s">
        <v>349</v>
      </c>
      <c r="E110" s="506">
        <v>210.64308961219797</v>
      </c>
      <c r="F110" s="502">
        <v>213.79999999999998</v>
      </c>
      <c r="G110" s="479">
        <f>ROUNDUP(E110*('[7]INDEMNITES INDEXEES'!$D$4/'[7]INDEMNITES INDEXEES'!$D$5),2)</f>
        <v>211.91</v>
      </c>
      <c r="H110" s="480">
        <f t="shared" si="2"/>
        <v>1.4987011411644158E-2</v>
      </c>
    </row>
    <row r="111" spans="2:8" ht="16.899999999999999" customHeight="1" x14ac:dyDescent="0.3">
      <c r="B111" s="503" t="s">
        <v>208</v>
      </c>
      <c r="C111" s="504" t="s">
        <v>350</v>
      </c>
      <c r="D111" s="500" t="s">
        <v>351</v>
      </c>
      <c r="E111" s="506">
        <v>189.57306805923048</v>
      </c>
      <c r="F111" s="502">
        <v>192.41333333333333</v>
      </c>
      <c r="G111" s="479">
        <f>E111*('[7]INDEMNITES INDEXEES'!$D$4/'[7]INDEMNITES INDEXEES'!$D$5)</f>
        <v>190.71056954906385</v>
      </c>
      <c r="H111" s="480">
        <f t="shared" si="2"/>
        <v>1.4982430274407044E-2</v>
      </c>
    </row>
    <row r="112" spans="2:8" ht="16.899999999999999" customHeight="1" x14ac:dyDescent="0.3">
      <c r="B112" s="503"/>
      <c r="C112" s="504" t="s">
        <v>352</v>
      </c>
      <c r="D112" s="500" t="s">
        <v>353</v>
      </c>
      <c r="E112" s="535" t="s">
        <v>376</v>
      </c>
      <c r="F112" s="502" t="s">
        <v>376</v>
      </c>
      <c r="G112" s="479"/>
      <c r="H112" s="480">
        <f t="shared" si="2"/>
        <v>0</v>
      </c>
    </row>
    <row r="113" spans="2:8" ht="16.899999999999999" customHeight="1" x14ac:dyDescent="0.3">
      <c r="B113" s="503"/>
      <c r="C113" s="504" t="s">
        <v>355</v>
      </c>
      <c r="D113" s="500" t="s">
        <v>356</v>
      </c>
      <c r="E113" s="535" t="s">
        <v>377</v>
      </c>
      <c r="F113" s="502" t="s">
        <v>377</v>
      </c>
      <c r="G113" s="479"/>
      <c r="H113" s="480">
        <f t="shared" si="2"/>
        <v>0</v>
      </c>
    </row>
    <row r="114" spans="2:8" ht="16.899999999999999" customHeight="1" x14ac:dyDescent="0.3">
      <c r="B114" s="503"/>
      <c r="C114" s="504" t="s">
        <v>358</v>
      </c>
      <c r="D114" s="500" t="s">
        <v>359</v>
      </c>
      <c r="E114" s="535" t="s">
        <v>378</v>
      </c>
      <c r="F114" s="502" t="s">
        <v>378</v>
      </c>
      <c r="G114" s="479"/>
      <c r="H114" s="480">
        <f t="shared" si="2"/>
        <v>0</v>
      </c>
    </row>
    <row r="115" spans="2:8" ht="16.899999999999999" customHeight="1" x14ac:dyDescent="0.3">
      <c r="B115" s="536"/>
      <c r="C115" s="537" t="s">
        <v>361</v>
      </c>
      <c r="D115" s="500" t="s">
        <v>362</v>
      </c>
      <c r="E115" s="538" t="s">
        <v>379</v>
      </c>
      <c r="F115" s="502" t="s">
        <v>379</v>
      </c>
      <c r="G115" s="479"/>
      <c r="H115" s="480">
        <f t="shared" si="2"/>
        <v>0</v>
      </c>
    </row>
    <row r="116" spans="2:8" ht="16.899999999999999" customHeight="1" x14ac:dyDescent="0.3">
      <c r="B116" s="487">
        <v>1930</v>
      </c>
      <c r="C116" s="515" t="s">
        <v>383</v>
      </c>
      <c r="D116" s="516"/>
      <c r="E116" s="517"/>
      <c r="F116" s="518"/>
      <c r="G116" s="529"/>
    </row>
    <row r="117" spans="2:8" ht="16.899999999999999" customHeight="1" x14ac:dyDescent="0.3">
      <c r="B117" s="498" t="s">
        <v>208</v>
      </c>
      <c r="C117" s="499" t="s">
        <v>344</v>
      </c>
      <c r="D117" s="500" t="s">
        <v>345</v>
      </c>
      <c r="E117" s="501">
        <v>39.524323960720544</v>
      </c>
      <c r="F117" s="502">
        <v>40.117184745486782</v>
      </c>
      <c r="G117" s="479">
        <f>E117*('[7]INDEMNITES INDEXEES'!$D$4/'[7]INDEMNITES INDEXEES'!$D$5)</f>
        <v>39.76148305642041</v>
      </c>
      <c r="H117" s="480">
        <f t="shared" si="2"/>
        <v>1.4999896907925026E-2</v>
      </c>
    </row>
    <row r="118" spans="2:8" ht="16.899999999999999" customHeight="1" x14ac:dyDescent="0.3">
      <c r="B118" s="503" t="s">
        <v>208</v>
      </c>
      <c r="C118" s="504" t="s">
        <v>346</v>
      </c>
      <c r="D118" s="500" t="s">
        <v>347</v>
      </c>
      <c r="E118" s="506">
        <v>35.567726725453461</v>
      </c>
      <c r="F118" s="502">
        <v>36.101238959584514</v>
      </c>
      <c r="G118" s="479" t="e">
        <f>#NAME?</f>
        <v>#NAME?</v>
      </c>
      <c r="H118" s="480">
        <f t="shared" si="2"/>
        <v>1.4999896907925026E-2</v>
      </c>
    </row>
    <row r="119" spans="2:8" ht="16.899999999999999" customHeight="1" x14ac:dyDescent="0.3">
      <c r="B119" s="503" t="s">
        <v>208</v>
      </c>
      <c r="C119" s="504" t="s">
        <v>348</v>
      </c>
      <c r="D119" s="500" t="s">
        <v>349</v>
      </c>
      <c r="E119" s="506">
        <v>36.567288132257779</v>
      </c>
      <c r="F119" s="502">
        <v>37.115793684444036</v>
      </c>
      <c r="G119" s="479" t="e">
        <f>#NAME?</f>
        <v>#NAME?</v>
      </c>
      <c r="H119" s="480">
        <f t="shared" si="2"/>
        <v>1.4999896907925026E-2</v>
      </c>
    </row>
    <row r="120" spans="2:8" ht="16.899999999999999" customHeight="1" x14ac:dyDescent="0.3">
      <c r="B120" s="503" t="s">
        <v>208</v>
      </c>
      <c r="C120" s="504" t="s">
        <v>350</v>
      </c>
      <c r="D120" s="500" t="s">
        <v>351</v>
      </c>
      <c r="E120" s="506">
        <v>32.912641738629517</v>
      </c>
      <c r="F120" s="502">
        <v>33.406327971676419</v>
      </c>
      <c r="G120" s="479" t="e">
        <f>#NAME?</f>
        <v>#NAME?</v>
      </c>
      <c r="H120" s="480">
        <f t="shared" si="2"/>
        <v>1.4999896907924581E-2</v>
      </c>
    </row>
    <row r="121" spans="2:8" ht="16.899999999999999" customHeight="1" x14ac:dyDescent="0.3">
      <c r="B121" s="503"/>
      <c r="C121" s="504" t="s">
        <v>352</v>
      </c>
      <c r="D121" s="500" t="s">
        <v>353</v>
      </c>
      <c r="E121" s="535" t="s">
        <v>366</v>
      </c>
      <c r="F121" s="502" t="s">
        <v>366</v>
      </c>
      <c r="G121" s="479"/>
      <c r="H121" s="480">
        <f t="shared" si="2"/>
        <v>0</v>
      </c>
    </row>
    <row r="122" spans="2:8" ht="16.899999999999999" customHeight="1" x14ac:dyDescent="0.3">
      <c r="B122" s="503"/>
      <c r="C122" s="504" t="s">
        <v>355</v>
      </c>
      <c r="D122" s="500" t="s">
        <v>356</v>
      </c>
      <c r="E122" s="535" t="s">
        <v>367</v>
      </c>
      <c r="F122" s="502" t="s">
        <v>367</v>
      </c>
      <c r="G122" s="479"/>
      <c r="H122" s="480">
        <f t="shared" si="2"/>
        <v>0</v>
      </c>
    </row>
    <row r="123" spans="2:8" ht="16.899999999999999" customHeight="1" x14ac:dyDescent="0.3">
      <c r="B123" s="503"/>
      <c r="C123" s="504" t="s">
        <v>358</v>
      </c>
      <c r="D123" s="500" t="s">
        <v>359</v>
      </c>
      <c r="E123" s="535" t="s">
        <v>368</v>
      </c>
      <c r="F123" s="502" t="s">
        <v>368</v>
      </c>
      <c r="G123" s="479"/>
      <c r="H123" s="480">
        <f t="shared" si="2"/>
        <v>0</v>
      </c>
    </row>
    <row r="124" spans="2:8" ht="16.899999999999999" customHeight="1" x14ac:dyDescent="0.3">
      <c r="B124" s="536"/>
      <c r="C124" s="537" t="s">
        <v>361</v>
      </c>
      <c r="D124" s="500" t="s">
        <v>362</v>
      </c>
      <c r="E124" s="538" t="s">
        <v>369</v>
      </c>
      <c r="F124" s="502" t="s">
        <v>369</v>
      </c>
      <c r="G124" s="479"/>
      <c r="H124" s="480">
        <f t="shared" si="2"/>
        <v>0</v>
      </c>
    </row>
    <row r="125" spans="2:8" ht="16.899999999999999" customHeight="1" x14ac:dyDescent="0.3">
      <c r="B125" s="487">
        <v>1931</v>
      </c>
      <c r="C125" s="515" t="s">
        <v>384</v>
      </c>
      <c r="D125" s="516"/>
      <c r="E125" s="517"/>
      <c r="F125" s="518"/>
      <c r="G125" s="529"/>
    </row>
    <row r="126" spans="2:8" ht="16.899999999999999" customHeight="1" x14ac:dyDescent="0.3">
      <c r="B126" s="498" t="s">
        <v>208</v>
      </c>
      <c r="C126" s="499" t="s">
        <v>344</v>
      </c>
      <c r="D126" s="500" t="s">
        <v>345</v>
      </c>
      <c r="E126" s="501">
        <v>39.524323960720544</v>
      </c>
      <c r="F126" s="502">
        <v>40.117184745486782</v>
      </c>
      <c r="G126" s="479" t="e">
        <f>#NAME?</f>
        <v>#NAME?</v>
      </c>
      <c r="H126" s="480">
        <f t="shared" si="2"/>
        <v>1.4999896907925026E-2</v>
      </c>
    </row>
    <row r="127" spans="2:8" ht="16.899999999999999" customHeight="1" x14ac:dyDescent="0.3">
      <c r="B127" s="503" t="s">
        <v>208</v>
      </c>
      <c r="C127" s="504" t="s">
        <v>346</v>
      </c>
      <c r="D127" s="500" t="s">
        <v>347</v>
      </c>
      <c r="E127" s="506">
        <v>35.567726725453461</v>
      </c>
      <c r="F127" s="502">
        <v>36.101238959584514</v>
      </c>
      <c r="G127" s="479" t="e">
        <f>#NAME?</f>
        <v>#NAME?</v>
      </c>
      <c r="H127" s="480">
        <f t="shared" si="2"/>
        <v>1.4999896907925026E-2</v>
      </c>
    </row>
    <row r="128" spans="2:8" ht="16.899999999999999" customHeight="1" x14ac:dyDescent="0.3">
      <c r="B128" s="503" t="s">
        <v>208</v>
      </c>
      <c r="C128" s="504" t="s">
        <v>348</v>
      </c>
      <c r="D128" s="500" t="s">
        <v>349</v>
      </c>
      <c r="E128" s="506">
        <v>36.567288132257779</v>
      </c>
      <c r="F128" s="502">
        <v>37.115793684444036</v>
      </c>
      <c r="G128" s="479" t="e">
        <f>#NAME?</f>
        <v>#NAME?</v>
      </c>
      <c r="H128" s="480">
        <f t="shared" si="2"/>
        <v>1.4999896907925026E-2</v>
      </c>
    </row>
    <row r="129" spans="2:8" ht="16.899999999999999" customHeight="1" x14ac:dyDescent="0.3">
      <c r="B129" s="503" t="s">
        <v>208</v>
      </c>
      <c r="C129" s="504" t="s">
        <v>350</v>
      </c>
      <c r="D129" s="500" t="s">
        <v>351</v>
      </c>
      <c r="E129" s="506">
        <v>32.912641738629517</v>
      </c>
      <c r="F129" s="502">
        <v>33.406327971676419</v>
      </c>
      <c r="G129" s="479" t="e">
        <f>#NAME?</f>
        <v>#NAME?</v>
      </c>
      <c r="H129" s="480">
        <f t="shared" si="2"/>
        <v>1.4999896907924581E-2</v>
      </c>
    </row>
    <row r="130" spans="2:8" ht="16.899999999999999" customHeight="1" x14ac:dyDescent="0.3">
      <c r="B130" s="503"/>
      <c r="C130" s="504" t="s">
        <v>352</v>
      </c>
      <c r="D130" s="500" t="s">
        <v>353</v>
      </c>
      <c r="E130" s="535" t="s">
        <v>366</v>
      </c>
      <c r="F130" s="502" t="s">
        <v>366</v>
      </c>
      <c r="G130" s="479"/>
      <c r="H130" s="480">
        <f t="shared" si="2"/>
        <v>0</v>
      </c>
    </row>
    <row r="131" spans="2:8" ht="16.899999999999999" customHeight="1" x14ac:dyDescent="0.3">
      <c r="B131" s="503"/>
      <c r="C131" s="504" t="s">
        <v>355</v>
      </c>
      <c r="D131" s="500" t="s">
        <v>356</v>
      </c>
      <c r="E131" s="535" t="s">
        <v>367</v>
      </c>
      <c r="F131" s="502" t="s">
        <v>367</v>
      </c>
      <c r="G131" s="479"/>
      <c r="H131" s="480">
        <f t="shared" si="2"/>
        <v>0</v>
      </c>
    </row>
    <row r="132" spans="2:8" ht="16.899999999999999" customHeight="1" x14ac:dyDescent="0.3">
      <c r="B132" s="503"/>
      <c r="C132" s="504" t="s">
        <v>358</v>
      </c>
      <c r="D132" s="500" t="s">
        <v>359</v>
      </c>
      <c r="E132" s="535" t="s">
        <v>368</v>
      </c>
      <c r="F132" s="502" t="s">
        <v>368</v>
      </c>
      <c r="G132" s="479"/>
      <c r="H132" s="480">
        <f t="shared" si="2"/>
        <v>0</v>
      </c>
    </row>
    <row r="133" spans="2:8" ht="16.899999999999999" customHeight="1" x14ac:dyDescent="0.3">
      <c r="B133" s="536"/>
      <c r="C133" s="537" t="s">
        <v>361</v>
      </c>
      <c r="D133" s="500" t="s">
        <v>362</v>
      </c>
      <c r="E133" s="538" t="s">
        <v>369</v>
      </c>
      <c r="F133" s="502" t="s">
        <v>369</v>
      </c>
      <c r="G133" s="479"/>
      <c r="H133" s="480">
        <f t="shared" si="2"/>
        <v>0</v>
      </c>
    </row>
    <row r="134" spans="2:8" ht="16.899999999999999" customHeight="1" x14ac:dyDescent="0.3">
      <c r="B134" s="487">
        <v>1932</v>
      </c>
      <c r="C134" s="515" t="s">
        <v>385</v>
      </c>
      <c r="D134" s="516"/>
      <c r="E134" s="517"/>
      <c r="F134" s="518"/>
      <c r="G134" s="479"/>
    </row>
    <row r="135" spans="2:8" ht="16.899999999999999" customHeight="1" x14ac:dyDescent="0.3">
      <c r="B135" s="498" t="s">
        <v>208</v>
      </c>
      <c r="C135" s="499" t="s">
        <v>344</v>
      </c>
      <c r="D135" s="500" t="s">
        <v>345</v>
      </c>
      <c r="E135" s="501">
        <v>39.524323960720544</v>
      </c>
      <c r="F135" s="502">
        <v>40.117184745486782</v>
      </c>
      <c r="G135" s="479" t="e">
        <f>#NAME?</f>
        <v>#NAME?</v>
      </c>
      <c r="H135" s="480">
        <f t="shared" si="2"/>
        <v>1.4999896907925026E-2</v>
      </c>
    </row>
    <row r="136" spans="2:8" ht="16.899999999999999" customHeight="1" x14ac:dyDescent="0.3">
      <c r="B136" s="503" t="s">
        <v>208</v>
      </c>
      <c r="C136" s="504" t="s">
        <v>346</v>
      </c>
      <c r="D136" s="500" t="s">
        <v>347</v>
      </c>
      <c r="E136" s="506">
        <v>35.567726725453461</v>
      </c>
      <c r="F136" s="502">
        <v>36.101238959584514</v>
      </c>
      <c r="G136" s="479" t="e">
        <f>#NAME?</f>
        <v>#NAME?</v>
      </c>
      <c r="H136" s="480">
        <f t="shared" si="2"/>
        <v>1.4999896907925026E-2</v>
      </c>
    </row>
    <row r="137" spans="2:8" ht="16.899999999999999" customHeight="1" x14ac:dyDescent="0.3">
      <c r="B137" s="503" t="s">
        <v>208</v>
      </c>
      <c r="C137" s="504" t="s">
        <v>348</v>
      </c>
      <c r="D137" s="500" t="s">
        <v>349</v>
      </c>
      <c r="E137" s="506">
        <v>36.567288132257779</v>
      </c>
      <c r="F137" s="502">
        <v>37.115793684444036</v>
      </c>
      <c r="G137" s="479" t="e">
        <f>#NAME?</f>
        <v>#NAME?</v>
      </c>
      <c r="H137" s="480">
        <f t="shared" si="2"/>
        <v>1.4999896907925026E-2</v>
      </c>
    </row>
    <row r="138" spans="2:8" ht="16.899999999999999" customHeight="1" x14ac:dyDescent="0.3">
      <c r="B138" s="503" t="s">
        <v>208</v>
      </c>
      <c r="C138" s="504" t="s">
        <v>350</v>
      </c>
      <c r="D138" s="500" t="s">
        <v>351</v>
      </c>
      <c r="E138" s="506">
        <v>32.912641738629517</v>
      </c>
      <c r="F138" s="502">
        <v>33.406327971676419</v>
      </c>
      <c r="G138" s="479" t="e">
        <f>#NAME?</f>
        <v>#NAME?</v>
      </c>
      <c r="H138" s="480">
        <f t="shared" ref="H138:H196" si="3">F138/E138-1</f>
        <v>1.4999896907924581E-2</v>
      </c>
    </row>
    <row r="139" spans="2:8" ht="16.899999999999999" customHeight="1" x14ac:dyDescent="0.3">
      <c r="B139" s="503"/>
      <c r="C139" s="504" t="s">
        <v>352</v>
      </c>
      <c r="D139" s="500" t="s">
        <v>353</v>
      </c>
      <c r="E139" s="535" t="s">
        <v>366</v>
      </c>
      <c r="F139" s="502" t="s">
        <v>366</v>
      </c>
      <c r="G139" s="479"/>
      <c r="H139" s="480">
        <f t="shared" si="3"/>
        <v>0</v>
      </c>
    </row>
    <row r="140" spans="2:8" ht="16.899999999999999" customHeight="1" x14ac:dyDescent="0.3">
      <c r="B140" s="503"/>
      <c r="C140" s="504" t="s">
        <v>355</v>
      </c>
      <c r="D140" s="500" t="s">
        <v>356</v>
      </c>
      <c r="E140" s="535" t="s">
        <v>367</v>
      </c>
      <c r="F140" s="502" t="s">
        <v>367</v>
      </c>
      <c r="G140" s="479"/>
      <c r="H140" s="480">
        <f t="shared" si="3"/>
        <v>0</v>
      </c>
    </row>
    <row r="141" spans="2:8" ht="16.899999999999999" customHeight="1" x14ac:dyDescent="0.3">
      <c r="B141" s="503"/>
      <c r="C141" s="504" t="s">
        <v>358</v>
      </c>
      <c r="D141" s="500" t="s">
        <v>359</v>
      </c>
      <c r="E141" s="535" t="s">
        <v>368</v>
      </c>
      <c r="F141" s="502" t="s">
        <v>368</v>
      </c>
      <c r="G141" s="479"/>
      <c r="H141" s="480">
        <f t="shared" si="3"/>
        <v>0</v>
      </c>
    </row>
    <row r="142" spans="2:8" ht="16.899999999999999" customHeight="1" x14ac:dyDescent="0.3">
      <c r="B142" s="536"/>
      <c r="C142" s="537" t="s">
        <v>361</v>
      </c>
      <c r="D142" s="500" t="s">
        <v>362</v>
      </c>
      <c r="E142" s="538" t="s">
        <v>369</v>
      </c>
      <c r="F142" s="502" t="s">
        <v>369</v>
      </c>
      <c r="G142" s="479"/>
      <c r="H142" s="480">
        <f t="shared" si="3"/>
        <v>0</v>
      </c>
    </row>
    <row r="143" spans="2:8" ht="16.899999999999999" customHeight="1" x14ac:dyDescent="0.3">
      <c r="B143" s="487">
        <v>1933</v>
      </c>
      <c r="C143" s="515" t="s">
        <v>386</v>
      </c>
      <c r="D143" s="516"/>
      <c r="E143" s="517"/>
      <c r="F143" s="518"/>
      <c r="G143" s="529"/>
    </row>
    <row r="144" spans="2:8" ht="16.899999999999999" customHeight="1" x14ac:dyDescent="0.3">
      <c r="B144" s="498" t="s">
        <v>208</v>
      </c>
      <c r="C144" s="499" t="s">
        <v>344</v>
      </c>
      <c r="D144" s="500" t="s">
        <v>345</v>
      </c>
      <c r="E144" s="501">
        <v>39.524323960720544</v>
      </c>
      <c r="F144" s="502">
        <v>40.117184745486782</v>
      </c>
      <c r="G144" s="479" t="e">
        <f>#NAME?</f>
        <v>#NAME?</v>
      </c>
      <c r="H144" s="480">
        <f t="shared" si="3"/>
        <v>1.4999896907925026E-2</v>
      </c>
    </row>
    <row r="145" spans="2:8" ht="16.899999999999999" customHeight="1" x14ac:dyDescent="0.3">
      <c r="B145" s="503" t="s">
        <v>208</v>
      </c>
      <c r="C145" s="504" t="s">
        <v>346</v>
      </c>
      <c r="D145" s="500" t="s">
        <v>347</v>
      </c>
      <c r="E145" s="506">
        <v>35.567726725453461</v>
      </c>
      <c r="F145" s="502">
        <v>36.101238959584514</v>
      </c>
      <c r="G145" s="479" t="e">
        <f>#NAME?</f>
        <v>#NAME?</v>
      </c>
      <c r="H145" s="480">
        <f t="shared" si="3"/>
        <v>1.4999896907925026E-2</v>
      </c>
    </row>
    <row r="146" spans="2:8" ht="16.899999999999999" customHeight="1" x14ac:dyDescent="0.3">
      <c r="B146" s="503" t="s">
        <v>208</v>
      </c>
      <c r="C146" s="504" t="s">
        <v>348</v>
      </c>
      <c r="D146" s="500" t="s">
        <v>349</v>
      </c>
      <c r="E146" s="506">
        <v>36.567288132257779</v>
      </c>
      <c r="F146" s="502">
        <v>37.115793684444036</v>
      </c>
      <c r="G146" s="479" t="e">
        <f>#NAME?</f>
        <v>#NAME?</v>
      </c>
      <c r="H146" s="480">
        <f t="shared" si="3"/>
        <v>1.4999896907925026E-2</v>
      </c>
    </row>
    <row r="147" spans="2:8" ht="16.899999999999999" customHeight="1" x14ac:dyDescent="0.3">
      <c r="B147" s="503" t="s">
        <v>208</v>
      </c>
      <c r="C147" s="504" t="s">
        <v>350</v>
      </c>
      <c r="D147" s="500" t="s">
        <v>351</v>
      </c>
      <c r="E147" s="506">
        <v>32.912641738629517</v>
      </c>
      <c r="F147" s="502">
        <v>33.406327971676419</v>
      </c>
      <c r="G147" s="479" t="e">
        <f>#NAME?</f>
        <v>#NAME?</v>
      </c>
      <c r="H147" s="480">
        <f t="shared" si="3"/>
        <v>1.4999896907924581E-2</v>
      </c>
    </row>
    <row r="148" spans="2:8" ht="16.899999999999999" customHeight="1" x14ac:dyDescent="0.3">
      <c r="B148" s="503"/>
      <c r="C148" s="504" t="s">
        <v>352</v>
      </c>
      <c r="D148" s="500" t="s">
        <v>353</v>
      </c>
      <c r="E148" s="535">
        <v>44.23</v>
      </c>
      <c r="F148" s="502">
        <v>44.23</v>
      </c>
      <c r="G148" s="479"/>
      <c r="H148" s="480">
        <f t="shared" si="3"/>
        <v>0</v>
      </c>
    </row>
    <row r="149" spans="2:8" ht="16.899999999999999" customHeight="1" x14ac:dyDescent="0.3">
      <c r="B149" s="503"/>
      <c r="C149" s="504" t="s">
        <v>355</v>
      </c>
      <c r="D149" s="500" t="s">
        <v>356</v>
      </c>
      <c r="E149" s="535" t="s">
        <v>367</v>
      </c>
      <c r="F149" s="502" t="s">
        <v>367</v>
      </c>
      <c r="G149" s="479"/>
      <c r="H149" s="480">
        <f t="shared" si="3"/>
        <v>0</v>
      </c>
    </row>
    <row r="150" spans="2:8" ht="16.899999999999999" customHeight="1" x14ac:dyDescent="0.3">
      <c r="B150" s="503"/>
      <c r="C150" s="504" t="s">
        <v>358</v>
      </c>
      <c r="D150" s="500" t="s">
        <v>359</v>
      </c>
      <c r="E150" s="535" t="s">
        <v>368</v>
      </c>
      <c r="F150" s="502" t="s">
        <v>368</v>
      </c>
      <c r="G150" s="479"/>
      <c r="H150" s="480">
        <f t="shared" si="3"/>
        <v>0</v>
      </c>
    </row>
    <row r="151" spans="2:8" ht="16.899999999999999" customHeight="1" x14ac:dyDescent="0.3">
      <c r="B151" s="536"/>
      <c r="C151" s="537" t="s">
        <v>361</v>
      </c>
      <c r="D151" s="500" t="s">
        <v>362</v>
      </c>
      <c r="E151" s="538" t="s">
        <v>369</v>
      </c>
      <c r="F151" s="502" t="s">
        <v>369</v>
      </c>
      <c r="G151" s="479"/>
      <c r="H151" s="480">
        <f t="shared" si="3"/>
        <v>0</v>
      </c>
    </row>
    <row r="152" spans="2:8" ht="16.899999999999999" customHeight="1" x14ac:dyDescent="0.3">
      <c r="B152" s="487">
        <v>1934</v>
      </c>
      <c r="C152" s="515" t="s">
        <v>387</v>
      </c>
      <c r="D152" s="516"/>
      <c r="E152" s="517"/>
      <c r="F152" s="518"/>
      <c r="G152" s="529"/>
    </row>
    <row r="153" spans="2:8" ht="16.899999999999999" customHeight="1" x14ac:dyDescent="0.3">
      <c r="B153" s="498" t="s">
        <v>208</v>
      </c>
      <c r="C153" s="499" t="s">
        <v>344</v>
      </c>
      <c r="D153" s="500" t="s">
        <v>345</v>
      </c>
      <c r="E153" s="501">
        <v>39.524323960720544</v>
      </c>
      <c r="F153" s="502">
        <v>40.117184745486782</v>
      </c>
      <c r="G153" s="479" t="e">
        <f>#NAME?</f>
        <v>#NAME?</v>
      </c>
      <c r="H153" s="480">
        <f t="shared" si="3"/>
        <v>1.4999896907925026E-2</v>
      </c>
    </row>
    <row r="154" spans="2:8" ht="16.899999999999999" customHeight="1" x14ac:dyDescent="0.3">
      <c r="B154" s="503" t="s">
        <v>208</v>
      </c>
      <c r="C154" s="504" t="s">
        <v>346</v>
      </c>
      <c r="D154" s="500" t="s">
        <v>347</v>
      </c>
      <c r="E154" s="506">
        <v>35.567726725453461</v>
      </c>
      <c r="F154" s="502">
        <v>36.101238959584514</v>
      </c>
      <c r="G154" s="479" t="e">
        <f>#NAME?</f>
        <v>#NAME?</v>
      </c>
      <c r="H154" s="480">
        <f t="shared" si="3"/>
        <v>1.4999896907925026E-2</v>
      </c>
    </row>
    <row r="155" spans="2:8" ht="16.899999999999999" customHeight="1" x14ac:dyDescent="0.3">
      <c r="B155" s="503" t="s">
        <v>208</v>
      </c>
      <c r="C155" s="504" t="s">
        <v>348</v>
      </c>
      <c r="D155" s="500" t="s">
        <v>349</v>
      </c>
      <c r="E155" s="506">
        <v>36.567288132257779</v>
      </c>
      <c r="F155" s="502">
        <v>37.115793684444036</v>
      </c>
      <c r="G155" s="479" t="e">
        <f>#NAME?</f>
        <v>#NAME?</v>
      </c>
      <c r="H155" s="480">
        <f t="shared" si="3"/>
        <v>1.4999896907925026E-2</v>
      </c>
    </row>
    <row r="156" spans="2:8" ht="16.899999999999999" customHeight="1" x14ac:dyDescent="0.3">
      <c r="B156" s="503" t="s">
        <v>208</v>
      </c>
      <c r="C156" s="504" t="s">
        <v>350</v>
      </c>
      <c r="D156" s="500" t="s">
        <v>351</v>
      </c>
      <c r="E156" s="506">
        <v>32.912641738629517</v>
      </c>
      <c r="F156" s="502">
        <v>33.406327971676419</v>
      </c>
      <c r="G156" s="479" t="e">
        <f>#NAME?</f>
        <v>#NAME?</v>
      </c>
      <c r="H156" s="480">
        <f t="shared" si="3"/>
        <v>1.4999896907924581E-2</v>
      </c>
    </row>
    <row r="157" spans="2:8" ht="16.899999999999999" customHeight="1" x14ac:dyDescent="0.3">
      <c r="B157" s="503"/>
      <c r="C157" s="504" t="s">
        <v>352</v>
      </c>
      <c r="D157" s="500" t="s">
        <v>353</v>
      </c>
      <c r="E157" s="535" t="s">
        <v>366</v>
      </c>
      <c r="F157" s="502" t="s">
        <v>366</v>
      </c>
      <c r="G157" s="479"/>
      <c r="H157" s="480">
        <f t="shared" si="3"/>
        <v>0</v>
      </c>
    </row>
    <row r="158" spans="2:8" ht="16.899999999999999" customHeight="1" x14ac:dyDescent="0.3">
      <c r="B158" s="503"/>
      <c r="C158" s="504" t="s">
        <v>355</v>
      </c>
      <c r="D158" s="500" t="s">
        <v>356</v>
      </c>
      <c r="E158" s="535" t="s">
        <v>367</v>
      </c>
      <c r="F158" s="502" t="s">
        <v>367</v>
      </c>
      <c r="G158" s="479"/>
      <c r="H158" s="480">
        <f t="shared" si="3"/>
        <v>0</v>
      </c>
    </row>
    <row r="159" spans="2:8" ht="16.899999999999999" customHeight="1" x14ac:dyDescent="0.3">
      <c r="B159" s="503"/>
      <c r="C159" s="504" t="s">
        <v>358</v>
      </c>
      <c r="D159" s="500" t="s">
        <v>359</v>
      </c>
      <c r="E159" s="535" t="s">
        <v>368</v>
      </c>
      <c r="F159" s="502" t="s">
        <v>368</v>
      </c>
      <c r="G159" s="479"/>
      <c r="H159" s="480">
        <f t="shared" si="3"/>
        <v>0</v>
      </c>
    </row>
    <row r="160" spans="2:8" ht="16.899999999999999" customHeight="1" x14ac:dyDescent="0.3">
      <c r="B160" s="536"/>
      <c r="C160" s="537" t="s">
        <v>361</v>
      </c>
      <c r="D160" s="500" t="s">
        <v>362</v>
      </c>
      <c r="E160" s="538" t="s">
        <v>369</v>
      </c>
      <c r="F160" s="502" t="s">
        <v>369</v>
      </c>
      <c r="G160" s="479"/>
      <c r="H160" s="480">
        <f t="shared" si="3"/>
        <v>0</v>
      </c>
    </row>
    <row r="161" spans="2:8" ht="16.899999999999999" customHeight="1" x14ac:dyDescent="0.3">
      <c r="B161" s="487">
        <v>1935</v>
      </c>
      <c r="C161" s="515" t="s">
        <v>388</v>
      </c>
      <c r="D161" s="516"/>
      <c r="E161" s="517"/>
      <c r="F161" s="518"/>
      <c r="G161" s="529"/>
    </row>
    <row r="162" spans="2:8" ht="16.899999999999999" customHeight="1" x14ac:dyDescent="0.3">
      <c r="B162" s="498" t="s">
        <v>208</v>
      </c>
      <c r="C162" s="499" t="s">
        <v>344</v>
      </c>
      <c r="D162" s="500" t="s">
        <v>345</v>
      </c>
      <c r="E162" s="501">
        <v>39.524323960720544</v>
      </c>
      <c r="F162" s="502">
        <v>40.117184745486782</v>
      </c>
      <c r="G162" s="479" t="e">
        <f>#NAME?</f>
        <v>#NAME?</v>
      </c>
      <c r="H162" s="480">
        <f t="shared" si="3"/>
        <v>1.4999896907925026E-2</v>
      </c>
    </row>
    <row r="163" spans="2:8" ht="16.899999999999999" customHeight="1" x14ac:dyDescent="0.3">
      <c r="B163" s="503" t="s">
        <v>208</v>
      </c>
      <c r="C163" s="504" t="s">
        <v>346</v>
      </c>
      <c r="D163" s="500" t="s">
        <v>347</v>
      </c>
      <c r="E163" s="506">
        <v>35.567726725453461</v>
      </c>
      <c r="F163" s="502">
        <v>36.101238959584514</v>
      </c>
      <c r="G163" s="479" t="e">
        <f>#NAME?</f>
        <v>#NAME?</v>
      </c>
      <c r="H163" s="480">
        <f t="shared" si="3"/>
        <v>1.4999896907925026E-2</v>
      </c>
    </row>
    <row r="164" spans="2:8" ht="16.899999999999999" customHeight="1" x14ac:dyDescent="0.3">
      <c r="B164" s="503" t="s">
        <v>208</v>
      </c>
      <c r="C164" s="504" t="s">
        <v>348</v>
      </c>
      <c r="D164" s="500" t="s">
        <v>349</v>
      </c>
      <c r="E164" s="506">
        <v>36.567288132257779</v>
      </c>
      <c r="F164" s="502">
        <v>37.115793684444036</v>
      </c>
      <c r="G164" s="479" t="e">
        <f>#NAME?</f>
        <v>#NAME?</v>
      </c>
      <c r="H164" s="480">
        <f t="shared" si="3"/>
        <v>1.4999896907925026E-2</v>
      </c>
    </row>
    <row r="165" spans="2:8" ht="16.899999999999999" customHeight="1" x14ac:dyDescent="0.3">
      <c r="B165" s="503" t="s">
        <v>208</v>
      </c>
      <c r="C165" s="504" t="s">
        <v>350</v>
      </c>
      <c r="D165" s="500" t="s">
        <v>351</v>
      </c>
      <c r="E165" s="506">
        <v>32.912641738629517</v>
      </c>
      <c r="F165" s="502">
        <v>33.406327971676419</v>
      </c>
      <c r="G165" s="479" t="e">
        <f>#NAME?</f>
        <v>#NAME?</v>
      </c>
      <c r="H165" s="480">
        <f t="shared" si="3"/>
        <v>1.4999896907924581E-2</v>
      </c>
    </row>
    <row r="166" spans="2:8" ht="16.899999999999999" customHeight="1" x14ac:dyDescent="0.3">
      <c r="B166" s="503"/>
      <c r="C166" s="504" t="s">
        <v>352</v>
      </c>
      <c r="D166" s="500" t="s">
        <v>353</v>
      </c>
      <c r="E166" s="535" t="s">
        <v>366</v>
      </c>
      <c r="F166" s="502" t="s">
        <v>366</v>
      </c>
      <c r="G166" s="479"/>
      <c r="H166" s="480">
        <f t="shared" si="3"/>
        <v>0</v>
      </c>
    </row>
    <row r="167" spans="2:8" ht="16.899999999999999" customHeight="1" x14ac:dyDescent="0.3">
      <c r="B167" s="503"/>
      <c r="C167" s="504" t="s">
        <v>355</v>
      </c>
      <c r="D167" s="500" t="s">
        <v>356</v>
      </c>
      <c r="E167" s="535" t="s">
        <v>367</v>
      </c>
      <c r="F167" s="502" t="s">
        <v>367</v>
      </c>
      <c r="G167" s="479"/>
      <c r="H167" s="480">
        <f t="shared" si="3"/>
        <v>0</v>
      </c>
    </row>
    <row r="168" spans="2:8" ht="16.899999999999999" customHeight="1" x14ac:dyDescent="0.3">
      <c r="B168" s="503"/>
      <c r="C168" s="504" t="s">
        <v>358</v>
      </c>
      <c r="D168" s="500" t="s">
        <v>359</v>
      </c>
      <c r="E168" s="535" t="s">
        <v>368</v>
      </c>
      <c r="F168" s="502" t="s">
        <v>368</v>
      </c>
      <c r="G168" s="479"/>
      <c r="H168" s="480">
        <f t="shared" si="3"/>
        <v>0</v>
      </c>
    </row>
    <row r="169" spans="2:8" ht="16.899999999999999" customHeight="1" x14ac:dyDescent="0.3">
      <c r="B169" s="536"/>
      <c r="C169" s="537" t="s">
        <v>361</v>
      </c>
      <c r="D169" s="500" t="s">
        <v>362</v>
      </c>
      <c r="E169" s="538" t="s">
        <v>369</v>
      </c>
      <c r="F169" s="502" t="s">
        <v>369</v>
      </c>
      <c r="G169" s="479"/>
      <c r="H169" s="480">
        <f t="shared" si="3"/>
        <v>0</v>
      </c>
    </row>
    <row r="170" spans="2:8" ht="16.899999999999999" customHeight="1" x14ac:dyDescent="0.3">
      <c r="B170" s="487">
        <v>1936</v>
      </c>
      <c r="C170" s="515" t="s">
        <v>389</v>
      </c>
      <c r="D170" s="516"/>
      <c r="E170" s="517"/>
      <c r="F170" s="518"/>
      <c r="G170" s="479"/>
    </row>
    <row r="171" spans="2:8" ht="16.899999999999999" customHeight="1" x14ac:dyDescent="0.3">
      <c r="B171" s="498" t="s">
        <v>208</v>
      </c>
      <c r="C171" s="499" t="s">
        <v>344</v>
      </c>
      <c r="D171" s="500" t="s">
        <v>345</v>
      </c>
      <c r="E171" s="501">
        <v>39.524323960720544</v>
      </c>
      <c r="F171" s="502">
        <v>40.117184745486782</v>
      </c>
      <c r="G171" s="479" t="e">
        <f>#NAME?</f>
        <v>#NAME?</v>
      </c>
      <c r="H171" s="480">
        <f t="shared" si="3"/>
        <v>1.4999896907925026E-2</v>
      </c>
    </row>
    <row r="172" spans="2:8" ht="16.899999999999999" customHeight="1" x14ac:dyDescent="0.3">
      <c r="B172" s="503" t="s">
        <v>208</v>
      </c>
      <c r="C172" s="504" t="s">
        <v>346</v>
      </c>
      <c r="D172" s="500" t="s">
        <v>347</v>
      </c>
      <c r="E172" s="506">
        <v>35.567726725453461</v>
      </c>
      <c r="F172" s="502">
        <v>36.101238959584514</v>
      </c>
      <c r="G172" s="479" t="e">
        <f>#NAME?</f>
        <v>#NAME?</v>
      </c>
      <c r="H172" s="480">
        <f t="shared" si="3"/>
        <v>1.4999896907925026E-2</v>
      </c>
    </row>
    <row r="173" spans="2:8" ht="16.899999999999999" customHeight="1" x14ac:dyDescent="0.3">
      <c r="B173" s="503" t="s">
        <v>208</v>
      </c>
      <c r="C173" s="504" t="s">
        <v>348</v>
      </c>
      <c r="D173" s="500" t="s">
        <v>349</v>
      </c>
      <c r="E173" s="506">
        <v>36.567288132257779</v>
      </c>
      <c r="F173" s="502">
        <v>37.115793684444036</v>
      </c>
      <c r="G173" s="479" t="e">
        <f>#NAME?</f>
        <v>#NAME?</v>
      </c>
      <c r="H173" s="480">
        <f t="shared" si="3"/>
        <v>1.4999896907925026E-2</v>
      </c>
    </row>
    <row r="174" spans="2:8" ht="16.899999999999999" customHeight="1" x14ac:dyDescent="0.3">
      <c r="B174" s="503" t="s">
        <v>208</v>
      </c>
      <c r="C174" s="504" t="s">
        <v>350</v>
      </c>
      <c r="D174" s="500" t="s">
        <v>351</v>
      </c>
      <c r="E174" s="506">
        <v>32.912641738629517</v>
      </c>
      <c r="F174" s="502">
        <v>33.406327971676419</v>
      </c>
      <c r="G174" s="479" t="e">
        <f>#NAME?</f>
        <v>#NAME?</v>
      </c>
      <c r="H174" s="480">
        <f t="shared" si="3"/>
        <v>1.4999896907924581E-2</v>
      </c>
    </row>
    <row r="175" spans="2:8" ht="16.899999999999999" customHeight="1" x14ac:dyDescent="0.3">
      <c r="B175" s="503"/>
      <c r="C175" s="504" t="s">
        <v>352</v>
      </c>
      <c r="D175" s="500" t="s">
        <v>353</v>
      </c>
      <c r="E175" s="535" t="s">
        <v>366</v>
      </c>
      <c r="F175" s="502" t="s">
        <v>366</v>
      </c>
      <c r="G175" s="479"/>
      <c r="H175" s="480">
        <f t="shared" si="3"/>
        <v>0</v>
      </c>
    </row>
    <row r="176" spans="2:8" ht="16.899999999999999" customHeight="1" x14ac:dyDescent="0.3">
      <c r="B176" s="503"/>
      <c r="C176" s="504" t="s">
        <v>355</v>
      </c>
      <c r="D176" s="500" t="s">
        <v>356</v>
      </c>
      <c r="E176" s="535" t="s">
        <v>367</v>
      </c>
      <c r="F176" s="502" t="s">
        <v>367</v>
      </c>
      <c r="G176" s="479"/>
      <c r="H176" s="480">
        <f t="shared" si="3"/>
        <v>0</v>
      </c>
    </row>
    <row r="177" spans="2:8" ht="16.899999999999999" customHeight="1" x14ac:dyDescent="0.3">
      <c r="B177" s="503"/>
      <c r="C177" s="504" t="s">
        <v>358</v>
      </c>
      <c r="D177" s="500" t="s">
        <v>359</v>
      </c>
      <c r="E177" s="535" t="s">
        <v>368</v>
      </c>
      <c r="F177" s="502" t="s">
        <v>368</v>
      </c>
      <c r="G177" s="479"/>
      <c r="H177" s="480">
        <f t="shared" si="3"/>
        <v>0</v>
      </c>
    </row>
    <row r="178" spans="2:8" ht="16.899999999999999" customHeight="1" x14ac:dyDescent="0.3">
      <c r="B178" s="536"/>
      <c r="C178" s="537" t="s">
        <v>361</v>
      </c>
      <c r="D178" s="500" t="s">
        <v>362</v>
      </c>
      <c r="E178" s="538" t="s">
        <v>369</v>
      </c>
      <c r="F178" s="502" t="s">
        <v>369</v>
      </c>
      <c r="G178" s="479"/>
      <c r="H178" s="480">
        <f t="shared" si="3"/>
        <v>0</v>
      </c>
    </row>
    <row r="179" spans="2:8" ht="16.899999999999999" customHeight="1" x14ac:dyDescent="0.3">
      <c r="B179" s="487">
        <v>1937</v>
      </c>
      <c r="C179" s="515" t="s">
        <v>390</v>
      </c>
      <c r="D179" s="516"/>
      <c r="E179" s="517"/>
      <c r="F179" s="518"/>
      <c r="G179" s="479"/>
    </row>
    <row r="180" spans="2:8" ht="16.899999999999999" customHeight="1" x14ac:dyDescent="0.3">
      <c r="B180" s="498" t="s">
        <v>208</v>
      </c>
      <c r="C180" s="499" t="s">
        <v>344</v>
      </c>
      <c r="D180" s="500" t="s">
        <v>345</v>
      </c>
      <c r="E180" s="501">
        <v>39.524323960720544</v>
      </c>
      <c r="F180" s="502">
        <v>40.117184745486782</v>
      </c>
      <c r="G180" s="479" t="e">
        <f>#NAME?</f>
        <v>#NAME?</v>
      </c>
      <c r="H180" s="480">
        <f t="shared" si="3"/>
        <v>1.4999896907925026E-2</v>
      </c>
    </row>
    <row r="181" spans="2:8" ht="16.899999999999999" customHeight="1" x14ac:dyDescent="0.3">
      <c r="B181" s="503" t="s">
        <v>208</v>
      </c>
      <c r="C181" s="504" t="s">
        <v>346</v>
      </c>
      <c r="D181" s="500" t="s">
        <v>347</v>
      </c>
      <c r="E181" s="506">
        <v>35.567726725453461</v>
      </c>
      <c r="F181" s="502">
        <v>36.101238959584514</v>
      </c>
      <c r="G181" s="479" t="e">
        <f>#NAME?</f>
        <v>#NAME?</v>
      </c>
      <c r="H181" s="480">
        <f t="shared" si="3"/>
        <v>1.4999896907925026E-2</v>
      </c>
    </row>
    <row r="182" spans="2:8" ht="16.899999999999999" customHeight="1" x14ac:dyDescent="0.3">
      <c r="B182" s="503" t="s">
        <v>208</v>
      </c>
      <c r="C182" s="504" t="s">
        <v>348</v>
      </c>
      <c r="D182" s="500" t="s">
        <v>349</v>
      </c>
      <c r="E182" s="506">
        <v>36.567288132257779</v>
      </c>
      <c r="F182" s="502">
        <v>37.115793684444036</v>
      </c>
      <c r="G182" s="479" t="e">
        <f>#NAME?</f>
        <v>#NAME?</v>
      </c>
      <c r="H182" s="480">
        <f t="shared" si="3"/>
        <v>1.4999896907925026E-2</v>
      </c>
    </row>
    <row r="183" spans="2:8" ht="16.899999999999999" customHeight="1" x14ac:dyDescent="0.3">
      <c r="B183" s="503" t="s">
        <v>208</v>
      </c>
      <c r="C183" s="504" t="s">
        <v>350</v>
      </c>
      <c r="D183" s="500" t="s">
        <v>351</v>
      </c>
      <c r="E183" s="506">
        <v>32.912641738629517</v>
      </c>
      <c r="F183" s="502">
        <v>33.406327971676419</v>
      </c>
      <c r="G183" s="479" t="e">
        <f>#NAME?</f>
        <v>#NAME?</v>
      </c>
      <c r="H183" s="480">
        <f t="shared" si="3"/>
        <v>1.4999896907924581E-2</v>
      </c>
    </row>
    <row r="184" spans="2:8" ht="16.899999999999999" customHeight="1" x14ac:dyDescent="0.3">
      <c r="B184" s="503"/>
      <c r="C184" s="504" t="s">
        <v>352</v>
      </c>
      <c r="D184" s="500" t="s">
        <v>353</v>
      </c>
      <c r="E184" s="535" t="s">
        <v>366</v>
      </c>
      <c r="F184" s="502" t="s">
        <v>366</v>
      </c>
      <c r="G184" s="479"/>
      <c r="H184" s="480">
        <f t="shared" si="3"/>
        <v>0</v>
      </c>
    </row>
    <row r="185" spans="2:8" ht="16.899999999999999" customHeight="1" x14ac:dyDescent="0.3">
      <c r="B185" s="503"/>
      <c r="C185" s="504" t="s">
        <v>355</v>
      </c>
      <c r="D185" s="500" t="s">
        <v>356</v>
      </c>
      <c r="E185" s="535" t="s">
        <v>367</v>
      </c>
      <c r="F185" s="502" t="s">
        <v>367</v>
      </c>
      <c r="G185" s="479"/>
      <c r="H185" s="480">
        <f t="shared" si="3"/>
        <v>0</v>
      </c>
    </row>
    <row r="186" spans="2:8" ht="16.899999999999999" customHeight="1" x14ac:dyDescent="0.3">
      <c r="B186" s="503"/>
      <c r="C186" s="504" t="s">
        <v>358</v>
      </c>
      <c r="D186" s="500" t="s">
        <v>359</v>
      </c>
      <c r="E186" s="535" t="s">
        <v>368</v>
      </c>
      <c r="F186" s="502" t="s">
        <v>368</v>
      </c>
      <c r="G186" s="479"/>
      <c r="H186" s="480">
        <f t="shared" si="3"/>
        <v>0</v>
      </c>
    </row>
    <row r="187" spans="2:8" ht="16.899999999999999" customHeight="1" x14ac:dyDescent="0.3">
      <c r="B187" s="536"/>
      <c r="C187" s="537" t="s">
        <v>361</v>
      </c>
      <c r="D187" s="500" t="s">
        <v>362</v>
      </c>
      <c r="E187" s="538" t="s">
        <v>369</v>
      </c>
      <c r="F187" s="502" t="s">
        <v>369</v>
      </c>
      <c r="G187" s="479"/>
      <c r="H187" s="480">
        <f t="shared" si="3"/>
        <v>0</v>
      </c>
    </row>
    <row r="188" spans="2:8" ht="16.899999999999999" customHeight="1" x14ac:dyDescent="0.3">
      <c r="B188" s="487">
        <v>1938</v>
      </c>
      <c r="C188" s="515" t="s">
        <v>391</v>
      </c>
      <c r="D188" s="516"/>
      <c r="E188" s="517"/>
      <c r="F188" s="518"/>
      <c r="G188" s="529"/>
    </row>
    <row r="189" spans="2:8" ht="16.899999999999999" customHeight="1" x14ac:dyDescent="0.3">
      <c r="B189" s="498" t="s">
        <v>208</v>
      </c>
      <c r="C189" s="499" t="s">
        <v>344</v>
      </c>
      <c r="D189" s="500" t="s">
        <v>345</v>
      </c>
      <c r="E189" s="501">
        <v>39.524323960720544</v>
      </c>
      <c r="F189" s="502">
        <v>40.117184745486782</v>
      </c>
      <c r="G189" s="479" t="e">
        <f>#NAME?</f>
        <v>#NAME?</v>
      </c>
      <c r="H189" s="480">
        <f t="shared" si="3"/>
        <v>1.4999896907925026E-2</v>
      </c>
    </row>
    <row r="190" spans="2:8" ht="16.899999999999999" customHeight="1" x14ac:dyDescent="0.3">
      <c r="B190" s="503" t="s">
        <v>208</v>
      </c>
      <c r="C190" s="504" t="s">
        <v>346</v>
      </c>
      <c r="D190" s="500" t="s">
        <v>347</v>
      </c>
      <c r="E190" s="506">
        <v>35.567726725453461</v>
      </c>
      <c r="F190" s="502">
        <v>36.101238959584514</v>
      </c>
      <c r="G190" s="479" t="e">
        <f>#NAME?</f>
        <v>#NAME?</v>
      </c>
      <c r="H190" s="480">
        <f t="shared" si="3"/>
        <v>1.4999896907925026E-2</v>
      </c>
    </row>
    <row r="191" spans="2:8" ht="16.899999999999999" customHeight="1" x14ac:dyDescent="0.3">
      <c r="B191" s="503" t="s">
        <v>208</v>
      </c>
      <c r="C191" s="504" t="s">
        <v>348</v>
      </c>
      <c r="D191" s="500" t="s">
        <v>349</v>
      </c>
      <c r="E191" s="506">
        <v>36.567288132257779</v>
      </c>
      <c r="F191" s="502">
        <v>37.115793684444036</v>
      </c>
      <c r="G191" s="479" t="e">
        <f>#NAME?</f>
        <v>#NAME?</v>
      </c>
      <c r="H191" s="480">
        <f t="shared" si="3"/>
        <v>1.4999896907925026E-2</v>
      </c>
    </row>
    <row r="192" spans="2:8" ht="16.899999999999999" customHeight="1" x14ac:dyDescent="0.3">
      <c r="B192" s="503" t="s">
        <v>208</v>
      </c>
      <c r="C192" s="504" t="s">
        <v>350</v>
      </c>
      <c r="D192" s="500" t="s">
        <v>351</v>
      </c>
      <c r="E192" s="506">
        <v>32.912641738629517</v>
      </c>
      <c r="F192" s="502">
        <v>33.406327971676419</v>
      </c>
      <c r="G192" s="479" t="e">
        <f>#NAME?</f>
        <v>#NAME?</v>
      </c>
      <c r="H192" s="480">
        <f t="shared" si="3"/>
        <v>1.4999896907924581E-2</v>
      </c>
    </row>
    <row r="193" spans="2:8" ht="16.899999999999999" customHeight="1" x14ac:dyDescent="0.3">
      <c r="B193" s="503"/>
      <c r="C193" s="504" t="s">
        <v>352</v>
      </c>
      <c r="D193" s="500" t="s">
        <v>353</v>
      </c>
      <c r="E193" s="535" t="s">
        <v>366</v>
      </c>
      <c r="F193" s="502" t="s">
        <v>366</v>
      </c>
      <c r="G193" s="479"/>
      <c r="H193" s="480">
        <f t="shared" si="3"/>
        <v>0</v>
      </c>
    </row>
    <row r="194" spans="2:8" ht="16.899999999999999" customHeight="1" x14ac:dyDescent="0.3">
      <c r="B194" s="503"/>
      <c r="C194" s="504" t="s">
        <v>355</v>
      </c>
      <c r="D194" s="500" t="s">
        <v>356</v>
      </c>
      <c r="E194" s="535" t="s">
        <v>367</v>
      </c>
      <c r="F194" s="502" t="s">
        <v>367</v>
      </c>
      <c r="G194" s="479"/>
      <c r="H194" s="480">
        <f t="shared" si="3"/>
        <v>0</v>
      </c>
    </row>
    <row r="195" spans="2:8" ht="16.899999999999999" customHeight="1" x14ac:dyDescent="0.3">
      <c r="B195" s="503"/>
      <c r="C195" s="504" t="s">
        <v>358</v>
      </c>
      <c r="D195" s="500" t="s">
        <v>359</v>
      </c>
      <c r="E195" s="535" t="s">
        <v>368</v>
      </c>
      <c r="F195" s="502" t="s">
        <v>368</v>
      </c>
      <c r="G195" s="479"/>
      <c r="H195" s="480">
        <f t="shared" si="3"/>
        <v>0</v>
      </c>
    </row>
    <row r="196" spans="2:8" ht="16.899999999999999" customHeight="1" x14ac:dyDescent="0.3">
      <c r="B196" s="539"/>
      <c r="C196" s="540" t="s">
        <v>361</v>
      </c>
      <c r="D196" s="500" t="s">
        <v>362</v>
      </c>
      <c r="E196" s="541" t="s">
        <v>369</v>
      </c>
      <c r="F196" s="502" t="s">
        <v>369</v>
      </c>
      <c r="G196" s="479"/>
      <c r="H196" s="480">
        <f t="shared" si="3"/>
        <v>0</v>
      </c>
    </row>
    <row r="197" spans="2:8" ht="16.899999999999999" customHeight="1" x14ac:dyDescent="0.3">
      <c r="B197" s="524">
        <v>2448</v>
      </c>
      <c r="C197" s="525" t="s">
        <v>365</v>
      </c>
      <c r="D197" s="526"/>
      <c r="E197" s="527"/>
      <c r="F197" s="528"/>
    </row>
    <row r="198" spans="2:8" x14ac:dyDescent="0.3">
      <c r="B198" s="519" t="s">
        <v>208</v>
      </c>
      <c r="C198" s="520" t="s">
        <v>344</v>
      </c>
      <c r="D198" s="521" t="s">
        <v>345</v>
      </c>
      <c r="E198" s="522">
        <v>39.524323960720544</v>
      </c>
      <c r="F198" s="502">
        <v>40.117184745486782</v>
      </c>
    </row>
    <row r="199" spans="2:8" x14ac:dyDescent="0.3">
      <c r="B199" s="507" t="s">
        <v>208</v>
      </c>
      <c r="C199" s="508" t="s">
        <v>346</v>
      </c>
      <c r="D199" s="509" t="s">
        <v>347</v>
      </c>
      <c r="E199" s="510">
        <v>35.567726725453461</v>
      </c>
      <c r="F199" s="502">
        <v>36.101238959584514</v>
      </c>
    </row>
    <row r="200" spans="2:8" x14ac:dyDescent="0.3">
      <c r="B200" s="507" t="s">
        <v>208</v>
      </c>
      <c r="C200" s="508" t="s">
        <v>348</v>
      </c>
      <c r="D200" s="509" t="s">
        <v>349</v>
      </c>
      <c r="E200" s="510">
        <v>36.567288132257779</v>
      </c>
      <c r="F200" s="502">
        <v>37.115793684444036</v>
      </c>
    </row>
    <row r="201" spans="2:8" x14ac:dyDescent="0.3">
      <c r="B201" s="507" t="s">
        <v>208</v>
      </c>
      <c r="C201" s="508" t="s">
        <v>350</v>
      </c>
      <c r="D201" s="509" t="s">
        <v>351</v>
      </c>
      <c r="E201" s="510">
        <v>32.912641738629517</v>
      </c>
      <c r="F201" s="502">
        <v>33.406327971676419</v>
      </c>
    </row>
    <row r="202" spans="2:8" x14ac:dyDescent="0.3">
      <c r="B202" s="507"/>
      <c r="C202" s="508" t="s">
        <v>352</v>
      </c>
      <c r="D202" s="509" t="s">
        <v>353</v>
      </c>
      <c r="E202" s="510" t="s">
        <v>366</v>
      </c>
      <c r="F202" s="502" t="s">
        <v>366</v>
      </c>
    </row>
    <row r="203" spans="2:8" x14ac:dyDescent="0.3">
      <c r="B203" s="507"/>
      <c r="C203" s="508" t="s">
        <v>355</v>
      </c>
      <c r="D203" s="509" t="s">
        <v>356</v>
      </c>
      <c r="E203" s="510" t="s">
        <v>367</v>
      </c>
      <c r="F203" s="502" t="s">
        <v>367</v>
      </c>
    </row>
    <row r="204" spans="2:8" x14ac:dyDescent="0.3">
      <c r="B204" s="507"/>
      <c r="C204" s="508" t="s">
        <v>358</v>
      </c>
      <c r="D204" s="509" t="s">
        <v>359</v>
      </c>
      <c r="E204" s="510" t="s">
        <v>368</v>
      </c>
      <c r="F204" s="502" t="s">
        <v>368</v>
      </c>
    </row>
    <row r="205" spans="2:8" x14ac:dyDescent="0.3">
      <c r="B205" s="539"/>
      <c r="C205" s="540" t="s">
        <v>361</v>
      </c>
      <c r="D205" s="500" t="s">
        <v>362</v>
      </c>
      <c r="E205" s="541" t="s">
        <v>369</v>
      </c>
      <c r="F205" s="502" t="s">
        <v>369</v>
      </c>
    </row>
  </sheetData>
  <sheetProtection algorithmName="SHA-512" hashValue="8X2pyV9Bag2zOTlegB0CJBOF4zcZxPXu1irY0zi17Z8kAT+9iAnxYiGVOveH7a33jFf6hszlQQVoOj0JcyBRfg==" saltValue="ciL3iF1XKPSorA5KgGKbGw==" spinCount="100000" sheet="1" selectLockedCells="1" selectUnlockedCells="1"/>
  <mergeCells count="1">
    <mergeCell ref="B2:F2"/>
  </mergeCells>
  <pageMargins left="0.70866141732283472" right="0.70866141732283472" top="0.74803149606299213" bottom="0.74803149606299213" header="0.31496062992125984" footer="0.31496062992125984"/>
  <pageSetup paperSize="9" firstPageNumber="0" orientation="portrait"/>
  <headerFooter>
    <oddHeader>&amp;C&amp;"MS Sans Serif,Regular "&amp;8Version au 01/11/2024</oddHeader>
    <oddFooter>&amp;C&amp;8&amp;P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4">
    <tabColor theme="8" tint="0.39997558519241921"/>
    <pageSetUpPr fitToPage="1"/>
  </sheetPr>
  <dimension ref="A1:L28"/>
  <sheetViews>
    <sheetView showGridLines="0" workbookViewId="0">
      <selection sqref="A1:H1"/>
    </sheetView>
  </sheetViews>
  <sheetFormatPr baseColWidth="10" defaultColWidth="11.453125" defaultRowHeight="13" x14ac:dyDescent="0.3"/>
  <cols>
    <col min="1" max="1" width="36.54296875" style="1" customWidth="1"/>
    <col min="2" max="2" width="26" style="1" customWidth="1"/>
    <col min="3" max="8" width="10.7265625" style="1" customWidth="1"/>
    <col min="9" max="16384" width="11.453125" style="1"/>
  </cols>
  <sheetData>
    <row r="1" spans="1:12" ht="17.5" x14ac:dyDescent="0.3">
      <c r="A1" s="1321" t="s">
        <v>392</v>
      </c>
      <c r="B1" s="1321"/>
      <c r="C1" s="1321"/>
      <c r="D1" s="1321"/>
      <c r="E1" s="1321"/>
      <c r="F1" s="1321"/>
      <c r="G1" s="1321"/>
      <c r="H1" s="1321"/>
      <c r="K1" s="543"/>
    </row>
    <row r="2" spans="1:12" ht="17.5" x14ac:dyDescent="0.3">
      <c r="A2" s="1321" t="s">
        <v>393</v>
      </c>
      <c r="B2" s="1321"/>
      <c r="C2" s="1321"/>
      <c r="D2" s="1321"/>
      <c r="E2" s="1321"/>
      <c r="F2" s="1321"/>
      <c r="G2" s="1321"/>
      <c r="H2" s="1321"/>
    </row>
    <row r="3" spans="1:12" ht="45.25" customHeight="1" x14ac:dyDescent="0.3">
      <c r="A3" s="1321" t="s">
        <v>394</v>
      </c>
      <c r="B3" s="1321"/>
      <c r="C3" s="1321"/>
      <c r="D3" s="1321"/>
      <c r="E3" s="1321"/>
      <c r="F3" s="1321"/>
      <c r="G3" s="1321"/>
      <c r="H3" s="1321"/>
    </row>
    <row r="4" spans="1:12" x14ac:dyDescent="0.3">
      <c r="A4" s="1322" t="s">
        <v>395</v>
      </c>
      <c r="B4" s="1322"/>
      <c r="C4" s="1322"/>
      <c r="D4" s="1322"/>
      <c r="E4" s="1322"/>
      <c r="F4" s="1322"/>
      <c r="G4" s="1322"/>
      <c r="H4" s="1322"/>
      <c r="I4" s="241"/>
      <c r="J4" s="241"/>
      <c r="K4" s="241"/>
    </row>
    <row r="5" spans="1:12" x14ac:dyDescent="0.3">
      <c r="A5" s="1322" t="s">
        <v>396</v>
      </c>
      <c r="B5" s="1322"/>
      <c r="C5" s="1322"/>
      <c r="D5" s="1322"/>
      <c r="E5" s="1322"/>
      <c r="F5" s="1322"/>
      <c r="G5" s="1322"/>
      <c r="H5" s="1322"/>
      <c r="I5" s="241"/>
      <c r="J5" s="241"/>
      <c r="K5" s="241"/>
    </row>
    <row r="6" spans="1:12" x14ac:dyDescent="0.3">
      <c r="A6" s="544"/>
      <c r="B6" s="240"/>
      <c r="C6" s="240"/>
      <c r="D6" s="240"/>
      <c r="E6" s="240"/>
      <c r="F6" s="240"/>
      <c r="G6" s="240"/>
      <c r="H6" s="240"/>
      <c r="I6" s="241"/>
      <c r="J6" s="241"/>
      <c r="K6" s="241"/>
    </row>
    <row r="7" spans="1:12" x14ac:dyDescent="0.3">
      <c r="A7" s="544"/>
      <c r="B7" s="545"/>
      <c r="C7" s="545"/>
      <c r="D7" s="545"/>
      <c r="E7" s="240"/>
      <c r="F7" s="240"/>
      <c r="G7" s="240"/>
      <c r="H7" s="240"/>
      <c r="I7" s="241" t="s">
        <v>397</v>
      </c>
      <c r="J7" s="546"/>
      <c r="K7" s="241"/>
    </row>
    <row r="8" spans="1:12" x14ac:dyDescent="0.3">
      <c r="A8" s="241"/>
      <c r="B8" s="240"/>
      <c r="C8" s="240"/>
      <c r="D8" s="240"/>
      <c r="E8" s="240"/>
      <c r="F8" s="240"/>
      <c r="G8" s="240"/>
      <c r="H8" s="240"/>
      <c r="I8" s="241"/>
      <c r="J8" s="241"/>
      <c r="K8" s="241"/>
    </row>
    <row r="9" spans="1:12" ht="14" x14ac:dyDescent="0.3">
      <c r="A9" s="547" t="s">
        <v>398</v>
      </c>
      <c r="B9" s="241"/>
      <c r="C9" s="241"/>
      <c r="D9" s="241"/>
      <c r="E9" s="241"/>
      <c r="F9" s="241"/>
      <c r="G9" s="241"/>
      <c r="H9" s="241"/>
      <c r="I9" s="241"/>
      <c r="J9" s="241"/>
      <c r="K9" s="241"/>
    </row>
    <row r="10" spans="1:12" x14ac:dyDescent="0.3">
      <c r="A10" s="241"/>
      <c r="B10" s="240"/>
      <c r="C10" s="240"/>
      <c r="D10" s="240"/>
      <c r="E10" s="240"/>
      <c r="F10" s="240"/>
      <c r="G10" s="240"/>
      <c r="H10" s="240"/>
      <c r="I10" s="241"/>
      <c r="J10" s="241"/>
      <c r="K10" s="241"/>
    </row>
    <row r="11" spans="1:12" s="15" customFormat="1" ht="15" customHeight="1" x14ac:dyDescent="0.3">
      <c r="A11" s="548"/>
      <c r="B11" s="549"/>
      <c r="C11" s="1323" t="s">
        <v>399</v>
      </c>
      <c r="D11" s="1323"/>
      <c r="E11" s="1324" t="s">
        <v>400</v>
      </c>
      <c r="F11" s="1325"/>
      <c r="G11" s="1325"/>
      <c r="H11" s="1325"/>
      <c r="I11" s="1326"/>
      <c r="J11" s="1326"/>
      <c r="K11" s="246"/>
    </row>
    <row r="12" spans="1:12" s="15" customFormat="1" ht="38.25" customHeight="1" x14ac:dyDescent="0.3">
      <c r="A12" s="550"/>
      <c r="B12" s="551"/>
      <c r="C12" s="552"/>
      <c r="D12" s="552"/>
      <c r="E12" s="1327" t="s">
        <v>401</v>
      </c>
      <c r="F12" s="1327"/>
      <c r="G12" s="1325" t="s">
        <v>402</v>
      </c>
      <c r="H12" s="1325"/>
      <c r="I12" s="1328" t="s">
        <v>403</v>
      </c>
      <c r="J12" s="1329"/>
      <c r="K12" s="246"/>
    </row>
    <row r="13" spans="1:12" s="15" customFormat="1" ht="15" customHeight="1" x14ac:dyDescent="0.3">
      <c r="A13" s="554"/>
      <c r="B13" s="551"/>
      <c r="C13" s="552" t="s">
        <v>404</v>
      </c>
      <c r="D13" s="552" t="s">
        <v>405</v>
      </c>
      <c r="E13" s="555" t="s">
        <v>404</v>
      </c>
      <c r="F13" s="556" t="s">
        <v>406</v>
      </c>
      <c r="G13" s="552" t="s">
        <v>404</v>
      </c>
      <c r="H13" s="557" t="s">
        <v>407</v>
      </c>
      <c r="I13" s="558" t="s">
        <v>404</v>
      </c>
      <c r="J13" s="557" t="s">
        <v>407</v>
      </c>
      <c r="K13" s="241"/>
      <c r="L13" s="1"/>
    </row>
    <row r="14" spans="1:12" s="559" customFormat="1" ht="15" customHeight="1" x14ac:dyDescent="0.3">
      <c r="A14" s="560"/>
      <c r="B14" s="561"/>
      <c r="C14" s="562" t="s">
        <v>405</v>
      </c>
      <c r="D14" s="558" t="s">
        <v>408</v>
      </c>
      <c r="E14" s="562" t="s">
        <v>405</v>
      </c>
      <c r="F14" s="558" t="s">
        <v>408</v>
      </c>
      <c r="G14" s="562" t="s">
        <v>405</v>
      </c>
      <c r="H14" s="552" t="s">
        <v>408</v>
      </c>
      <c r="I14" s="563" t="s">
        <v>405</v>
      </c>
      <c r="J14" s="552" t="s">
        <v>408</v>
      </c>
      <c r="K14" s="564"/>
      <c r="L14" s="565"/>
    </row>
    <row r="15" spans="1:12" s="15" customFormat="1" ht="33" customHeight="1" x14ac:dyDescent="0.3">
      <c r="A15" s="566" t="s">
        <v>409</v>
      </c>
      <c r="B15" s="567"/>
      <c r="C15" s="568">
        <v>3</v>
      </c>
      <c r="D15" s="569">
        <f>(((373*'Traitements par indices'!Val_pt_ind)+(578*'Traitements par indices'!Val_pt_ind))/(2*30*40)*5/6)*125%</f>
        <v>24.383161197916667</v>
      </c>
      <c r="E15" s="568">
        <v>8</v>
      </c>
      <c r="F15" s="569">
        <f>(((395*'Traitements par indices'!Val_pt_ind)+(678*'Traitements par indices'!Val_pt_ind))/(2*30*40)*5/6)*125%</f>
        <v>27.511179774305553</v>
      </c>
      <c r="G15" s="570">
        <v>12</v>
      </c>
      <c r="H15" s="569">
        <f t="shared" ref="H15:H27" si="0">F15*110%</f>
        <v>30.26229775173611</v>
      </c>
      <c r="I15" s="557">
        <v>16</v>
      </c>
      <c r="J15" s="571">
        <f t="shared" ref="J15:J27" si="1">F15*110%</f>
        <v>30.26229775173611</v>
      </c>
      <c r="K15" s="241"/>
      <c r="L15" s="1"/>
    </row>
    <row r="16" spans="1:12" s="15" customFormat="1" ht="33" customHeight="1" x14ac:dyDescent="0.3">
      <c r="A16" s="572" t="s">
        <v>410</v>
      </c>
      <c r="B16" s="573" t="s">
        <v>411</v>
      </c>
      <c r="C16" s="574">
        <v>1</v>
      </c>
      <c r="D16" s="575">
        <f>SUM(373+578)/2/30/40*'Traitements par indices'!Val_pt_ind*5/6*125%</f>
        <v>24.383161197916667</v>
      </c>
      <c r="E16" s="574">
        <v>7</v>
      </c>
      <c r="F16" s="575">
        <f>SUM(395+678)/2/30/40*'Traitements par indices'!Val_pt_ind*5/6*125%</f>
        <v>27.511179774305553</v>
      </c>
      <c r="G16" s="552">
        <v>11</v>
      </c>
      <c r="H16" s="575">
        <f t="shared" si="0"/>
        <v>30.26229775173611</v>
      </c>
      <c r="I16" s="576">
        <v>15</v>
      </c>
      <c r="J16" s="577">
        <f t="shared" si="1"/>
        <v>30.26229775173611</v>
      </c>
      <c r="K16" s="546"/>
      <c r="L16" s="1"/>
    </row>
    <row r="17" spans="1:12" s="15" customFormat="1" ht="39" x14ac:dyDescent="0.3">
      <c r="A17" s="572" t="s">
        <v>412</v>
      </c>
      <c r="B17" s="573" t="s">
        <v>413</v>
      </c>
      <c r="C17" s="574">
        <v>2</v>
      </c>
      <c r="D17" s="575">
        <f>D15</f>
        <v>24.383161197916667</v>
      </c>
      <c r="E17" s="574"/>
      <c r="F17" s="575"/>
      <c r="G17" s="552"/>
      <c r="H17" s="578"/>
      <c r="I17" s="576"/>
      <c r="J17" s="579"/>
      <c r="K17" s="546"/>
      <c r="L17" s="1"/>
    </row>
    <row r="18" spans="1:12" s="15" customFormat="1" ht="33" customHeight="1" x14ac:dyDescent="0.3">
      <c r="A18" s="580" t="s">
        <v>414</v>
      </c>
      <c r="B18" s="581" t="s">
        <v>415</v>
      </c>
      <c r="C18" s="582">
        <v>6</v>
      </c>
      <c r="D18" s="583">
        <f>SUM(373+578)/2/30/40*'Traitements par indices'!Val_pt_ind*5/6*140%</f>
        <v>27.309140541666665</v>
      </c>
      <c r="E18" s="582">
        <v>10</v>
      </c>
      <c r="F18" s="584">
        <f>SUM(395+678)/2/30/40*'Traitements par indices'!Val_pt_ind*5/6*140%</f>
        <v>30.812521347222219</v>
      </c>
      <c r="G18" s="553">
        <v>14</v>
      </c>
      <c r="H18" s="583">
        <f t="shared" si="0"/>
        <v>33.893773481944443</v>
      </c>
      <c r="I18" s="576">
        <v>18</v>
      </c>
      <c r="J18" s="585">
        <f t="shared" si="1"/>
        <v>33.893773481944443</v>
      </c>
      <c r="K18" s="246"/>
    </row>
    <row r="21" spans="1:12" ht="14" x14ac:dyDescent="0.3">
      <c r="A21" s="586" t="s">
        <v>416</v>
      </c>
      <c r="B21" s="587"/>
      <c r="C21" s="587"/>
      <c r="D21" s="587"/>
      <c r="E21" s="587"/>
      <c r="F21" s="587"/>
      <c r="G21" s="587"/>
      <c r="H21" s="587"/>
      <c r="I21" s="587"/>
      <c r="J21" s="587"/>
    </row>
    <row r="22" spans="1:12" x14ac:dyDescent="0.3">
      <c r="A22" s="587"/>
      <c r="B22" s="587"/>
      <c r="C22" s="587"/>
      <c r="D22" s="587"/>
      <c r="E22" s="587"/>
      <c r="F22" s="587"/>
      <c r="G22" s="587"/>
      <c r="H22" s="587"/>
      <c r="I22" s="587"/>
      <c r="J22" s="587"/>
    </row>
    <row r="23" spans="1:12" ht="14" x14ac:dyDescent="0.3">
      <c r="A23" s="548"/>
      <c r="B23" s="549"/>
      <c r="C23" s="1323" t="s">
        <v>399</v>
      </c>
      <c r="D23" s="1323"/>
      <c r="E23" s="1330" t="s">
        <v>400</v>
      </c>
      <c r="F23" s="1331"/>
      <c r="G23" s="1331"/>
      <c r="H23" s="1331"/>
      <c r="I23" s="1332"/>
      <c r="J23" s="1333"/>
      <c r="K23" s="546"/>
    </row>
    <row r="24" spans="1:12" ht="14" x14ac:dyDescent="0.3">
      <c r="A24" s="550"/>
      <c r="B24" s="551"/>
      <c r="C24" s="552"/>
      <c r="D24" s="552"/>
      <c r="E24" s="1334" t="s">
        <v>401</v>
      </c>
      <c r="F24" s="1327"/>
      <c r="G24" s="1325" t="s">
        <v>402</v>
      </c>
      <c r="H24" s="1325"/>
      <c r="I24" s="1328" t="s">
        <v>403</v>
      </c>
      <c r="J24" s="1335"/>
    </row>
    <row r="25" spans="1:12" ht="14" x14ac:dyDescent="0.3">
      <c r="A25" s="554"/>
      <c r="B25" s="551"/>
      <c r="C25" s="552" t="s">
        <v>404</v>
      </c>
      <c r="D25" s="552" t="s">
        <v>405</v>
      </c>
      <c r="E25" s="555" t="s">
        <v>404</v>
      </c>
      <c r="F25" s="556" t="s">
        <v>406</v>
      </c>
      <c r="G25" s="552" t="s">
        <v>404</v>
      </c>
      <c r="H25" s="557" t="s">
        <v>407</v>
      </c>
      <c r="I25" s="558" t="s">
        <v>404</v>
      </c>
      <c r="J25" s="588" t="s">
        <v>407</v>
      </c>
    </row>
    <row r="26" spans="1:12" ht="14" x14ac:dyDescent="0.3">
      <c r="A26" s="589"/>
      <c r="B26" s="590"/>
      <c r="C26" s="591" t="s">
        <v>405</v>
      </c>
      <c r="D26" s="592" t="s">
        <v>408</v>
      </c>
      <c r="E26" s="593" t="s">
        <v>405</v>
      </c>
      <c r="F26" s="592" t="s">
        <v>408</v>
      </c>
      <c r="G26" s="593" t="s">
        <v>405</v>
      </c>
      <c r="H26" s="594" t="s">
        <v>408</v>
      </c>
      <c r="I26" s="591" t="s">
        <v>405</v>
      </c>
      <c r="J26" s="594" t="s">
        <v>408</v>
      </c>
    </row>
    <row r="27" spans="1:12" ht="14" x14ac:dyDescent="0.3">
      <c r="A27" s="595" t="s">
        <v>417</v>
      </c>
      <c r="B27" s="573"/>
      <c r="C27" s="574" t="s">
        <v>327</v>
      </c>
      <c r="D27" s="575">
        <f>(((373*'Traitements par indices'!Val_pt_ind)+(578*'Traitements par indices'!Val_pt_ind))/(2*30*40)*5/6)*60%</f>
        <v>11.703917375</v>
      </c>
      <c r="E27" s="574" t="s">
        <v>270</v>
      </c>
      <c r="F27" s="575">
        <f>(((395*'Traitements par indices'!Val_pt_ind)+(678*'Traitements par indices'!Val_pt_ind))/(2*30*40)*5/6)*60%</f>
        <v>13.205366291666666</v>
      </c>
      <c r="G27" s="552">
        <v>13</v>
      </c>
      <c r="H27" s="575">
        <f t="shared" si="0"/>
        <v>14.525902920833333</v>
      </c>
      <c r="I27" s="576">
        <v>17</v>
      </c>
      <c r="J27" s="577">
        <f t="shared" si="1"/>
        <v>14.525902920833333</v>
      </c>
    </row>
    <row r="28" spans="1:12" ht="39" x14ac:dyDescent="0.3">
      <c r="A28" s="596" t="s">
        <v>418</v>
      </c>
      <c r="B28" s="597"/>
      <c r="C28" s="598" t="s">
        <v>288</v>
      </c>
      <c r="D28" s="599">
        <f>(((373*'Traitements par indices'!Val_pt_ind)+(578*'Traitements par indices'!Val_pt_ind))/(2*30*40)*5/6)*60%</f>
        <v>11.703917375</v>
      </c>
      <c r="E28" s="598"/>
      <c r="F28" s="600"/>
      <c r="G28" s="594"/>
      <c r="H28" s="601"/>
      <c r="I28" s="602"/>
      <c r="J28" s="603"/>
    </row>
  </sheetData>
  <sheetProtection algorithmName="SHA-512" hashValue="HT9roay29U3rHpYsf0NbDnktPHAdmIW0UWvbHQZmDaAwJBa94OSORwRyIR1nzp8dMls7bJsVXDODR7Wpfn+2fg==" saltValue="kBDI0NtWbg1gWKqsW4gxqQ==" spinCount="100000" sheet="1" objects="1" scenarios="1" selectLockedCells="1" selectUnlockedCells="1"/>
  <mergeCells count="15">
    <mergeCell ref="C23:D23"/>
    <mergeCell ref="E23:J23"/>
    <mergeCell ref="E24:F24"/>
    <mergeCell ref="G24:H24"/>
    <mergeCell ref="I24:J24"/>
    <mergeCell ref="C11:D11"/>
    <mergeCell ref="E11:J11"/>
    <mergeCell ref="E12:F12"/>
    <mergeCell ref="G12:H12"/>
    <mergeCell ref="I12:J12"/>
    <mergeCell ref="A1:H1"/>
    <mergeCell ref="A2:H2"/>
    <mergeCell ref="A3:H3"/>
    <mergeCell ref="A4:H4"/>
    <mergeCell ref="A5:H5"/>
  </mergeCells>
  <printOptions horizontalCentered="1"/>
  <pageMargins left="0.43307086614173229" right="0.43307086614173229" top="0.74803149606299213" bottom="0.74803149606299213" header="0.31496062992125984" footer="0.31496062992125984"/>
  <pageSetup paperSize="9" scale="97" firstPageNumber="0" fitToHeight="0" orientation="landscape"/>
  <headerFooter>
    <oddHeader>&amp;C&amp;"MS Sans Serif,Regular "&amp;9Version au 01/11/2024</oddHeader>
    <oddFooter>&amp;C&amp;"MS Sans Serif,Regular "&amp;9- &amp;P -</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39997558519241921"/>
  </sheetPr>
  <dimension ref="B2:N128"/>
  <sheetViews>
    <sheetView workbookViewId="0"/>
  </sheetViews>
  <sheetFormatPr baseColWidth="10" defaultColWidth="11" defaultRowHeight="13" x14ac:dyDescent="0.3"/>
  <cols>
    <col min="1" max="1" width="10" customWidth="1"/>
    <col min="2" max="2" width="11" customWidth="1"/>
    <col min="3" max="3" width="23.7265625" customWidth="1"/>
    <col min="4" max="4" width="11" customWidth="1"/>
    <col min="5" max="5" width="11.453125" style="479" hidden="1" customWidth="1"/>
    <col min="6" max="6" width="13.81640625" customWidth="1"/>
    <col min="7" max="7" width="13.81640625" style="480" hidden="1" customWidth="1"/>
    <col min="8" max="8" width="6.7265625" style="604" customWidth="1"/>
    <col min="13" max="14" width="11" hidden="1" customWidth="1"/>
  </cols>
  <sheetData>
    <row r="2" spans="2:14" ht="27.65" customHeight="1" x14ac:dyDescent="0.3">
      <c r="B2" s="1320" t="s">
        <v>419</v>
      </c>
      <c r="C2" s="1320"/>
      <c r="D2" s="1320"/>
      <c r="E2" s="1320"/>
      <c r="F2" s="1320"/>
      <c r="G2" s="605"/>
    </row>
    <row r="3" spans="2:14" ht="36" customHeight="1" x14ac:dyDescent="0.3">
      <c r="M3" s="482" t="s">
        <v>332</v>
      </c>
      <c r="N3" s="483">
        <v>58.200400000000002</v>
      </c>
    </row>
    <row r="4" spans="2:14" ht="23" x14ac:dyDescent="0.3">
      <c r="B4" s="484" t="s">
        <v>420</v>
      </c>
      <c r="D4" s="484" t="s">
        <v>421</v>
      </c>
      <c r="M4" s="485" t="s">
        <v>334</v>
      </c>
      <c r="N4" s="486">
        <v>59.073399999999999</v>
      </c>
    </row>
    <row r="5" spans="2:14" ht="14" x14ac:dyDescent="0.3">
      <c r="B5" s="484" t="s">
        <v>422</v>
      </c>
    </row>
    <row r="8" spans="2:14" ht="26.25" customHeight="1" x14ac:dyDescent="0.3">
      <c r="B8" s="606" t="s">
        <v>336</v>
      </c>
      <c r="C8" s="607" t="s">
        <v>337</v>
      </c>
      <c r="D8" s="607" t="s">
        <v>338</v>
      </c>
      <c r="E8" s="608" t="s">
        <v>423</v>
      </c>
      <c r="F8" s="609" t="s">
        <v>340</v>
      </c>
      <c r="G8" s="492" t="s">
        <v>424</v>
      </c>
      <c r="H8" s="491"/>
    </row>
    <row r="9" spans="2:14" ht="16.899999999999999" customHeight="1" x14ac:dyDescent="0.3">
      <c r="B9" s="610">
        <v>1951</v>
      </c>
      <c r="C9" s="611" t="s">
        <v>425</v>
      </c>
      <c r="D9" s="612" t="s">
        <v>345</v>
      </c>
      <c r="E9" s="613">
        <v>22.646313122910215</v>
      </c>
      <c r="F9" s="502">
        <v>22.985717176306601</v>
      </c>
      <c r="G9" s="614">
        <f>F9/E9-1</f>
        <v>1.4987165970650862E-2</v>
      </c>
      <c r="H9" s="615"/>
    </row>
    <row r="10" spans="2:14" ht="16.899999999999999" customHeight="1" x14ac:dyDescent="0.3">
      <c r="B10" s="616">
        <v>1952</v>
      </c>
      <c r="C10" s="617" t="s">
        <v>426</v>
      </c>
      <c r="D10" s="618" t="s">
        <v>345</v>
      </c>
      <c r="E10" s="619">
        <v>22.646313122910215</v>
      </c>
      <c r="F10" s="502">
        <v>22.985717176306601</v>
      </c>
      <c r="G10" s="614">
        <f t="shared" ref="G10:G73" si="0">F10/E10-1</f>
        <v>1.4987165970650862E-2</v>
      </c>
      <c r="H10" s="615"/>
    </row>
    <row r="11" spans="2:14" ht="16.899999999999999" customHeight="1" x14ac:dyDescent="0.3">
      <c r="B11" s="616">
        <v>1939</v>
      </c>
      <c r="C11" s="617" t="s">
        <v>343</v>
      </c>
      <c r="D11" s="620"/>
      <c r="E11" s="621"/>
      <c r="F11" s="622"/>
      <c r="G11" s="614"/>
      <c r="H11" s="615"/>
    </row>
    <row r="12" spans="2:14" ht="16.899999999999999" customHeight="1" x14ac:dyDescent="0.3">
      <c r="B12" s="623" t="s">
        <v>208</v>
      </c>
      <c r="C12" s="624" t="s">
        <v>427</v>
      </c>
      <c r="D12" s="618" t="s">
        <v>345</v>
      </c>
      <c r="E12" s="619">
        <v>958.06919632394636</v>
      </c>
      <c r="F12" s="502">
        <v>972.44</v>
      </c>
      <c r="G12" s="614">
        <f t="shared" si="0"/>
        <v>1.4999755478198873E-2</v>
      </c>
      <c r="H12" s="615"/>
    </row>
    <row r="13" spans="2:14" ht="16.899999999999999" customHeight="1" x14ac:dyDescent="0.3">
      <c r="B13" s="623" t="s">
        <v>208</v>
      </c>
      <c r="C13" s="624" t="s">
        <v>428</v>
      </c>
      <c r="D13" s="618" t="s">
        <v>347</v>
      </c>
      <c r="E13" s="619">
        <v>907.64340577026644</v>
      </c>
      <c r="F13" s="502">
        <v>921.25333333333344</v>
      </c>
      <c r="G13" s="614">
        <f t="shared" si="0"/>
        <v>1.4994795837818042E-2</v>
      </c>
      <c r="H13" s="615"/>
    </row>
    <row r="14" spans="2:14" ht="16.899999999999999" customHeight="1" x14ac:dyDescent="0.3">
      <c r="B14" s="623" t="s">
        <v>208</v>
      </c>
      <c r="C14" s="624" t="s">
        <v>429</v>
      </c>
      <c r="D14" s="618" t="s">
        <v>349</v>
      </c>
      <c r="E14" s="619">
        <v>862.24769813790294</v>
      </c>
      <c r="F14" s="502">
        <v>875.18666666666672</v>
      </c>
      <c r="G14" s="614">
        <f t="shared" si="0"/>
        <v>1.5006092282654482E-2</v>
      </c>
      <c r="H14" s="615"/>
    </row>
    <row r="15" spans="2:14" ht="16.899999999999999" customHeight="1" x14ac:dyDescent="0.3">
      <c r="B15" s="623" t="s">
        <v>208</v>
      </c>
      <c r="C15" s="624" t="s">
        <v>430</v>
      </c>
      <c r="D15" s="618" t="s">
        <v>351</v>
      </c>
      <c r="E15" s="619">
        <v>821.19961964920515</v>
      </c>
      <c r="F15" s="502">
        <v>833.52</v>
      </c>
      <c r="G15" s="614">
        <f t="shared" si="0"/>
        <v>1.5002905573747949E-2</v>
      </c>
      <c r="H15" s="615"/>
    </row>
    <row r="16" spans="2:14" ht="16.899999999999999" customHeight="1" x14ac:dyDescent="0.3">
      <c r="B16" s="623" t="s">
        <v>208</v>
      </c>
      <c r="C16" s="624" t="s">
        <v>431</v>
      </c>
      <c r="D16" s="618" t="s">
        <v>353</v>
      </c>
      <c r="E16" s="619">
        <v>859.57</v>
      </c>
      <c r="F16" s="502">
        <v>872.4666666666667</v>
      </c>
      <c r="G16" s="614">
        <f t="shared" si="0"/>
        <v>1.5003625843929669E-2</v>
      </c>
      <c r="H16" s="615"/>
    </row>
    <row r="17" spans="2:13" ht="16.899999999999999" customHeight="1" x14ac:dyDescent="0.3">
      <c r="B17" s="623" t="s">
        <v>208</v>
      </c>
      <c r="C17" s="624" t="s">
        <v>432</v>
      </c>
      <c r="D17" s="618" t="s">
        <v>356</v>
      </c>
      <c r="E17" s="619">
        <v>814.33</v>
      </c>
      <c r="F17" s="502">
        <v>826.54666666666662</v>
      </c>
      <c r="G17" s="614">
        <f t="shared" si="0"/>
        <v>1.5002108072484921E-2</v>
      </c>
      <c r="H17" s="615"/>
    </row>
    <row r="18" spans="2:13" ht="16.899999999999999" customHeight="1" x14ac:dyDescent="0.3">
      <c r="B18" s="623" t="s">
        <v>208</v>
      </c>
      <c r="C18" s="624" t="s">
        <v>433</v>
      </c>
      <c r="D18" s="618" t="s">
        <v>359</v>
      </c>
      <c r="E18" s="619">
        <v>773.63</v>
      </c>
      <c r="F18" s="502">
        <v>785.22666666666657</v>
      </c>
      <c r="G18" s="614">
        <f t="shared" si="0"/>
        <v>1.4989939204356872E-2</v>
      </c>
      <c r="H18" s="615"/>
      <c r="M18" s="625"/>
    </row>
    <row r="19" spans="2:13" ht="16.899999999999999" customHeight="1" x14ac:dyDescent="0.3">
      <c r="B19" s="623" t="s">
        <v>208</v>
      </c>
      <c r="C19" s="624" t="s">
        <v>434</v>
      </c>
      <c r="D19" s="618" t="s">
        <v>362</v>
      </c>
      <c r="E19" s="619">
        <v>736.79</v>
      </c>
      <c r="F19" s="502">
        <v>747.82666666666671</v>
      </c>
      <c r="G19" s="614">
        <f t="shared" si="0"/>
        <v>1.4979392590380947E-2</v>
      </c>
      <c r="H19" s="615"/>
    </row>
    <row r="20" spans="2:13" ht="21" customHeight="1" x14ac:dyDescent="0.3">
      <c r="B20" s="616">
        <v>1940</v>
      </c>
      <c r="C20" s="617" t="s">
        <v>364</v>
      </c>
      <c r="D20" s="620"/>
      <c r="E20" s="621"/>
      <c r="F20" s="622"/>
      <c r="G20" s="614"/>
      <c r="H20" s="615"/>
    </row>
    <row r="21" spans="2:13" ht="16.899999999999999" customHeight="1" x14ac:dyDescent="0.3">
      <c r="B21" s="623" t="s">
        <v>208</v>
      </c>
      <c r="C21" s="624" t="s">
        <v>427</v>
      </c>
      <c r="D21" s="618" t="s">
        <v>345</v>
      </c>
      <c r="E21" s="619">
        <v>958.06919632394636</v>
      </c>
      <c r="F21" s="502">
        <v>972.44</v>
      </c>
      <c r="G21" s="614">
        <f t="shared" si="0"/>
        <v>1.4999755478198873E-2</v>
      </c>
      <c r="H21" s="615"/>
    </row>
    <row r="22" spans="2:13" ht="16.899999999999999" customHeight="1" x14ac:dyDescent="0.3">
      <c r="B22" s="623" t="s">
        <v>208</v>
      </c>
      <c r="C22" s="624" t="s">
        <v>428</v>
      </c>
      <c r="D22" s="618" t="s">
        <v>347</v>
      </c>
      <c r="E22" s="619">
        <v>907.64340577026644</v>
      </c>
      <c r="F22" s="502">
        <v>921.25333333333344</v>
      </c>
      <c r="G22" s="614">
        <f t="shared" si="0"/>
        <v>1.4994795837818042E-2</v>
      </c>
      <c r="H22" s="615"/>
    </row>
    <row r="23" spans="2:13" ht="16.899999999999999" customHeight="1" x14ac:dyDescent="0.3">
      <c r="B23" s="623" t="s">
        <v>208</v>
      </c>
      <c r="C23" s="624" t="s">
        <v>429</v>
      </c>
      <c r="D23" s="618" t="s">
        <v>349</v>
      </c>
      <c r="E23" s="619">
        <v>862.24769813790294</v>
      </c>
      <c r="F23" s="502">
        <v>875.18666666666672</v>
      </c>
      <c r="G23" s="614">
        <f t="shared" si="0"/>
        <v>1.5006092282654482E-2</v>
      </c>
      <c r="H23" s="615"/>
    </row>
    <row r="24" spans="2:13" ht="16.899999999999999" customHeight="1" x14ac:dyDescent="0.3">
      <c r="B24" s="623" t="s">
        <v>208</v>
      </c>
      <c r="C24" s="624" t="s">
        <v>430</v>
      </c>
      <c r="D24" s="618" t="s">
        <v>351</v>
      </c>
      <c r="E24" s="619">
        <v>821.19961964920515</v>
      </c>
      <c r="F24" s="502">
        <v>833.52</v>
      </c>
      <c r="G24" s="614">
        <f t="shared" si="0"/>
        <v>1.5002905573747949E-2</v>
      </c>
      <c r="H24" s="615"/>
    </row>
    <row r="25" spans="2:13" ht="16.899999999999999" customHeight="1" x14ac:dyDescent="0.3">
      <c r="B25" s="623" t="s">
        <v>208</v>
      </c>
      <c r="C25" s="624" t="s">
        <v>431</v>
      </c>
      <c r="D25" s="618" t="s">
        <v>353</v>
      </c>
      <c r="E25" s="619">
        <v>859.57</v>
      </c>
      <c r="F25" s="502">
        <v>872.4666666666667</v>
      </c>
      <c r="G25" s="614">
        <f t="shared" si="0"/>
        <v>1.5003625843929669E-2</v>
      </c>
      <c r="H25" s="615"/>
    </row>
    <row r="26" spans="2:13" ht="16.899999999999999" customHeight="1" x14ac:dyDescent="0.3">
      <c r="B26" s="623" t="s">
        <v>208</v>
      </c>
      <c r="C26" s="624" t="s">
        <v>432</v>
      </c>
      <c r="D26" s="618" t="s">
        <v>356</v>
      </c>
      <c r="E26" s="619">
        <v>814.33</v>
      </c>
      <c r="F26" s="502">
        <v>826.54666666666662</v>
      </c>
      <c r="G26" s="614">
        <f t="shared" si="0"/>
        <v>1.5002108072484921E-2</v>
      </c>
      <c r="H26" s="615"/>
    </row>
    <row r="27" spans="2:13" ht="16.899999999999999" customHeight="1" x14ac:dyDescent="0.3">
      <c r="B27" s="623" t="s">
        <v>208</v>
      </c>
      <c r="C27" s="624" t="s">
        <v>433</v>
      </c>
      <c r="D27" s="618" t="s">
        <v>359</v>
      </c>
      <c r="E27" s="619">
        <v>773.63</v>
      </c>
      <c r="F27" s="502">
        <v>785.22666666666657</v>
      </c>
      <c r="G27" s="614">
        <f t="shared" si="0"/>
        <v>1.4989939204356872E-2</v>
      </c>
      <c r="H27" s="615"/>
    </row>
    <row r="28" spans="2:13" ht="16.899999999999999" customHeight="1" x14ac:dyDescent="0.3">
      <c r="B28" s="623" t="s">
        <v>208</v>
      </c>
      <c r="C28" s="624" t="s">
        <v>434</v>
      </c>
      <c r="D28" s="618" t="s">
        <v>362</v>
      </c>
      <c r="E28" s="619">
        <v>736.79</v>
      </c>
      <c r="F28" s="502">
        <v>747.82666666666671</v>
      </c>
      <c r="G28" s="614">
        <f t="shared" si="0"/>
        <v>1.4979392590380947E-2</v>
      </c>
      <c r="H28" s="615"/>
    </row>
    <row r="29" spans="2:13" ht="16.899999999999999" customHeight="1" x14ac:dyDescent="0.3">
      <c r="B29" s="616">
        <v>1941</v>
      </c>
      <c r="C29" s="617" t="s">
        <v>365</v>
      </c>
      <c r="D29" s="620"/>
      <c r="E29" s="621"/>
      <c r="F29" s="622"/>
      <c r="G29" s="614"/>
      <c r="H29" s="615"/>
    </row>
    <row r="30" spans="2:13" ht="16.899999999999999" customHeight="1" x14ac:dyDescent="0.3">
      <c r="B30" s="623" t="s">
        <v>208</v>
      </c>
      <c r="C30" s="624" t="s">
        <v>427</v>
      </c>
      <c r="D30" s="618" t="s">
        <v>345</v>
      </c>
      <c r="E30" s="619">
        <v>33.26665307020604</v>
      </c>
      <c r="F30" s="502">
        <v>33.766252429208954</v>
      </c>
      <c r="G30" s="614">
        <f t="shared" si="0"/>
        <v>1.5018022941729603E-2</v>
      </c>
      <c r="H30" s="615"/>
    </row>
    <row r="31" spans="2:13" ht="16.899999999999999" customHeight="1" x14ac:dyDescent="0.3">
      <c r="B31" s="623" t="s">
        <v>208</v>
      </c>
      <c r="C31" s="624" t="s">
        <v>428</v>
      </c>
      <c r="D31" s="618" t="s">
        <v>347</v>
      </c>
      <c r="E31" s="619">
        <v>31.517420608298497</v>
      </c>
      <c r="F31" s="502">
        <v>31.990759936867047</v>
      </c>
      <c r="G31" s="614">
        <f t="shared" si="0"/>
        <v>1.5018339681132309E-2</v>
      </c>
      <c r="H31" s="615"/>
    </row>
    <row r="32" spans="2:13" ht="16.899999999999999" customHeight="1" x14ac:dyDescent="0.3">
      <c r="B32" s="623" t="s">
        <v>208</v>
      </c>
      <c r="C32" s="624" t="s">
        <v>429</v>
      </c>
      <c r="D32" s="618" t="s">
        <v>349</v>
      </c>
      <c r="E32" s="619">
        <v>29.94</v>
      </c>
      <c r="F32" s="502">
        <v>30.385374509659687</v>
      </c>
      <c r="G32" s="614">
        <f t="shared" si="0"/>
        <v>1.487556812490598E-2</v>
      </c>
      <c r="H32" s="615"/>
    </row>
    <row r="33" spans="2:8" ht="16.899999999999999" customHeight="1" x14ac:dyDescent="0.3">
      <c r="B33" s="623" t="s">
        <v>208</v>
      </c>
      <c r="C33" s="624" t="s">
        <v>430</v>
      </c>
      <c r="D33" s="618" t="s">
        <v>351</v>
      </c>
      <c r="E33" s="619">
        <v>28.514235057075737</v>
      </c>
      <c r="F33" s="502">
        <v>28.939464456015983</v>
      </c>
      <c r="G33" s="614">
        <f t="shared" si="0"/>
        <v>1.4912881165813685E-2</v>
      </c>
      <c r="H33" s="615"/>
    </row>
    <row r="34" spans="2:8" ht="16.899999999999999" customHeight="1" x14ac:dyDescent="0.3">
      <c r="B34" s="623" t="s">
        <v>208</v>
      </c>
      <c r="C34" s="624" t="s">
        <v>431</v>
      </c>
      <c r="D34" s="618" t="s">
        <v>353</v>
      </c>
      <c r="E34" s="619">
        <v>29.841072832303759</v>
      </c>
      <c r="F34" s="502">
        <v>30.289689285521504</v>
      </c>
      <c r="G34" s="614">
        <f t="shared" si="0"/>
        <v>1.5033522948012301E-2</v>
      </c>
      <c r="H34" s="615"/>
    </row>
    <row r="35" spans="2:8" ht="16.899999999999999" customHeight="1" x14ac:dyDescent="0.3">
      <c r="B35" s="623" t="s">
        <v>208</v>
      </c>
      <c r="C35" s="624" t="s">
        <v>432</v>
      </c>
      <c r="D35" s="618" t="s">
        <v>356</v>
      </c>
      <c r="E35" s="619">
        <v>28.268846036184478</v>
      </c>
      <c r="F35" s="502">
        <v>28.694935549885063</v>
      </c>
      <c r="G35" s="614">
        <f t="shared" si="0"/>
        <v>1.5072759360434729E-2</v>
      </c>
      <c r="H35" s="615"/>
    </row>
    <row r="36" spans="2:8" ht="16.899999999999999" customHeight="1" x14ac:dyDescent="0.3">
      <c r="B36" s="623" t="s">
        <v>208</v>
      </c>
      <c r="C36" s="624" t="s">
        <v>433</v>
      </c>
      <c r="D36" s="618" t="s">
        <v>359</v>
      </c>
      <c r="E36" s="619">
        <v>26.858235924904374</v>
      </c>
      <c r="F36" s="502">
        <v>27.259657187812266</v>
      </c>
      <c r="G36" s="614">
        <f t="shared" si="0"/>
        <v>1.4945928095585481E-2</v>
      </c>
      <c r="H36" s="615"/>
    </row>
    <row r="37" spans="2:8" ht="16.899999999999999" customHeight="1" x14ac:dyDescent="0.3">
      <c r="B37" s="623" t="s">
        <v>208</v>
      </c>
      <c r="C37" s="624" t="s">
        <v>434</v>
      </c>
      <c r="D37" s="618" t="s">
        <v>362</v>
      </c>
      <c r="E37" s="619">
        <v>25.58</v>
      </c>
      <c r="F37" s="502">
        <v>25.962590816161288</v>
      </c>
      <c r="G37" s="614">
        <f t="shared" si="0"/>
        <v>1.4956638630230223E-2</v>
      </c>
      <c r="H37" s="615"/>
    </row>
    <row r="38" spans="2:8" ht="16.899999999999999" customHeight="1" x14ac:dyDescent="0.3">
      <c r="B38" s="616">
        <v>1942</v>
      </c>
      <c r="C38" s="617" t="s">
        <v>370</v>
      </c>
      <c r="D38" s="620"/>
      <c r="E38" s="621"/>
      <c r="F38" s="622"/>
      <c r="G38" s="614"/>
      <c r="H38" s="615"/>
    </row>
    <row r="39" spans="2:8" ht="16.899999999999999" customHeight="1" x14ac:dyDescent="0.3">
      <c r="B39" s="623" t="s">
        <v>208</v>
      </c>
      <c r="C39" s="624" t="s">
        <v>427</v>
      </c>
      <c r="D39" s="618" t="s">
        <v>345</v>
      </c>
      <c r="E39" s="619">
        <v>33.26665307020604</v>
      </c>
      <c r="F39" s="502">
        <v>33.766252429208954</v>
      </c>
      <c r="G39" s="614">
        <f t="shared" si="0"/>
        <v>1.5018022941729603E-2</v>
      </c>
      <c r="H39" s="615"/>
    </row>
    <row r="40" spans="2:8" ht="16.899999999999999" customHeight="1" x14ac:dyDescent="0.3">
      <c r="B40" s="623" t="s">
        <v>208</v>
      </c>
      <c r="C40" s="624" t="s">
        <v>428</v>
      </c>
      <c r="D40" s="618" t="s">
        <v>347</v>
      </c>
      <c r="E40" s="619">
        <v>31.517420608298497</v>
      </c>
      <c r="F40" s="502">
        <v>31.990759936867047</v>
      </c>
      <c r="G40" s="614">
        <f t="shared" si="0"/>
        <v>1.5018339681132309E-2</v>
      </c>
      <c r="H40" s="615"/>
    </row>
    <row r="41" spans="2:8" ht="16.899999999999999" customHeight="1" x14ac:dyDescent="0.3">
      <c r="B41" s="623" t="s">
        <v>208</v>
      </c>
      <c r="C41" s="624" t="s">
        <v>429</v>
      </c>
      <c r="D41" s="618" t="s">
        <v>349</v>
      </c>
      <c r="E41" s="619">
        <v>29.94</v>
      </c>
      <c r="F41" s="502">
        <v>30.385374509659687</v>
      </c>
      <c r="G41" s="614">
        <f t="shared" si="0"/>
        <v>1.487556812490598E-2</v>
      </c>
      <c r="H41" s="615"/>
    </row>
    <row r="42" spans="2:8" ht="16.899999999999999" customHeight="1" x14ac:dyDescent="0.3">
      <c r="B42" s="623" t="s">
        <v>208</v>
      </c>
      <c r="C42" s="624" t="s">
        <v>430</v>
      </c>
      <c r="D42" s="618" t="s">
        <v>351</v>
      </c>
      <c r="E42" s="619">
        <v>28.514235057075737</v>
      </c>
      <c r="F42" s="502">
        <v>28.939464456015983</v>
      </c>
      <c r="G42" s="614">
        <f t="shared" si="0"/>
        <v>1.4912881165813685E-2</v>
      </c>
      <c r="H42" s="615"/>
    </row>
    <row r="43" spans="2:8" ht="16.899999999999999" customHeight="1" x14ac:dyDescent="0.3">
      <c r="B43" s="623" t="s">
        <v>208</v>
      </c>
      <c r="C43" s="624" t="s">
        <v>431</v>
      </c>
      <c r="D43" s="618" t="s">
        <v>353</v>
      </c>
      <c r="E43" s="619">
        <v>29.841072832303759</v>
      </c>
      <c r="F43" s="502">
        <v>30.289689285521504</v>
      </c>
      <c r="G43" s="614">
        <f t="shared" si="0"/>
        <v>1.5033522948012301E-2</v>
      </c>
      <c r="H43" s="615"/>
    </row>
    <row r="44" spans="2:8" ht="16.899999999999999" customHeight="1" x14ac:dyDescent="0.3">
      <c r="B44" s="623" t="s">
        <v>208</v>
      </c>
      <c r="C44" s="624" t="s">
        <v>432</v>
      </c>
      <c r="D44" s="618" t="s">
        <v>356</v>
      </c>
      <c r="E44" s="619">
        <v>28.268846036184478</v>
      </c>
      <c r="F44" s="502">
        <v>28.694935549885063</v>
      </c>
      <c r="G44" s="614">
        <f t="shared" si="0"/>
        <v>1.5072759360434729E-2</v>
      </c>
      <c r="H44" s="615"/>
    </row>
    <row r="45" spans="2:8" ht="16.899999999999999" customHeight="1" x14ac:dyDescent="0.3">
      <c r="B45" s="623" t="s">
        <v>208</v>
      </c>
      <c r="C45" s="624" t="s">
        <v>433</v>
      </c>
      <c r="D45" s="618" t="s">
        <v>359</v>
      </c>
      <c r="E45" s="619">
        <v>26.858235924904374</v>
      </c>
      <c r="F45" s="502">
        <v>27.259657187812266</v>
      </c>
      <c r="G45" s="614">
        <f t="shared" si="0"/>
        <v>1.4945928095585481E-2</v>
      </c>
      <c r="H45" s="615"/>
    </row>
    <row r="46" spans="2:8" ht="16.899999999999999" customHeight="1" x14ac:dyDescent="0.3">
      <c r="B46" s="623" t="s">
        <v>208</v>
      </c>
      <c r="C46" s="624" t="s">
        <v>434</v>
      </c>
      <c r="D46" s="618" t="s">
        <v>362</v>
      </c>
      <c r="E46" s="619">
        <v>25.58</v>
      </c>
      <c r="F46" s="502">
        <v>25.962590816161288</v>
      </c>
      <c r="G46" s="614">
        <f t="shared" si="0"/>
        <v>1.4956638630230223E-2</v>
      </c>
      <c r="H46" s="615"/>
    </row>
    <row r="47" spans="2:8" ht="16.899999999999999" customHeight="1" x14ac:dyDescent="0.3">
      <c r="B47" s="616">
        <v>1943</v>
      </c>
      <c r="C47" s="617" t="s">
        <v>375</v>
      </c>
      <c r="D47" s="620"/>
      <c r="E47" s="621"/>
      <c r="F47" s="622"/>
      <c r="G47" s="614"/>
      <c r="H47" s="615"/>
    </row>
    <row r="48" spans="2:8" ht="16.899999999999999" customHeight="1" x14ac:dyDescent="0.3">
      <c r="B48" s="623" t="s">
        <v>208</v>
      </c>
      <c r="C48" s="624" t="s">
        <v>427</v>
      </c>
      <c r="D48" s="618" t="s">
        <v>345</v>
      </c>
      <c r="E48" s="619">
        <v>191.61383926478931</v>
      </c>
      <c r="F48" s="502">
        <v>194.48000000000002</v>
      </c>
      <c r="G48" s="614">
        <f t="shared" si="0"/>
        <v>1.4958004840401884E-2</v>
      </c>
      <c r="H48" s="615"/>
    </row>
    <row r="49" spans="2:8" ht="16.899999999999999" customHeight="1" x14ac:dyDescent="0.3">
      <c r="B49" s="623" t="s">
        <v>208</v>
      </c>
      <c r="C49" s="624" t="s">
        <v>428</v>
      </c>
      <c r="D49" s="618" t="s">
        <v>347</v>
      </c>
      <c r="E49" s="619">
        <v>181.52451631485826</v>
      </c>
      <c r="F49" s="502">
        <v>184.25333333333333</v>
      </c>
      <c r="G49" s="614">
        <f t="shared" si="0"/>
        <v>1.5032773940804045E-2</v>
      </c>
      <c r="H49" s="615"/>
    </row>
    <row r="50" spans="2:8" ht="16.899999999999999" customHeight="1" x14ac:dyDescent="0.3">
      <c r="B50" s="623" t="s">
        <v>208</v>
      </c>
      <c r="C50" s="624" t="s">
        <v>429</v>
      </c>
      <c r="D50" s="618" t="s">
        <v>349</v>
      </c>
      <c r="E50" s="619">
        <v>172.45</v>
      </c>
      <c r="F50" s="502">
        <v>175.04000000000002</v>
      </c>
      <c r="G50" s="614">
        <f t="shared" si="0"/>
        <v>1.501884604233128E-2</v>
      </c>
      <c r="H50" s="615"/>
    </row>
    <row r="51" spans="2:8" ht="16.899999999999999" customHeight="1" x14ac:dyDescent="0.3">
      <c r="B51" s="623" t="s">
        <v>208</v>
      </c>
      <c r="C51" s="624" t="s">
        <v>430</v>
      </c>
      <c r="D51" s="618" t="s">
        <v>351</v>
      </c>
      <c r="E51" s="619">
        <v>164.24043365553371</v>
      </c>
      <c r="F51" s="502">
        <v>166.70666666666668</v>
      </c>
      <c r="G51" s="614">
        <f t="shared" si="0"/>
        <v>1.5015991837341813E-2</v>
      </c>
      <c r="H51" s="615"/>
    </row>
    <row r="52" spans="2:8" ht="16.899999999999999" customHeight="1" x14ac:dyDescent="0.3">
      <c r="B52" s="623" t="s">
        <v>208</v>
      </c>
      <c r="C52" s="624" t="s">
        <v>431</v>
      </c>
      <c r="D52" s="618" t="s">
        <v>353</v>
      </c>
      <c r="E52" s="619">
        <v>171.92375990311618</v>
      </c>
      <c r="F52" s="502">
        <v>174.49333333333334</v>
      </c>
      <c r="G52" s="614">
        <f t="shared" si="0"/>
        <v>1.4946005320411793E-2</v>
      </c>
      <c r="H52" s="615"/>
    </row>
    <row r="53" spans="2:8" ht="16.899999999999999" customHeight="1" x14ac:dyDescent="0.3">
      <c r="B53" s="623" t="s">
        <v>208</v>
      </c>
      <c r="C53" s="624" t="s">
        <v>432</v>
      </c>
      <c r="D53" s="618" t="s">
        <v>356</v>
      </c>
      <c r="E53" s="619">
        <v>162.86603672117775</v>
      </c>
      <c r="F53" s="502">
        <v>165.30666666666667</v>
      </c>
      <c r="G53" s="614">
        <f t="shared" si="0"/>
        <v>1.4985505846545566E-2</v>
      </c>
      <c r="H53" s="615"/>
    </row>
    <row r="54" spans="2:8" ht="16.899999999999999" customHeight="1" x14ac:dyDescent="0.3">
      <c r="B54" s="623" t="s">
        <v>208</v>
      </c>
      <c r="C54" s="624" t="s">
        <v>433</v>
      </c>
      <c r="D54" s="618" t="s">
        <v>359</v>
      </c>
      <c r="E54" s="619">
        <v>154.72377609491761</v>
      </c>
      <c r="F54" s="502">
        <v>157.04000000000002</v>
      </c>
      <c r="G54" s="614">
        <f t="shared" si="0"/>
        <v>1.497005801914697E-2</v>
      </c>
      <c r="H54" s="615"/>
    </row>
    <row r="55" spans="2:8" ht="16.899999999999999" customHeight="1" x14ac:dyDescent="0.3">
      <c r="B55" s="623" t="s">
        <v>208</v>
      </c>
      <c r="C55" s="624" t="s">
        <v>434</v>
      </c>
      <c r="D55" s="618" t="s">
        <v>362</v>
      </c>
      <c r="E55" s="619">
        <v>147.36000000000001</v>
      </c>
      <c r="F55" s="502">
        <v>149.56</v>
      </c>
      <c r="G55" s="614">
        <f t="shared" si="0"/>
        <v>1.4929424538544955E-2</v>
      </c>
      <c r="H55" s="615"/>
    </row>
    <row r="56" spans="2:8" ht="16.899999999999999" customHeight="1" x14ac:dyDescent="0.3">
      <c r="B56" s="616">
        <v>1944</v>
      </c>
      <c r="C56" s="617" t="s">
        <v>380</v>
      </c>
      <c r="D56" s="620"/>
      <c r="E56" s="621"/>
      <c r="F56" s="622"/>
      <c r="G56" s="614"/>
      <c r="H56" s="615"/>
    </row>
    <row r="57" spans="2:8" ht="16.899999999999999" customHeight="1" x14ac:dyDescent="0.3">
      <c r="B57" s="623" t="s">
        <v>208</v>
      </c>
      <c r="C57" s="624" t="s">
        <v>427</v>
      </c>
      <c r="D57" s="618" t="s">
        <v>345</v>
      </c>
      <c r="E57" s="619">
        <v>191.61383926478931</v>
      </c>
      <c r="F57" s="502">
        <v>194.48000000000002</v>
      </c>
      <c r="G57" s="614">
        <f t="shared" si="0"/>
        <v>1.4958004840401884E-2</v>
      </c>
      <c r="H57" s="615"/>
    </row>
    <row r="58" spans="2:8" ht="16.899999999999999" customHeight="1" x14ac:dyDescent="0.3">
      <c r="B58" s="623" t="s">
        <v>208</v>
      </c>
      <c r="C58" s="624" t="s">
        <v>428</v>
      </c>
      <c r="D58" s="618" t="s">
        <v>347</v>
      </c>
      <c r="E58" s="619">
        <v>181.52451631485826</v>
      </c>
      <c r="F58" s="502">
        <v>184.25333333333333</v>
      </c>
      <c r="G58" s="614">
        <f t="shared" si="0"/>
        <v>1.5032773940804045E-2</v>
      </c>
      <c r="H58" s="615"/>
    </row>
    <row r="59" spans="2:8" ht="16.899999999999999" customHeight="1" x14ac:dyDescent="0.3">
      <c r="B59" s="623" t="s">
        <v>208</v>
      </c>
      <c r="C59" s="624" t="s">
        <v>429</v>
      </c>
      <c r="D59" s="618" t="s">
        <v>349</v>
      </c>
      <c r="E59" s="619">
        <v>172.45</v>
      </c>
      <c r="F59" s="502">
        <v>175.04000000000002</v>
      </c>
      <c r="G59" s="614">
        <f t="shared" si="0"/>
        <v>1.501884604233128E-2</v>
      </c>
      <c r="H59" s="615"/>
    </row>
    <row r="60" spans="2:8" ht="16.899999999999999" customHeight="1" x14ac:dyDescent="0.3">
      <c r="B60" s="623" t="s">
        <v>208</v>
      </c>
      <c r="C60" s="624" t="s">
        <v>430</v>
      </c>
      <c r="D60" s="618" t="s">
        <v>351</v>
      </c>
      <c r="E60" s="619">
        <v>164.24043365553371</v>
      </c>
      <c r="F60" s="502">
        <v>166.70666666666668</v>
      </c>
      <c r="G60" s="614">
        <f t="shared" si="0"/>
        <v>1.5015991837341813E-2</v>
      </c>
      <c r="H60" s="615"/>
    </row>
    <row r="61" spans="2:8" ht="16.899999999999999" customHeight="1" x14ac:dyDescent="0.3">
      <c r="B61" s="623" t="s">
        <v>208</v>
      </c>
      <c r="C61" s="624" t="s">
        <v>431</v>
      </c>
      <c r="D61" s="618" t="s">
        <v>353</v>
      </c>
      <c r="E61" s="619">
        <v>171.92375990311618</v>
      </c>
      <c r="F61" s="502">
        <v>174.49333333333334</v>
      </c>
      <c r="G61" s="614">
        <f t="shared" si="0"/>
        <v>1.4946005320411793E-2</v>
      </c>
      <c r="H61" s="615"/>
    </row>
    <row r="62" spans="2:8" ht="16.899999999999999" customHeight="1" x14ac:dyDescent="0.3">
      <c r="B62" s="623" t="s">
        <v>208</v>
      </c>
      <c r="C62" s="624" t="s">
        <v>432</v>
      </c>
      <c r="D62" s="618" t="s">
        <v>356</v>
      </c>
      <c r="E62" s="619">
        <v>162.86603672117775</v>
      </c>
      <c r="F62" s="502">
        <v>165.30666666666667</v>
      </c>
      <c r="G62" s="614">
        <f t="shared" si="0"/>
        <v>1.4985505846545566E-2</v>
      </c>
      <c r="H62" s="615"/>
    </row>
    <row r="63" spans="2:8" ht="16.899999999999999" customHeight="1" x14ac:dyDescent="0.3">
      <c r="B63" s="623" t="s">
        <v>208</v>
      </c>
      <c r="C63" s="624" t="s">
        <v>433</v>
      </c>
      <c r="D63" s="618" t="s">
        <v>359</v>
      </c>
      <c r="E63" s="619">
        <v>154.72377609491761</v>
      </c>
      <c r="F63" s="502">
        <v>157.04000000000002</v>
      </c>
      <c r="G63" s="614">
        <f t="shared" si="0"/>
        <v>1.497005801914697E-2</v>
      </c>
      <c r="H63" s="615"/>
    </row>
    <row r="64" spans="2:8" ht="16.899999999999999" customHeight="1" x14ac:dyDescent="0.3">
      <c r="B64" s="623" t="s">
        <v>208</v>
      </c>
      <c r="C64" s="624" t="s">
        <v>434</v>
      </c>
      <c r="D64" s="618" t="s">
        <v>362</v>
      </c>
      <c r="E64" s="619">
        <v>147.36000000000001</v>
      </c>
      <c r="F64" s="502">
        <v>149.56</v>
      </c>
      <c r="G64" s="614">
        <f t="shared" si="0"/>
        <v>1.4929424538544955E-2</v>
      </c>
      <c r="H64" s="615"/>
    </row>
    <row r="65" spans="2:8" ht="21.75" customHeight="1" x14ac:dyDescent="0.3">
      <c r="B65" s="616">
        <v>1945</v>
      </c>
      <c r="C65" s="617" t="s">
        <v>384</v>
      </c>
      <c r="D65" s="620"/>
      <c r="E65" s="621"/>
      <c r="F65" s="622"/>
      <c r="G65" s="614"/>
      <c r="H65" s="615"/>
    </row>
    <row r="66" spans="2:8" ht="16.899999999999999" customHeight="1" x14ac:dyDescent="0.3">
      <c r="B66" s="623" t="s">
        <v>208</v>
      </c>
      <c r="C66" s="624" t="s">
        <v>427</v>
      </c>
      <c r="D66" s="618" t="s">
        <v>345</v>
      </c>
      <c r="E66" s="619">
        <v>33.26665307020604</v>
      </c>
      <c r="F66" s="502">
        <v>33.766252429208954</v>
      </c>
      <c r="G66" s="614">
        <f t="shared" si="0"/>
        <v>1.5018022941729603E-2</v>
      </c>
      <c r="H66" s="615"/>
    </row>
    <row r="67" spans="2:8" ht="16.899999999999999" customHeight="1" x14ac:dyDescent="0.3">
      <c r="B67" s="623" t="s">
        <v>208</v>
      </c>
      <c r="C67" s="624" t="s">
        <v>428</v>
      </c>
      <c r="D67" s="618" t="s">
        <v>347</v>
      </c>
      <c r="E67" s="619">
        <v>31.517420608298497</v>
      </c>
      <c r="F67" s="502">
        <v>31.990759936867047</v>
      </c>
      <c r="G67" s="614">
        <f t="shared" si="0"/>
        <v>1.5018339681132309E-2</v>
      </c>
      <c r="H67" s="615"/>
    </row>
    <row r="68" spans="2:8" ht="16.899999999999999" customHeight="1" x14ac:dyDescent="0.3">
      <c r="B68" s="623" t="s">
        <v>208</v>
      </c>
      <c r="C68" s="624" t="s">
        <v>429</v>
      </c>
      <c r="D68" s="618" t="s">
        <v>349</v>
      </c>
      <c r="E68" s="619">
        <v>29.94</v>
      </c>
      <c r="F68" s="502">
        <v>30.385374509659687</v>
      </c>
      <c r="G68" s="614">
        <f t="shared" si="0"/>
        <v>1.487556812490598E-2</v>
      </c>
      <c r="H68" s="615"/>
    </row>
    <row r="69" spans="2:8" ht="16.899999999999999" customHeight="1" x14ac:dyDescent="0.3">
      <c r="B69" s="623" t="s">
        <v>208</v>
      </c>
      <c r="C69" s="624" t="s">
        <v>430</v>
      </c>
      <c r="D69" s="618" t="s">
        <v>351</v>
      </c>
      <c r="E69" s="619">
        <v>28.514235057075737</v>
      </c>
      <c r="F69" s="502">
        <v>28.939464456015983</v>
      </c>
      <c r="G69" s="614">
        <f t="shared" si="0"/>
        <v>1.4912881165813685E-2</v>
      </c>
      <c r="H69" s="615"/>
    </row>
    <row r="70" spans="2:8" ht="16.899999999999999" customHeight="1" x14ac:dyDescent="0.3">
      <c r="B70" s="623" t="s">
        <v>208</v>
      </c>
      <c r="C70" s="624" t="s">
        <v>431</v>
      </c>
      <c r="D70" s="618" t="s">
        <v>353</v>
      </c>
      <c r="E70" s="619">
        <v>29.841072832303759</v>
      </c>
      <c r="F70" s="502">
        <v>30.289689285521504</v>
      </c>
      <c r="G70" s="614">
        <f t="shared" si="0"/>
        <v>1.5033522948012301E-2</v>
      </c>
      <c r="H70" s="615"/>
    </row>
    <row r="71" spans="2:8" ht="16.899999999999999" customHeight="1" x14ac:dyDescent="0.3">
      <c r="B71" s="623" t="s">
        <v>208</v>
      </c>
      <c r="C71" s="624" t="s">
        <v>432</v>
      </c>
      <c r="D71" s="618" t="s">
        <v>356</v>
      </c>
      <c r="E71" s="619">
        <v>28.268846036184478</v>
      </c>
      <c r="F71" s="502">
        <v>28.694935549885063</v>
      </c>
      <c r="G71" s="614">
        <f t="shared" si="0"/>
        <v>1.5072759360434729E-2</v>
      </c>
      <c r="H71" s="615"/>
    </row>
    <row r="72" spans="2:8" ht="16.899999999999999" customHeight="1" x14ac:dyDescent="0.3">
      <c r="B72" s="623" t="s">
        <v>208</v>
      </c>
      <c r="C72" s="624" t="s">
        <v>433</v>
      </c>
      <c r="D72" s="618" t="s">
        <v>359</v>
      </c>
      <c r="E72" s="619">
        <v>26.858235924904374</v>
      </c>
      <c r="F72" s="502">
        <v>27.259657187812266</v>
      </c>
      <c r="G72" s="614">
        <f t="shared" si="0"/>
        <v>1.4945928095585481E-2</v>
      </c>
      <c r="H72" s="615"/>
    </row>
    <row r="73" spans="2:8" ht="16.899999999999999" customHeight="1" x14ac:dyDescent="0.3">
      <c r="B73" s="623" t="s">
        <v>208</v>
      </c>
      <c r="C73" s="624" t="s">
        <v>434</v>
      </c>
      <c r="D73" s="618" t="s">
        <v>362</v>
      </c>
      <c r="E73" s="619">
        <v>25.58</v>
      </c>
      <c r="F73" s="502">
        <v>25.962590816161288</v>
      </c>
      <c r="G73" s="614">
        <f t="shared" si="0"/>
        <v>1.4956638630230223E-2</v>
      </c>
      <c r="H73" s="615"/>
    </row>
    <row r="74" spans="2:8" ht="16.899999999999999" customHeight="1" x14ac:dyDescent="0.3">
      <c r="B74" s="616">
        <v>1946</v>
      </c>
      <c r="C74" s="617" t="s">
        <v>386</v>
      </c>
      <c r="D74" s="620"/>
      <c r="E74" s="621"/>
      <c r="F74" s="622"/>
      <c r="G74" s="614"/>
      <c r="H74" s="615"/>
    </row>
    <row r="75" spans="2:8" ht="16.899999999999999" customHeight="1" x14ac:dyDescent="0.3">
      <c r="B75" s="623" t="s">
        <v>208</v>
      </c>
      <c r="C75" s="624" t="s">
        <v>427</v>
      </c>
      <c r="D75" s="618" t="s">
        <v>345</v>
      </c>
      <c r="E75" s="619">
        <v>33.26665307020604</v>
      </c>
      <c r="F75" s="502">
        <v>33.766252429208954</v>
      </c>
      <c r="G75" s="614">
        <f t="shared" ref="G75:G118" si="1">F75/E75-1</f>
        <v>1.5018022941729603E-2</v>
      </c>
      <c r="H75" s="615"/>
    </row>
    <row r="76" spans="2:8" ht="16.899999999999999" customHeight="1" x14ac:dyDescent="0.3">
      <c r="B76" s="623" t="s">
        <v>208</v>
      </c>
      <c r="C76" s="624" t="s">
        <v>428</v>
      </c>
      <c r="D76" s="618" t="s">
        <v>347</v>
      </c>
      <c r="E76" s="619">
        <v>31.517420608298497</v>
      </c>
      <c r="F76" s="502">
        <v>31.990759936867047</v>
      </c>
      <c r="G76" s="614">
        <f t="shared" si="1"/>
        <v>1.5018339681132309E-2</v>
      </c>
      <c r="H76" s="615"/>
    </row>
    <row r="77" spans="2:8" ht="16.899999999999999" customHeight="1" x14ac:dyDescent="0.3">
      <c r="B77" s="623" t="s">
        <v>208</v>
      </c>
      <c r="C77" s="624" t="s">
        <v>429</v>
      </c>
      <c r="D77" s="618" t="s">
        <v>349</v>
      </c>
      <c r="E77" s="619">
        <v>29.94</v>
      </c>
      <c r="F77" s="502">
        <v>30.385374509659687</v>
      </c>
      <c r="G77" s="614">
        <f t="shared" si="1"/>
        <v>1.487556812490598E-2</v>
      </c>
      <c r="H77" s="615"/>
    </row>
    <row r="78" spans="2:8" ht="16.899999999999999" customHeight="1" x14ac:dyDescent="0.3">
      <c r="B78" s="623" t="s">
        <v>208</v>
      </c>
      <c r="C78" s="624" t="s">
        <v>430</v>
      </c>
      <c r="D78" s="618" t="s">
        <v>351</v>
      </c>
      <c r="E78" s="619">
        <v>28.514235057075737</v>
      </c>
      <c r="F78" s="502">
        <v>28.939464456015983</v>
      </c>
      <c r="G78" s="614">
        <f t="shared" si="1"/>
        <v>1.4912881165813685E-2</v>
      </c>
      <c r="H78" s="615"/>
    </row>
    <row r="79" spans="2:8" ht="16.899999999999999" customHeight="1" x14ac:dyDescent="0.3">
      <c r="B79" s="623" t="s">
        <v>208</v>
      </c>
      <c r="C79" s="624" t="s">
        <v>431</v>
      </c>
      <c r="D79" s="618" t="s">
        <v>353</v>
      </c>
      <c r="E79" s="619">
        <v>29.841072832303759</v>
      </c>
      <c r="F79" s="502">
        <v>30.289689285521504</v>
      </c>
      <c r="G79" s="614">
        <f t="shared" si="1"/>
        <v>1.5033522948012301E-2</v>
      </c>
      <c r="H79" s="615"/>
    </row>
    <row r="80" spans="2:8" ht="16.899999999999999" customHeight="1" x14ac:dyDescent="0.3">
      <c r="B80" s="623" t="s">
        <v>208</v>
      </c>
      <c r="C80" s="624" t="s">
        <v>432</v>
      </c>
      <c r="D80" s="618" t="s">
        <v>356</v>
      </c>
      <c r="E80" s="619">
        <v>28.268846036184478</v>
      </c>
      <c r="F80" s="502">
        <v>28.694935549885063</v>
      </c>
      <c r="G80" s="614">
        <f t="shared" si="1"/>
        <v>1.5072759360434729E-2</v>
      </c>
      <c r="H80" s="615"/>
    </row>
    <row r="81" spans="2:8" ht="16.899999999999999" customHeight="1" x14ac:dyDescent="0.3">
      <c r="B81" s="623" t="s">
        <v>208</v>
      </c>
      <c r="C81" s="624" t="s">
        <v>433</v>
      </c>
      <c r="D81" s="618" t="s">
        <v>359</v>
      </c>
      <c r="E81" s="619">
        <v>26.858235924904374</v>
      </c>
      <c r="F81" s="502">
        <v>27.259657187812266</v>
      </c>
      <c r="G81" s="614">
        <f t="shared" si="1"/>
        <v>1.4945928095585481E-2</v>
      </c>
      <c r="H81" s="615"/>
    </row>
    <row r="82" spans="2:8" ht="16.899999999999999" customHeight="1" x14ac:dyDescent="0.3">
      <c r="B82" s="623" t="s">
        <v>208</v>
      </c>
      <c r="C82" s="624" t="s">
        <v>434</v>
      </c>
      <c r="D82" s="618" t="s">
        <v>362</v>
      </c>
      <c r="E82" s="619">
        <v>25.58</v>
      </c>
      <c r="F82" s="502">
        <v>25.962590816161288</v>
      </c>
      <c r="G82" s="614">
        <f t="shared" si="1"/>
        <v>1.4956638630230223E-2</v>
      </c>
      <c r="H82" s="615"/>
    </row>
    <row r="83" spans="2:8" ht="16.899999999999999" customHeight="1" x14ac:dyDescent="0.3">
      <c r="B83" s="616">
        <v>1947</v>
      </c>
      <c r="C83" s="617" t="s">
        <v>387</v>
      </c>
      <c r="D83" s="620"/>
      <c r="E83" s="621"/>
      <c r="F83" s="622"/>
      <c r="G83" s="614"/>
      <c r="H83" s="615"/>
    </row>
    <row r="84" spans="2:8" ht="16.899999999999999" customHeight="1" x14ac:dyDescent="0.3">
      <c r="B84" s="623" t="s">
        <v>208</v>
      </c>
      <c r="C84" s="624" t="s">
        <v>427</v>
      </c>
      <c r="D84" s="618" t="s">
        <v>345</v>
      </c>
      <c r="E84" s="619">
        <v>33.26665307020604</v>
      </c>
      <c r="F84" s="502">
        <v>33.766252429208954</v>
      </c>
      <c r="G84" s="614">
        <f t="shared" si="1"/>
        <v>1.5018022941729603E-2</v>
      </c>
      <c r="H84" s="615"/>
    </row>
    <row r="85" spans="2:8" ht="16.899999999999999" customHeight="1" x14ac:dyDescent="0.3">
      <c r="B85" s="623" t="s">
        <v>208</v>
      </c>
      <c r="C85" s="624" t="s">
        <v>428</v>
      </c>
      <c r="D85" s="618" t="s">
        <v>347</v>
      </c>
      <c r="E85" s="619">
        <v>31.517420608298497</v>
      </c>
      <c r="F85" s="502">
        <v>31.990759936867047</v>
      </c>
      <c r="G85" s="614">
        <f t="shared" si="1"/>
        <v>1.5018339681132309E-2</v>
      </c>
      <c r="H85" s="615"/>
    </row>
    <row r="86" spans="2:8" ht="16.899999999999999" customHeight="1" x14ac:dyDescent="0.3">
      <c r="B86" s="623" t="s">
        <v>208</v>
      </c>
      <c r="C86" s="624" t="s">
        <v>429</v>
      </c>
      <c r="D86" s="618" t="s">
        <v>349</v>
      </c>
      <c r="E86" s="619">
        <v>29.94</v>
      </c>
      <c r="F86" s="502">
        <v>30.385374509659687</v>
      </c>
      <c r="G86" s="614">
        <f t="shared" si="1"/>
        <v>1.487556812490598E-2</v>
      </c>
      <c r="H86" s="615"/>
    </row>
    <row r="87" spans="2:8" ht="16.899999999999999" customHeight="1" x14ac:dyDescent="0.3">
      <c r="B87" s="623" t="s">
        <v>208</v>
      </c>
      <c r="C87" s="624" t="s">
        <v>430</v>
      </c>
      <c r="D87" s="618" t="s">
        <v>351</v>
      </c>
      <c r="E87" s="619">
        <v>28.514235057075737</v>
      </c>
      <c r="F87" s="502">
        <v>28.939464456015983</v>
      </c>
      <c r="G87" s="614">
        <f t="shared" si="1"/>
        <v>1.4912881165813685E-2</v>
      </c>
      <c r="H87" s="615"/>
    </row>
    <row r="88" spans="2:8" ht="16.899999999999999" customHeight="1" x14ac:dyDescent="0.3">
      <c r="B88" s="623" t="s">
        <v>208</v>
      </c>
      <c r="C88" s="624" t="s">
        <v>431</v>
      </c>
      <c r="D88" s="618" t="s">
        <v>353</v>
      </c>
      <c r="E88" s="619">
        <v>29.841072832303759</v>
      </c>
      <c r="F88" s="502">
        <v>30.289689285521504</v>
      </c>
      <c r="G88" s="614">
        <f t="shared" si="1"/>
        <v>1.5033522948012301E-2</v>
      </c>
      <c r="H88" s="615"/>
    </row>
    <row r="89" spans="2:8" ht="16.899999999999999" customHeight="1" x14ac:dyDescent="0.3">
      <c r="B89" s="623" t="s">
        <v>208</v>
      </c>
      <c r="C89" s="624" t="s">
        <v>432</v>
      </c>
      <c r="D89" s="618" t="s">
        <v>356</v>
      </c>
      <c r="E89" s="619">
        <v>28.268846036184478</v>
      </c>
      <c r="F89" s="502">
        <v>28.694935549885063</v>
      </c>
      <c r="G89" s="614">
        <f t="shared" si="1"/>
        <v>1.5072759360434729E-2</v>
      </c>
      <c r="H89" s="615"/>
    </row>
    <row r="90" spans="2:8" ht="16.899999999999999" customHeight="1" x14ac:dyDescent="0.3">
      <c r="B90" s="623" t="s">
        <v>208</v>
      </c>
      <c r="C90" s="624" t="s">
        <v>433</v>
      </c>
      <c r="D90" s="618" t="s">
        <v>359</v>
      </c>
      <c r="E90" s="619">
        <v>26.858235924904374</v>
      </c>
      <c r="F90" s="502">
        <v>27.259657187812266</v>
      </c>
      <c r="G90" s="614">
        <f t="shared" si="1"/>
        <v>1.4945928095585481E-2</v>
      </c>
      <c r="H90" s="615"/>
    </row>
    <row r="91" spans="2:8" ht="16.899999999999999" customHeight="1" x14ac:dyDescent="0.3">
      <c r="B91" s="623" t="s">
        <v>208</v>
      </c>
      <c r="C91" s="624" t="s">
        <v>434</v>
      </c>
      <c r="D91" s="618" t="s">
        <v>362</v>
      </c>
      <c r="E91" s="619">
        <v>25.58</v>
      </c>
      <c r="F91" s="502">
        <v>25.962590816161288</v>
      </c>
      <c r="G91" s="614">
        <f t="shared" si="1"/>
        <v>1.4956638630230223E-2</v>
      </c>
      <c r="H91" s="615"/>
    </row>
    <row r="92" spans="2:8" ht="16.899999999999999" customHeight="1" x14ac:dyDescent="0.3">
      <c r="B92" s="616">
        <v>1948</v>
      </c>
      <c r="C92" s="617" t="s">
        <v>388</v>
      </c>
      <c r="D92" s="620"/>
      <c r="E92" s="621"/>
      <c r="F92" s="622"/>
      <c r="G92" s="614"/>
      <c r="H92" s="615"/>
    </row>
    <row r="93" spans="2:8" ht="16.899999999999999" customHeight="1" x14ac:dyDescent="0.3">
      <c r="B93" s="623" t="s">
        <v>208</v>
      </c>
      <c r="C93" s="624" t="s">
        <v>427</v>
      </c>
      <c r="D93" s="618" t="s">
        <v>345</v>
      </c>
      <c r="E93" s="619">
        <v>33.26665307020604</v>
      </c>
      <c r="F93" s="502">
        <v>33.766252429208954</v>
      </c>
      <c r="G93" s="614">
        <f t="shared" si="1"/>
        <v>1.5018022941729603E-2</v>
      </c>
      <c r="H93" s="615"/>
    </row>
    <row r="94" spans="2:8" ht="16.899999999999999" customHeight="1" x14ac:dyDescent="0.3">
      <c r="B94" s="623" t="s">
        <v>208</v>
      </c>
      <c r="C94" s="624" t="s">
        <v>428</v>
      </c>
      <c r="D94" s="618" t="s">
        <v>347</v>
      </c>
      <c r="E94" s="619">
        <v>31.517420608298497</v>
      </c>
      <c r="F94" s="502">
        <v>31.990759936867047</v>
      </c>
      <c r="G94" s="614">
        <f t="shared" si="1"/>
        <v>1.5018339681132309E-2</v>
      </c>
      <c r="H94" s="615"/>
    </row>
    <row r="95" spans="2:8" ht="16.899999999999999" customHeight="1" x14ac:dyDescent="0.3">
      <c r="B95" s="623" t="s">
        <v>208</v>
      </c>
      <c r="C95" s="624" t="s">
        <v>429</v>
      </c>
      <c r="D95" s="618" t="s">
        <v>349</v>
      </c>
      <c r="E95" s="619">
        <v>29.94</v>
      </c>
      <c r="F95" s="502">
        <v>30.385374509659687</v>
      </c>
      <c r="G95" s="614">
        <f t="shared" si="1"/>
        <v>1.487556812490598E-2</v>
      </c>
      <c r="H95" s="615"/>
    </row>
    <row r="96" spans="2:8" ht="16.899999999999999" customHeight="1" x14ac:dyDescent="0.3">
      <c r="B96" s="623" t="s">
        <v>208</v>
      </c>
      <c r="C96" s="624" t="s">
        <v>430</v>
      </c>
      <c r="D96" s="618" t="s">
        <v>351</v>
      </c>
      <c r="E96" s="619">
        <v>28.514235057075737</v>
      </c>
      <c r="F96" s="502">
        <v>28.939464456015983</v>
      </c>
      <c r="G96" s="614">
        <f t="shared" si="1"/>
        <v>1.4912881165813685E-2</v>
      </c>
      <c r="H96" s="615"/>
    </row>
    <row r="97" spans="2:8" ht="16.899999999999999" customHeight="1" x14ac:dyDescent="0.3">
      <c r="B97" s="623" t="s">
        <v>208</v>
      </c>
      <c r="C97" s="624" t="s">
        <v>431</v>
      </c>
      <c r="D97" s="618" t="s">
        <v>353</v>
      </c>
      <c r="E97" s="619">
        <v>29.841072832303759</v>
      </c>
      <c r="F97" s="502">
        <v>30.289689285521504</v>
      </c>
      <c r="G97" s="614">
        <f t="shared" si="1"/>
        <v>1.5033522948012301E-2</v>
      </c>
      <c r="H97" s="615"/>
    </row>
    <row r="98" spans="2:8" ht="16.899999999999999" customHeight="1" x14ac:dyDescent="0.3">
      <c r="B98" s="623" t="s">
        <v>208</v>
      </c>
      <c r="C98" s="624" t="s">
        <v>432</v>
      </c>
      <c r="D98" s="618" t="s">
        <v>356</v>
      </c>
      <c r="E98" s="619">
        <v>28.268846036184478</v>
      </c>
      <c r="F98" s="502">
        <v>28.694935549885063</v>
      </c>
      <c r="G98" s="614">
        <f t="shared" si="1"/>
        <v>1.5072759360434729E-2</v>
      </c>
      <c r="H98" s="615"/>
    </row>
    <row r="99" spans="2:8" ht="16.899999999999999" customHeight="1" x14ac:dyDescent="0.3">
      <c r="B99" s="623" t="s">
        <v>208</v>
      </c>
      <c r="C99" s="624" t="s">
        <v>433</v>
      </c>
      <c r="D99" s="618" t="s">
        <v>359</v>
      </c>
      <c r="E99" s="619">
        <v>26.858235924904374</v>
      </c>
      <c r="F99" s="502">
        <v>27.259657187812266</v>
      </c>
      <c r="G99" s="614">
        <f t="shared" si="1"/>
        <v>1.4945928095585481E-2</v>
      </c>
      <c r="H99" s="615"/>
    </row>
    <row r="100" spans="2:8" ht="16.899999999999999" customHeight="1" x14ac:dyDescent="0.3">
      <c r="B100" s="623" t="s">
        <v>208</v>
      </c>
      <c r="C100" s="624" t="s">
        <v>434</v>
      </c>
      <c r="D100" s="618" t="s">
        <v>362</v>
      </c>
      <c r="E100" s="619">
        <v>25.58</v>
      </c>
      <c r="F100" s="502">
        <v>25.962590816161288</v>
      </c>
      <c r="G100" s="614">
        <f t="shared" si="1"/>
        <v>1.4956638630230223E-2</v>
      </c>
      <c r="H100" s="615"/>
    </row>
    <row r="101" spans="2:8" ht="16.899999999999999" customHeight="1" x14ac:dyDescent="0.3">
      <c r="B101" s="616">
        <v>1949</v>
      </c>
      <c r="C101" s="617" t="s">
        <v>389</v>
      </c>
      <c r="D101" s="620"/>
      <c r="E101" s="621"/>
      <c r="F101" s="622"/>
      <c r="G101" s="614"/>
      <c r="H101" s="615"/>
    </row>
    <row r="102" spans="2:8" ht="16.899999999999999" customHeight="1" x14ac:dyDescent="0.3">
      <c r="B102" s="623" t="s">
        <v>208</v>
      </c>
      <c r="C102" s="624" t="s">
        <v>427</v>
      </c>
      <c r="D102" s="618" t="s">
        <v>345</v>
      </c>
      <c r="E102" s="619">
        <v>33.26665307020604</v>
      </c>
      <c r="F102" s="502">
        <v>33.766252429208954</v>
      </c>
      <c r="G102" s="614">
        <f t="shared" si="1"/>
        <v>1.5018022941729603E-2</v>
      </c>
      <c r="H102" s="615"/>
    </row>
    <row r="103" spans="2:8" ht="16.899999999999999" customHeight="1" x14ac:dyDescent="0.3">
      <c r="B103" s="623" t="s">
        <v>208</v>
      </c>
      <c r="C103" s="624" t="s">
        <v>428</v>
      </c>
      <c r="D103" s="618" t="s">
        <v>347</v>
      </c>
      <c r="E103" s="619">
        <v>31.517420608298497</v>
      </c>
      <c r="F103" s="502">
        <v>31.990759936867047</v>
      </c>
      <c r="G103" s="614">
        <f t="shared" si="1"/>
        <v>1.5018339681132309E-2</v>
      </c>
      <c r="H103" s="615"/>
    </row>
    <row r="104" spans="2:8" ht="16.899999999999999" customHeight="1" x14ac:dyDescent="0.3">
      <c r="B104" s="623" t="s">
        <v>208</v>
      </c>
      <c r="C104" s="624" t="s">
        <v>429</v>
      </c>
      <c r="D104" s="618" t="s">
        <v>349</v>
      </c>
      <c r="E104" s="619">
        <v>29.94</v>
      </c>
      <c r="F104" s="502">
        <v>30.385374509659687</v>
      </c>
      <c r="G104" s="614">
        <f t="shared" si="1"/>
        <v>1.487556812490598E-2</v>
      </c>
      <c r="H104" s="615"/>
    </row>
    <row r="105" spans="2:8" ht="16.899999999999999" customHeight="1" x14ac:dyDescent="0.3">
      <c r="B105" s="623" t="s">
        <v>208</v>
      </c>
      <c r="C105" s="624" t="s">
        <v>430</v>
      </c>
      <c r="D105" s="618" t="s">
        <v>351</v>
      </c>
      <c r="E105" s="619">
        <v>28.514235057075737</v>
      </c>
      <c r="F105" s="502">
        <v>28.939464456015983</v>
      </c>
      <c r="G105" s="614">
        <f t="shared" si="1"/>
        <v>1.4912881165813685E-2</v>
      </c>
      <c r="H105" s="615"/>
    </row>
    <row r="106" spans="2:8" ht="16.899999999999999" customHeight="1" x14ac:dyDescent="0.3">
      <c r="B106" s="623" t="s">
        <v>208</v>
      </c>
      <c r="C106" s="624" t="s">
        <v>431</v>
      </c>
      <c r="D106" s="618" t="s">
        <v>353</v>
      </c>
      <c r="E106" s="619">
        <v>29.841072832303759</v>
      </c>
      <c r="F106" s="502">
        <v>30.289689285521504</v>
      </c>
      <c r="G106" s="614">
        <f t="shared" si="1"/>
        <v>1.5033522948012301E-2</v>
      </c>
      <c r="H106" s="615"/>
    </row>
    <row r="107" spans="2:8" ht="16.899999999999999" customHeight="1" x14ac:dyDescent="0.3">
      <c r="B107" s="623" t="s">
        <v>208</v>
      </c>
      <c r="C107" s="624" t="s">
        <v>432</v>
      </c>
      <c r="D107" s="618" t="s">
        <v>356</v>
      </c>
      <c r="E107" s="619">
        <v>28.268846036184478</v>
      </c>
      <c r="F107" s="502">
        <v>28.694935549885063</v>
      </c>
      <c r="G107" s="614">
        <f t="shared" si="1"/>
        <v>1.5072759360434729E-2</v>
      </c>
      <c r="H107" s="615"/>
    </row>
    <row r="108" spans="2:8" ht="16.899999999999999" customHeight="1" x14ac:dyDescent="0.3">
      <c r="B108" s="623" t="s">
        <v>208</v>
      </c>
      <c r="C108" s="624" t="s">
        <v>433</v>
      </c>
      <c r="D108" s="618" t="s">
        <v>359</v>
      </c>
      <c r="E108" s="619">
        <v>26.858235924904374</v>
      </c>
      <c r="F108" s="502">
        <v>27.259657187812266</v>
      </c>
      <c r="G108" s="614">
        <f t="shared" si="1"/>
        <v>1.4945928095585481E-2</v>
      </c>
      <c r="H108" s="615"/>
    </row>
    <row r="109" spans="2:8" ht="16.899999999999999" customHeight="1" x14ac:dyDescent="0.3">
      <c r="B109" s="623" t="s">
        <v>208</v>
      </c>
      <c r="C109" s="624" t="s">
        <v>434</v>
      </c>
      <c r="D109" s="618" t="s">
        <v>362</v>
      </c>
      <c r="E109" s="619">
        <v>25.58</v>
      </c>
      <c r="F109" s="502">
        <v>25.962590816161288</v>
      </c>
      <c r="G109" s="614">
        <f t="shared" si="1"/>
        <v>1.4956638630230223E-2</v>
      </c>
      <c r="H109" s="615"/>
    </row>
    <row r="110" spans="2:8" ht="16.899999999999999" customHeight="1" x14ac:dyDescent="0.3">
      <c r="B110" s="616">
        <v>1950</v>
      </c>
      <c r="C110" s="617" t="s">
        <v>390</v>
      </c>
      <c r="D110" s="620"/>
      <c r="E110" s="621"/>
      <c r="F110" s="622"/>
      <c r="G110" s="614"/>
      <c r="H110" s="615"/>
    </row>
    <row r="111" spans="2:8" ht="16.899999999999999" customHeight="1" x14ac:dyDescent="0.3">
      <c r="B111" s="623" t="s">
        <v>208</v>
      </c>
      <c r="C111" s="624" t="s">
        <v>427</v>
      </c>
      <c r="D111" s="618" t="s">
        <v>345</v>
      </c>
      <c r="E111" s="619">
        <v>33.26665307020604</v>
      </c>
      <c r="F111" s="502">
        <v>33.766252429208954</v>
      </c>
      <c r="G111" s="614">
        <f t="shared" si="1"/>
        <v>1.5018022941729603E-2</v>
      </c>
      <c r="H111" s="615"/>
    </row>
    <row r="112" spans="2:8" ht="16.899999999999999" customHeight="1" x14ac:dyDescent="0.3">
      <c r="B112" s="623" t="s">
        <v>208</v>
      </c>
      <c r="C112" s="624" t="s">
        <v>428</v>
      </c>
      <c r="D112" s="618" t="s">
        <v>347</v>
      </c>
      <c r="E112" s="619">
        <v>31.517420608298497</v>
      </c>
      <c r="F112" s="502">
        <v>31.990759936867047</v>
      </c>
      <c r="G112" s="614">
        <f t="shared" si="1"/>
        <v>1.5018339681132309E-2</v>
      </c>
      <c r="H112" s="615"/>
    </row>
    <row r="113" spans="2:8" ht="16.899999999999999" customHeight="1" x14ac:dyDescent="0.3">
      <c r="B113" s="623" t="s">
        <v>208</v>
      </c>
      <c r="C113" s="624" t="s">
        <v>429</v>
      </c>
      <c r="D113" s="618" t="s">
        <v>349</v>
      </c>
      <c r="E113" s="619">
        <v>29.94</v>
      </c>
      <c r="F113" s="502">
        <v>30.385374509659687</v>
      </c>
      <c r="G113" s="614">
        <f t="shared" si="1"/>
        <v>1.487556812490598E-2</v>
      </c>
      <c r="H113" s="615"/>
    </row>
    <row r="114" spans="2:8" ht="16.899999999999999" customHeight="1" x14ac:dyDescent="0.3">
      <c r="B114" s="623" t="s">
        <v>208</v>
      </c>
      <c r="C114" s="624" t="s">
        <v>430</v>
      </c>
      <c r="D114" s="618" t="s">
        <v>351</v>
      </c>
      <c r="E114" s="619">
        <v>28.514235057075737</v>
      </c>
      <c r="F114" s="502">
        <v>28.939464456015983</v>
      </c>
      <c r="G114" s="614">
        <f t="shared" si="1"/>
        <v>1.4912881165813685E-2</v>
      </c>
      <c r="H114" s="615"/>
    </row>
    <row r="115" spans="2:8" ht="16.899999999999999" customHeight="1" x14ac:dyDescent="0.3">
      <c r="B115" s="623" t="s">
        <v>208</v>
      </c>
      <c r="C115" s="624" t="s">
        <v>431</v>
      </c>
      <c r="D115" s="618" t="s">
        <v>353</v>
      </c>
      <c r="E115" s="619">
        <v>29.841072832303759</v>
      </c>
      <c r="F115" s="502">
        <v>30.289689285521504</v>
      </c>
      <c r="G115" s="614">
        <f t="shared" si="1"/>
        <v>1.5033522948012301E-2</v>
      </c>
      <c r="H115" s="615"/>
    </row>
    <row r="116" spans="2:8" ht="16.899999999999999" customHeight="1" x14ac:dyDescent="0.3">
      <c r="B116" s="623" t="s">
        <v>208</v>
      </c>
      <c r="C116" s="624" t="s">
        <v>432</v>
      </c>
      <c r="D116" s="618" t="s">
        <v>356</v>
      </c>
      <c r="E116" s="619">
        <v>28.268846036184478</v>
      </c>
      <c r="F116" s="502">
        <v>28.694935549885063</v>
      </c>
      <c r="G116" s="614">
        <f t="shared" si="1"/>
        <v>1.5072759360434729E-2</v>
      </c>
      <c r="H116" s="615"/>
    </row>
    <row r="117" spans="2:8" ht="16.899999999999999" customHeight="1" x14ac:dyDescent="0.3">
      <c r="B117" s="623" t="s">
        <v>208</v>
      </c>
      <c r="C117" s="624" t="s">
        <v>433</v>
      </c>
      <c r="D117" s="618" t="s">
        <v>359</v>
      </c>
      <c r="E117" s="619">
        <v>26.858235924904374</v>
      </c>
      <c r="F117" s="502">
        <v>27.259657187812266</v>
      </c>
      <c r="G117" s="614">
        <f t="shared" si="1"/>
        <v>1.4945928095585481E-2</v>
      </c>
      <c r="H117" s="615"/>
    </row>
    <row r="118" spans="2:8" ht="16.899999999999999" customHeight="1" x14ac:dyDescent="0.3">
      <c r="B118" s="626" t="s">
        <v>208</v>
      </c>
      <c r="C118" s="627" t="s">
        <v>434</v>
      </c>
      <c r="D118" s="628" t="s">
        <v>362</v>
      </c>
      <c r="E118" s="629">
        <v>25.58</v>
      </c>
      <c r="F118" s="630">
        <v>25.962590816161288</v>
      </c>
      <c r="G118" s="614">
        <f t="shared" si="1"/>
        <v>1.4956638630230223E-2</v>
      </c>
      <c r="H118" s="615"/>
    </row>
    <row r="119" spans="2:8" x14ac:dyDescent="0.3">
      <c r="B119" s="616">
        <v>2446</v>
      </c>
      <c r="C119" s="617" t="s">
        <v>435</v>
      </c>
      <c r="D119" s="620"/>
      <c r="E119" s="621"/>
      <c r="F119" s="622"/>
    </row>
    <row r="120" spans="2:8" x14ac:dyDescent="0.3">
      <c r="B120" s="623" t="s">
        <v>208</v>
      </c>
      <c r="C120" s="624" t="s">
        <v>427</v>
      </c>
      <c r="D120" s="618" t="s">
        <v>345</v>
      </c>
      <c r="E120" s="619">
        <v>33.26665307020604</v>
      </c>
      <c r="F120" s="502">
        <v>33.766252429208954</v>
      </c>
    </row>
    <row r="121" spans="2:8" x14ac:dyDescent="0.3">
      <c r="B121" s="623" t="s">
        <v>208</v>
      </c>
      <c r="C121" s="624" t="s">
        <v>428</v>
      </c>
      <c r="D121" s="618" t="s">
        <v>347</v>
      </c>
      <c r="E121" s="619">
        <v>31.517420608298497</v>
      </c>
      <c r="F121" s="502">
        <v>31.990759936867047</v>
      </c>
    </row>
    <row r="122" spans="2:8" x14ac:dyDescent="0.3">
      <c r="B122" s="623" t="s">
        <v>208</v>
      </c>
      <c r="C122" s="624" t="s">
        <v>429</v>
      </c>
      <c r="D122" s="618" t="s">
        <v>349</v>
      </c>
      <c r="E122" s="619">
        <v>29.94</v>
      </c>
      <c r="F122" s="502">
        <v>30.385374509659687</v>
      </c>
    </row>
    <row r="123" spans="2:8" x14ac:dyDescent="0.3">
      <c r="B123" s="623" t="s">
        <v>208</v>
      </c>
      <c r="C123" s="624" t="s">
        <v>430</v>
      </c>
      <c r="D123" s="618" t="s">
        <v>351</v>
      </c>
      <c r="E123" s="619">
        <v>28.514235057075737</v>
      </c>
      <c r="F123" s="502">
        <v>28.939464456015983</v>
      </c>
    </row>
    <row r="124" spans="2:8" x14ac:dyDescent="0.3">
      <c r="B124" s="623" t="s">
        <v>208</v>
      </c>
      <c r="C124" s="624" t="s">
        <v>431</v>
      </c>
      <c r="D124" s="618" t="s">
        <v>353</v>
      </c>
      <c r="E124" s="619">
        <v>29.841072832303759</v>
      </c>
      <c r="F124" s="502">
        <v>30.289689285521504</v>
      </c>
    </row>
    <row r="125" spans="2:8" x14ac:dyDescent="0.3">
      <c r="B125" s="623" t="s">
        <v>208</v>
      </c>
      <c r="C125" s="624" t="s">
        <v>432</v>
      </c>
      <c r="D125" s="618" t="s">
        <v>356</v>
      </c>
      <c r="E125" s="619">
        <v>28.268846036184478</v>
      </c>
      <c r="F125" s="502">
        <v>28.694935549885063</v>
      </c>
    </row>
    <row r="126" spans="2:8" x14ac:dyDescent="0.3">
      <c r="B126" s="623" t="s">
        <v>208</v>
      </c>
      <c r="C126" s="624" t="s">
        <v>433</v>
      </c>
      <c r="D126" s="618" t="s">
        <v>359</v>
      </c>
      <c r="E126" s="619">
        <v>26.858235924904374</v>
      </c>
      <c r="F126" s="502">
        <v>27.259657187812266</v>
      </c>
    </row>
    <row r="127" spans="2:8" x14ac:dyDescent="0.3">
      <c r="B127" s="623" t="s">
        <v>208</v>
      </c>
      <c r="C127" s="624" t="s">
        <v>434</v>
      </c>
      <c r="D127" s="618" t="s">
        <v>362</v>
      </c>
      <c r="E127" s="619">
        <v>25.58</v>
      </c>
      <c r="F127" s="502">
        <v>25.962590816161288</v>
      </c>
    </row>
    <row r="128" spans="2:8" x14ac:dyDescent="0.3">
      <c r="B128" s="616">
        <v>1952</v>
      </c>
      <c r="C128" s="617" t="s">
        <v>436</v>
      </c>
      <c r="D128" s="618" t="s">
        <v>345</v>
      </c>
      <c r="E128" s="619">
        <v>22.646313122910215</v>
      </c>
      <c r="F128" s="502">
        <v>22.985717176306601</v>
      </c>
    </row>
  </sheetData>
  <sheetProtection algorithmName="SHA-512" hashValue="upcW4Vv6CJe5+A1wOpT58oinAnjHGX1K0R8aYNV4v+D9r3vrqbHPUd+2chVv6P/2MreRyO9MXzyaDUWPDIKaqQ==" saltValue="7YehwV1G8PoCHAQqxk8R9Q==" spinCount="100000" sheet="1" selectLockedCells="1" selectUnlockedCells="1"/>
  <mergeCells count="1">
    <mergeCell ref="B2:F2"/>
  </mergeCells>
  <pageMargins left="0.70866141732283472" right="0.70866141732283472" top="0.74803149606299213" bottom="0.74803149606299213" header="0.51181102362204722" footer="0.51181102362204722"/>
  <pageSetup paperSize="9" firstPageNumber="0" orientation="portrait"/>
  <headerFooter>
    <oddHeader>&amp;C&amp;"MS Sans Serif,Regular "&amp;8Version au 01/11/2024</oddHeader>
    <oddFooter>&amp;C&amp;8&amp;P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tint="0.39997558519241921"/>
  </sheetPr>
  <dimension ref="A1:D22"/>
  <sheetViews>
    <sheetView workbookViewId="0">
      <selection activeCell="B15" sqref="B15"/>
    </sheetView>
  </sheetViews>
  <sheetFormatPr baseColWidth="10" defaultRowHeight="13" x14ac:dyDescent="0.3"/>
  <cols>
    <col min="2" max="2" width="46.26953125" bestFit="1" customWidth="1"/>
  </cols>
  <sheetData>
    <row r="1" spans="1:4" x14ac:dyDescent="0.3">
      <c r="A1" s="631"/>
      <c r="B1" s="631"/>
      <c r="C1" s="631"/>
      <c r="D1" s="631"/>
    </row>
    <row r="2" spans="1:4" ht="15.5" x14ac:dyDescent="0.3">
      <c r="A2" s="1336" t="s">
        <v>437</v>
      </c>
      <c r="B2" s="1337"/>
      <c r="C2" s="1337"/>
      <c r="D2" s="1338"/>
    </row>
    <row r="3" spans="1:4" ht="15.5" x14ac:dyDescent="0.3">
      <c r="A3" s="632"/>
      <c r="B3" s="481"/>
      <c r="C3" s="481"/>
      <c r="D3" s="633"/>
    </row>
    <row r="4" spans="1:4" x14ac:dyDescent="0.3">
      <c r="A4" s="634" t="s">
        <v>438</v>
      </c>
      <c r="B4" s="604"/>
      <c r="C4" s="604"/>
      <c r="D4" s="635"/>
    </row>
    <row r="5" spans="1:4" x14ac:dyDescent="0.3">
      <c r="A5" s="634" t="s">
        <v>439</v>
      </c>
      <c r="B5" s="604"/>
      <c r="C5" s="604"/>
      <c r="D5" s="635"/>
    </row>
    <row r="6" spans="1:4" x14ac:dyDescent="0.3">
      <c r="A6" s="636"/>
      <c r="B6" s="637"/>
      <c r="C6" s="637"/>
      <c r="D6" s="638"/>
    </row>
    <row r="7" spans="1:4" x14ac:dyDescent="0.3">
      <c r="A7" s="639" t="s">
        <v>336</v>
      </c>
      <c r="B7" s="640" t="s">
        <v>337</v>
      </c>
      <c r="C7" s="640" t="s">
        <v>440</v>
      </c>
      <c r="D7" s="641" t="s">
        <v>423</v>
      </c>
    </row>
    <row r="8" spans="1:4" ht="18.75" customHeight="1" x14ac:dyDescent="0.3">
      <c r="A8" s="530">
        <v>2322</v>
      </c>
      <c r="B8" s="642" t="s">
        <v>441</v>
      </c>
      <c r="C8" s="643"/>
      <c r="D8" s="644"/>
    </row>
    <row r="9" spans="1:4" ht="25.5" customHeight="1" x14ac:dyDescent="0.3">
      <c r="A9" s="645"/>
      <c r="B9" s="504" t="s">
        <v>442</v>
      </c>
      <c r="C9" s="505" t="s">
        <v>345</v>
      </c>
      <c r="D9" s="644">
        <v>17.809999999999999</v>
      </c>
    </row>
    <row r="10" spans="1:4" ht="25.5" customHeight="1" x14ac:dyDescent="0.3">
      <c r="A10" s="645"/>
      <c r="B10" s="504" t="s">
        <v>443</v>
      </c>
      <c r="C10" s="505" t="s">
        <v>347</v>
      </c>
      <c r="D10" s="644">
        <v>19.239999999999998</v>
      </c>
    </row>
    <row r="11" spans="1:4" ht="25.5" customHeight="1" x14ac:dyDescent="0.3">
      <c r="A11" s="645"/>
      <c r="B11" s="504" t="s">
        <v>444</v>
      </c>
      <c r="C11" s="505" t="s">
        <v>349</v>
      </c>
      <c r="D11" s="644">
        <v>22.26</v>
      </c>
    </row>
    <row r="12" spans="1:4" ht="25.5" customHeight="1" x14ac:dyDescent="0.3">
      <c r="A12" s="645"/>
      <c r="B12" s="504" t="s">
        <v>445</v>
      </c>
      <c r="C12" s="505" t="s">
        <v>351</v>
      </c>
      <c r="D12" s="644">
        <v>24.05</v>
      </c>
    </row>
    <row r="13" spans="1:4" ht="25.5" customHeight="1" x14ac:dyDescent="0.3">
      <c r="A13" s="530">
        <v>2323</v>
      </c>
      <c r="B13" s="642" t="s">
        <v>446</v>
      </c>
      <c r="C13" s="643"/>
      <c r="D13" s="644"/>
    </row>
    <row r="14" spans="1:4" ht="25.5" customHeight="1" x14ac:dyDescent="0.3">
      <c r="A14" s="645"/>
      <c r="B14" s="504" t="s">
        <v>447</v>
      </c>
      <c r="C14" s="505" t="s">
        <v>345</v>
      </c>
      <c r="D14" s="644">
        <v>20.03</v>
      </c>
    </row>
    <row r="15" spans="1:4" ht="25.5" customHeight="1" x14ac:dyDescent="0.3">
      <c r="A15" s="645"/>
      <c r="B15" s="504" t="s">
        <v>448</v>
      </c>
      <c r="C15" s="505" t="s">
        <v>347</v>
      </c>
      <c r="D15" s="644">
        <v>21.65</v>
      </c>
    </row>
    <row r="16" spans="1:4" ht="25.5" customHeight="1" x14ac:dyDescent="0.3">
      <c r="A16" s="645"/>
      <c r="B16" s="504" t="s">
        <v>449</v>
      </c>
      <c r="C16" s="505" t="s">
        <v>349</v>
      </c>
      <c r="D16" s="644">
        <v>10.68</v>
      </c>
    </row>
    <row r="17" spans="1:4" ht="25.5" customHeight="1" x14ac:dyDescent="0.3">
      <c r="A17" s="646"/>
      <c r="B17" s="647" t="s">
        <v>450</v>
      </c>
      <c r="C17" s="648" t="s">
        <v>351</v>
      </c>
      <c r="D17" s="649">
        <v>11.55</v>
      </c>
    </row>
    <row r="18" spans="1:4" ht="18.75" customHeight="1" x14ac:dyDescent="0.3">
      <c r="A18" s="639">
        <v>2451</v>
      </c>
      <c r="B18" s="640" t="s">
        <v>451</v>
      </c>
      <c r="C18" s="650"/>
      <c r="D18" s="651"/>
    </row>
    <row r="19" spans="1:4" ht="25.5" customHeight="1" x14ac:dyDescent="0.3">
      <c r="A19" s="645"/>
      <c r="B19" s="504" t="s">
        <v>442</v>
      </c>
      <c r="C19" s="505" t="s">
        <v>345</v>
      </c>
      <c r="D19" s="644">
        <v>17.809999999999999</v>
      </c>
    </row>
    <row r="20" spans="1:4" ht="25.5" customHeight="1" x14ac:dyDescent="0.3">
      <c r="A20" s="645"/>
      <c r="B20" s="504" t="s">
        <v>443</v>
      </c>
      <c r="C20" s="505" t="s">
        <v>347</v>
      </c>
      <c r="D20" s="644">
        <v>19.239999999999998</v>
      </c>
    </row>
    <row r="21" spans="1:4" ht="25.5" customHeight="1" x14ac:dyDescent="0.3">
      <c r="A21" s="645"/>
      <c r="B21" s="504" t="s">
        <v>444</v>
      </c>
      <c r="C21" s="505" t="s">
        <v>349</v>
      </c>
      <c r="D21" s="644">
        <v>22.26</v>
      </c>
    </row>
    <row r="22" spans="1:4" ht="25.5" customHeight="1" x14ac:dyDescent="0.3">
      <c r="A22" s="645"/>
      <c r="B22" s="504" t="s">
        <v>445</v>
      </c>
      <c r="C22" s="505" t="s">
        <v>351</v>
      </c>
      <c r="D22" s="644">
        <v>24.05</v>
      </c>
    </row>
  </sheetData>
  <sheetProtection algorithmName="SHA-512" hashValue="fwWw2mBGR9ORJS56H7CP9035HMnBjxTQkiXb1tTHTBMnxrV6kzRfAmWW7UoVmdNCNT3kmrr2HfYXGXI037Nr+Q==" saltValue="u5qECk4bkVt4/7KPnPFP5A==" spinCount="100000" sheet="1" objects="1" scenarios="1" selectLockedCells="1" selectUnlockedCells="1"/>
  <mergeCells count="1">
    <mergeCell ref="A2:D2"/>
  </mergeCells>
  <pageMargins left="0.70866141732283472" right="0.70866141732283472" top="0.74803149606299213" bottom="0.74803149606299213" header="0.31496062992125984" footer="0.31496062992125984"/>
  <pageSetup paperSize="9" orientation="portrait"/>
  <headerFooter>
    <oddHeader>&amp;C&amp;"MS Sans Serif,Regular "&amp;9Version au 01/11/2024</oddHead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euil15">
    <tabColor theme="8" tint="0.39997558519241921"/>
    <pageSetUpPr fitToPage="1"/>
  </sheetPr>
  <dimension ref="B1:L19"/>
  <sheetViews>
    <sheetView showGridLines="0" topLeftCell="A7" workbookViewId="0">
      <selection activeCell="D24" sqref="D24"/>
    </sheetView>
  </sheetViews>
  <sheetFormatPr baseColWidth="10" defaultColWidth="11.453125" defaultRowHeight="13" x14ac:dyDescent="0.3"/>
  <cols>
    <col min="1" max="1" width="11.453125" style="1" customWidth="1"/>
    <col min="2" max="2" width="26.7265625" style="1" customWidth="1"/>
    <col min="3" max="3" width="15.26953125" style="1" customWidth="1"/>
    <col min="4" max="4" width="47.453125" style="1" customWidth="1"/>
    <col min="5" max="5" width="15.26953125" style="1" customWidth="1"/>
    <col min="6" max="6" width="26.7265625" style="1" customWidth="1"/>
    <col min="7" max="7" width="11" style="1" hidden="1" customWidth="1"/>
    <col min="8" max="16384" width="11.453125" style="1"/>
  </cols>
  <sheetData>
    <row r="1" spans="2:12" ht="18" x14ac:dyDescent="0.3">
      <c r="B1" s="1288" t="s">
        <v>452</v>
      </c>
      <c r="C1" s="1288"/>
      <c r="D1" s="1288"/>
      <c r="E1" s="1288"/>
      <c r="F1" s="1288"/>
    </row>
    <row r="2" spans="2:12" ht="18" x14ac:dyDescent="0.3">
      <c r="B2" s="1288" t="s">
        <v>453</v>
      </c>
      <c r="C2" s="1288"/>
      <c r="D2" s="1288"/>
      <c r="E2" s="1288"/>
      <c r="F2" s="1288"/>
    </row>
    <row r="3" spans="2:12" ht="45.25" customHeight="1" x14ac:dyDescent="0.3">
      <c r="B3" s="1288" t="s">
        <v>454</v>
      </c>
      <c r="C3" s="1288"/>
      <c r="D3" s="1288"/>
      <c r="E3" s="1288"/>
      <c r="F3" s="1288"/>
    </row>
    <row r="4" spans="2:12" x14ac:dyDescent="0.3">
      <c r="B4" s="544"/>
      <c r="C4" s="544"/>
      <c r="D4" s="544"/>
      <c r="E4" s="544"/>
      <c r="F4" s="544"/>
      <c r="G4" s="241"/>
      <c r="H4" s="241"/>
      <c r="I4" s="241"/>
      <c r="J4" s="241"/>
      <c r="K4" s="241"/>
      <c r="L4" s="241"/>
    </row>
    <row r="5" spans="2:12" x14ac:dyDescent="0.3">
      <c r="B5" s="1339" t="s">
        <v>455</v>
      </c>
      <c r="C5" s="1339"/>
      <c r="D5" s="1339"/>
      <c r="E5" s="1339"/>
      <c r="F5" s="1339"/>
      <c r="G5" s="241"/>
      <c r="H5" s="241"/>
      <c r="I5" s="241"/>
      <c r="J5" s="241"/>
      <c r="K5" s="241"/>
      <c r="L5" s="241"/>
    </row>
    <row r="6" spans="2:12" x14ac:dyDescent="0.3">
      <c r="B6" s="544"/>
      <c r="C6" s="544"/>
      <c r="D6" s="544"/>
      <c r="E6" s="544"/>
      <c r="F6" s="544"/>
      <c r="G6" s="241"/>
      <c r="H6" s="241"/>
      <c r="I6" s="241"/>
      <c r="J6" s="241"/>
      <c r="K6" s="241"/>
      <c r="L6" s="241"/>
    </row>
    <row r="7" spans="2:12" x14ac:dyDescent="0.3">
      <c r="B7" s="544"/>
      <c r="C7" s="544"/>
      <c r="D7" s="544"/>
      <c r="E7" s="544"/>
      <c r="F7" s="544"/>
      <c r="G7" s="241"/>
      <c r="H7" s="241"/>
      <c r="I7" s="241"/>
      <c r="J7" s="241"/>
      <c r="K7" s="241"/>
      <c r="L7" s="241"/>
    </row>
    <row r="8" spans="2:12" x14ac:dyDescent="0.3">
      <c r="B8" s="544"/>
      <c r="C8" s="544"/>
      <c r="D8" s="544"/>
      <c r="E8" s="544"/>
      <c r="F8" s="544"/>
      <c r="G8" s="241"/>
      <c r="H8" s="241"/>
      <c r="I8" s="241"/>
      <c r="J8" s="241"/>
      <c r="K8" s="241"/>
      <c r="L8" s="241"/>
    </row>
    <row r="9" spans="2:12" ht="15.5" x14ac:dyDescent="0.3">
      <c r="B9" s="1340" t="s">
        <v>397</v>
      </c>
      <c r="C9" s="1340"/>
      <c r="D9" s="1340"/>
      <c r="E9" s="1340"/>
      <c r="F9" s="1340"/>
      <c r="G9" s="241"/>
      <c r="H9" s="241"/>
      <c r="I9" s="241"/>
      <c r="J9" s="241"/>
      <c r="K9" s="241"/>
      <c r="L9" s="241"/>
    </row>
    <row r="10" spans="2:12" x14ac:dyDescent="0.3">
      <c r="B10" s="241"/>
      <c r="C10" s="652"/>
      <c r="D10" s="545"/>
      <c r="E10" s="241"/>
      <c r="F10" s="544"/>
      <c r="G10" s="241"/>
      <c r="H10" s="241"/>
      <c r="I10" s="241"/>
      <c r="J10" s="241"/>
      <c r="K10" s="241"/>
      <c r="L10" s="241"/>
    </row>
    <row r="11" spans="2:12" x14ac:dyDescent="0.3">
      <c r="B11" s="241"/>
      <c r="C11" s="652"/>
      <c r="D11" s="545"/>
      <c r="E11" s="241"/>
      <c r="F11" s="544"/>
      <c r="G11" s="241"/>
      <c r="H11" s="241"/>
      <c r="I11" s="241"/>
      <c r="J11" s="241"/>
      <c r="K11" s="241"/>
      <c r="L11" s="241"/>
    </row>
    <row r="12" spans="2:12" x14ac:dyDescent="0.3">
      <c r="B12" s="241"/>
      <c r="C12" s="652"/>
      <c r="D12" s="545"/>
      <c r="E12" s="241"/>
      <c r="F12" s="544"/>
      <c r="G12" s="241"/>
      <c r="H12" s="241"/>
      <c r="I12" s="241"/>
      <c r="J12" s="241"/>
      <c r="K12" s="241"/>
      <c r="L12" s="241"/>
    </row>
    <row r="13" spans="2:12" ht="14" x14ac:dyDescent="0.3">
      <c r="B13" s="653" t="s">
        <v>456</v>
      </c>
      <c r="C13" s="652"/>
      <c r="D13" s="545"/>
      <c r="E13" s="241"/>
      <c r="F13" s="544"/>
      <c r="G13" s="241"/>
      <c r="H13" s="241"/>
      <c r="I13" s="241"/>
      <c r="J13" s="241"/>
      <c r="K13" s="241"/>
      <c r="L13" s="241"/>
    </row>
    <row r="14" spans="2:12" x14ac:dyDescent="0.3">
      <c r="B14" s="654"/>
      <c r="C14" s="652"/>
      <c r="D14" s="545"/>
      <c r="E14" s="241"/>
      <c r="F14" s="544"/>
      <c r="G14" s="655" t="s">
        <v>341</v>
      </c>
      <c r="H14" s="241"/>
      <c r="I14" s="241"/>
      <c r="J14" s="241"/>
      <c r="K14" s="241"/>
      <c r="L14" s="241"/>
    </row>
    <row r="15" spans="2:12" x14ac:dyDescent="0.3">
      <c r="B15" s="241"/>
      <c r="C15" s="652"/>
      <c r="D15" s="545"/>
      <c r="E15" s="241"/>
      <c r="F15" s="544"/>
      <c r="G15" s="241"/>
      <c r="H15" s="241"/>
      <c r="I15" s="241"/>
      <c r="J15" s="241"/>
      <c r="K15" s="241"/>
      <c r="L15" s="241"/>
    </row>
    <row r="16" spans="2:12" s="656" customFormat="1" ht="29.25" customHeight="1" x14ac:dyDescent="0.3">
      <c r="B16" s="657" t="s">
        <v>457</v>
      </c>
      <c r="C16" s="657" t="s">
        <v>458</v>
      </c>
      <c r="D16" s="657" t="s">
        <v>459</v>
      </c>
      <c r="E16" s="657" t="s">
        <v>460</v>
      </c>
      <c r="F16" s="658" t="s">
        <v>461</v>
      </c>
      <c r="G16" s="659"/>
      <c r="H16" s="659"/>
      <c r="I16" s="659"/>
      <c r="J16" s="659"/>
      <c r="K16" s="659"/>
      <c r="L16" s="659"/>
    </row>
    <row r="17" spans="2:12" s="15" customFormat="1" ht="40" customHeight="1" x14ac:dyDescent="0.3">
      <c r="B17" s="558" t="s">
        <v>462</v>
      </c>
      <c r="C17" s="660" t="s">
        <v>463</v>
      </c>
      <c r="D17" s="661" t="s">
        <v>464</v>
      </c>
      <c r="E17" s="662" t="s">
        <v>345</v>
      </c>
      <c r="F17" s="663">
        <f>'HSAHSE '!J24*125%</f>
        <v>52.906114950587607</v>
      </c>
      <c r="G17" s="664" t="e">
        <f>F17*(#REF!/#REF!)</f>
        <v>#REF!</v>
      </c>
      <c r="H17" s="246"/>
      <c r="I17" s="246"/>
      <c r="J17" s="246"/>
      <c r="K17" s="246"/>
      <c r="L17" s="246"/>
    </row>
    <row r="18" spans="2:12" s="15" customFormat="1" ht="40" customHeight="1" x14ac:dyDescent="0.3">
      <c r="B18" s="558" t="s">
        <v>465</v>
      </c>
      <c r="C18" s="660" t="s">
        <v>466</v>
      </c>
      <c r="D18" s="665" t="s">
        <v>467</v>
      </c>
      <c r="E18" s="662" t="s">
        <v>347</v>
      </c>
      <c r="F18" s="663">
        <f>'HSAHSE '!J24*125%</f>
        <v>52.906114950587607</v>
      </c>
      <c r="G18" s="664" t="e">
        <f>F18*(#REF!/#REF!)</f>
        <v>#REF!</v>
      </c>
      <c r="H18" s="246"/>
      <c r="I18" s="246"/>
      <c r="J18" s="246"/>
      <c r="K18" s="246"/>
      <c r="L18" s="246"/>
    </row>
    <row r="19" spans="2:12" s="15" customFormat="1" ht="40" customHeight="1" x14ac:dyDescent="0.3">
      <c r="B19" s="558" t="s">
        <v>468</v>
      </c>
      <c r="C19" s="660" t="s">
        <v>469</v>
      </c>
      <c r="D19" s="665" t="s">
        <v>467</v>
      </c>
      <c r="E19" s="662" t="s">
        <v>349</v>
      </c>
      <c r="F19" s="663">
        <f>'HSAHSE '!J24*125%*150%</f>
        <v>79.359172425881411</v>
      </c>
      <c r="G19" s="664" t="e">
        <f>F19*(#REF!/#REF!)</f>
        <v>#REF!</v>
      </c>
      <c r="H19" s="246"/>
      <c r="I19" s="246"/>
      <c r="J19" s="246"/>
      <c r="K19" s="246"/>
      <c r="L19" s="246"/>
    </row>
  </sheetData>
  <sheetProtection algorithmName="SHA-512" hashValue="jf/FMPvJlKKy17T+GJlVUGJCWROxgkZ8pfYEFoInmr5RZKrYOaO8vuU1H4LrWBW8uVxelzwgnLw0o3sA0Hsy6A==" saltValue="0zGi57oswhOKLQ9WjyK4dQ==" spinCount="100000" sheet="1" objects="1" scenarios="1" selectLockedCells="1" selectUnlockedCells="1"/>
  <mergeCells count="5">
    <mergeCell ref="B1:F1"/>
    <mergeCell ref="B2:F2"/>
    <mergeCell ref="B3:F3"/>
    <mergeCell ref="B5:F5"/>
    <mergeCell ref="B9:F9"/>
  </mergeCells>
  <printOptions horizontalCentered="1"/>
  <pageMargins left="0.23622047244094491" right="0.23622047244094491" top="0.74803149606299213" bottom="0.74803149606299213" header="0.31496062992125984" footer="0.31496062992125984"/>
  <pageSetup paperSize="9" scale="97" firstPageNumber="0" fitToHeight="0" orientation="landscape"/>
  <headerFooter>
    <oddHeader>&amp;C&amp;"MS Sans Serif,Regular "&amp;9Version au 01/11/2024</oddHeader>
    <oddFooter>&amp;C&amp;"MS Sans Serif,Regular "&amp;9- &amp;P -</oddFooter>
  </headerFooter>
  <drawing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39997558519241921"/>
    <pageSetUpPr fitToPage="1"/>
  </sheetPr>
  <dimension ref="B1:L67"/>
  <sheetViews>
    <sheetView showGridLines="0" topLeftCell="A17" workbookViewId="0">
      <selection activeCell="H58" sqref="H58"/>
    </sheetView>
  </sheetViews>
  <sheetFormatPr baseColWidth="10" defaultColWidth="11.453125" defaultRowHeight="13" x14ac:dyDescent="0.3"/>
  <cols>
    <col min="1" max="1" width="11.453125" style="666" customWidth="1"/>
    <col min="2" max="2" width="26.81640625" style="666" customWidth="1"/>
    <col min="3" max="3" width="24.26953125" style="666" customWidth="1"/>
    <col min="4" max="7" width="20.7265625" style="666" customWidth="1"/>
    <col min="8" max="8" width="20.453125" style="666" customWidth="1"/>
    <col min="9" max="16384" width="11.453125" style="666"/>
  </cols>
  <sheetData>
    <row r="1" spans="2:12" ht="59.5" customHeight="1" x14ac:dyDescent="0.3">
      <c r="B1" s="1341" t="s">
        <v>470</v>
      </c>
      <c r="C1" s="1341"/>
      <c r="D1" s="1341"/>
      <c r="E1" s="1341"/>
      <c r="F1" s="1341"/>
      <c r="G1" s="1341"/>
      <c r="H1" s="667"/>
      <c r="I1" s="668"/>
      <c r="J1" s="668"/>
      <c r="K1" s="668"/>
    </row>
    <row r="2" spans="2:12" ht="16" customHeight="1" x14ac:dyDescent="0.3">
      <c r="B2" s="1342" t="s">
        <v>471</v>
      </c>
      <c r="C2" s="1342"/>
      <c r="D2" s="1342"/>
      <c r="E2" s="1342"/>
      <c r="F2" s="1342"/>
      <c r="G2" s="1342"/>
      <c r="H2" s="670"/>
      <c r="I2" s="668"/>
      <c r="J2" s="668"/>
      <c r="K2" s="668"/>
    </row>
    <row r="3" spans="2:12" ht="16.899999999999999" customHeight="1" x14ac:dyDescent="0.3">
      <c r="B3" s="671"/>
      <c r="C3" s="671"/>
      <c r="D3" s="672"/>
      <c r="E3" s="668"/>
      <c r="F3" s="668"/>
      <c r="G3" s="668"/>
      <c r="H3" s="667"/>
      <c r="I3" s="668"/>
      <c r="J3" s="668"/>
      <c r="K3" s="668"/>
    </row>
    <row r="4" spans="2:12" ht="12.75" customHeight="1" x14ac:dyDescent="0.3">
      <c r="B4" s="1343" t="s">
        <v>456</v>
      </c>
      <c r="C4" s="1343"/>
      <c r="D4" s="673"/>
      <c r="E4" s="674"/>
      <c r="F4" s="674"/>
      <c r="G4" s="674"/>
      <c r="H4" s="675"/>
      <c r="I4" s="676"/>
      <c r="J4" s="676"/>
      <c r="K4" s="676"/>
      <c r="L4" s="674"/>
    </row>
    <row r="5" spans="2:12" ht="12.75" customHeight="1" x14ac:dyDescent="0.3">
      <c r="B5" s="654"/>
      <c r="C5" s="654"/>
      <c r="D5" s="673"/>
      <c r="E5" s="674"/>
      <c r="F5" s="674"/>
      <c r="G5" s="674"/>
      <c r="H5" s="675"/>
      <c r="I5" s="676"/>
      <c r="J5" s="676"/>
      <c r="K5" s="676"/>
      <c r="L5" s="674"/>
    </row>
    <row r="6" spans="2:12" ht="7.75" customHeight="1" x14ac:dyDescent="0.3">
      <c r="B6" s="677"/>
      <c r="C6" s="677"/>
      <c r="D6" s="677"/>
      <c r="E6" s="676"/>
      <c r="F6" s="676"/>
      <c r="G6" s="676"/>
      <c r="H6" s="676"/>
      <c r="I6" s="676"/>
      <c r="J6" s="676"/>
      <c r="K6" s="676"/>
      <c r="L6" s="674"/>
    </row>
    <row r="7" spans="2:12" s="678" customFormat="1" ht="17.25" customHeight="1" x14ac:dyDescent="0.3">
      <c r="B7" s="679"/>
      <c r="C7" s="1344" t="s">
        <v>472</v>
      </c>
      <c r="D7" s="1346" t="s">
        <v>473</v>
      </c>
      <c r="E7" s="1347"/>
      <c r="F7" s="1347"/>
      <c r="G7" s="1347"/>
      <c r="H7" s="1348"/>
      <c r="I7" s="680"/>
      <c r="J7" s="680"/>
      <c r="K7" s="680"/>
      <c r="L7" s="680"/>
    </row>
    <row r="8" spans="2:12" s="681" customFormat="1" ht="37.75" customHeight="1" x14ac:dyDescent="0.3">
      <c r="B8" s="682" t="s">
        <v>474</v>
      </c>
      <c r="C8" s="1345"/>
      <c r="D8" s="683" t="s">
        <v>460</v>
      </c>
      <c r="E8" s="684" t="s">
        <v>475</v>
      </c>
      <c r="F8" s="683" t="s">
        <v>476</v>
      </c>
      <c r="G8" s="683" t="s">
        <v>477</v>
      </c>
      <c r="H8" s="685" t="s">
        <v>478</v>
      </c>
      <c r="I8" s="686"/>
      <c r="J8" s="687"/>
      <c r="K8" s="687"/>
      <c r="L8" s="687"/>
    </row>
    <row r="9" spans="2:12" s="688" customFormat="1" ht="9.75" customHeight="1" x14ac:dyDescent="0.25">
      <c r="B9" s="689"/>
      <c r="C9" s="690"/>
      <c r="D9" s="690"/>
      <c r="E9" s="690"/>
      <c r="F9" s="690"/>
      <c r="G9" s="691"/>
      <c r="H9" s="692"/>
      <c r="I9" s="669"/>
      <c r="J9" s="674"/>
      <c r="K9" s="669"/>
      <c r="L9" s="669"/>
    </row>
    <row r="10" spans="2:12" ht="31" x14ac:dyDescent="0.35">
      <c r="B10" s="693" t="s">
        <v>479</v>
      </c>
      <c r="C10" s="694" t="s">
        <v>462</v>
      </c>
      <c r="D10" s="695" t="s">
        <v>362</v>
      </c>
      <c r="E10" s="696">
        <v>36.65</v>
      </c>
      <c r="F10" s="697">
        <f>'INDEMNITES INDEXEES'!C29</f>
        <v>36.868495870035993</v>
      </c>
      <c r="G10" s="697">
        <f>'INDEMNITES INDEXEES'!D29</f>
        <v>38.158873228277038</v>
      </c>
      <c r="H10" s="698">
        <f>'INDEMNITES INDEXEES'!E29</f>
        <v>38.731252392823777</v>
      </c>
      <c r="I10" s="699"/>
      <c r="J10" s="674"/>
      <c r="K10" s="674"/>
      <c r="L10" s="674"/>
    </row>
    <row r="11" spans="2:12" ht="9.75" customHeight="1" x14ac:dyDescent="0.35">
      <c r="B11" s="693"/>
      <c r="C11" s="694"/>
      <c r="D11" s="700"/>
      <c r="E11" s="696"/>
      <c r="F11" s="696"/>
      <c r="G11" s="701"/>
      <c r="H11" s="702"/>
      <c r="I11" s="703"/>
      <c r="J11" s="674"/>
      <c r="K11" s="674"/>
      <c r="L11" s="674"/>
    </row>
    <row r="12" spans="2:12" ht="31" x14ac:dyDescent="0.35">
      <c r="B12" s="693" t="s">
        <v>480</v>
      </c>
      <c r="C12" s="694" t="s">
        <v>481</v>
      </c>
      <c r="D12" s="695" t="s">
        <v>482</v>
      </c>
      <c r="E12" s="696">
        <v>42.97</v>
      </c>
      <c r="F12" s="697">
        <f>'INDEMNITES INDEXEES'!C30</f>
        <v>43.224086154521984</v>
      </c>
      <c r="G12" s="697">
        <f>'INDEMNITES INDEXEES'!D30</f>
        <v>44.736905725493024</v>
      </c>
      <c r="H12" s="698">
        <f>'INDEMNITES INDEXEES'!E30</f>
        <v>45.407954699354981</v>
      </c>
      <c r="I12" s="703"/>
      <c r="J12" s="674"/>
      <c r="K12" s="674"/>
      <c r="L12" s="674"/>
    </row>
    <row r="13" spans="2:12" ht="9.75" customHeight="1" x14ac:dyDescent="0.35">
      <c r="B13" s="693"/>
      <c r="C13" s="694"/>
      <c r="D13" s="695"/>
      <c r="E13" s="696"/>
      <c r="F13" s="696"/>
      <c r="G13" s="701"/>
      <c r="H13" s="702"/>
      <c r="I13" s="703"/>
      <c r="J13" s="674"/>
      <c r="K13" s="674"/>
      <c r="L13" s="674"/>
    </row>
    <row r="14" spans="2:12" ht="31" x14ac:dyDescent="0.35">
      <c r="B14" s="693" t="s">
        <v>483</v>
      </c>
      <c r="C14" s="694" t="s">
        <v>484</v>
      </c>
      <c r="D14" s="695" t="s">
        <v>485</v>
      </c>
      <c r="E14" s="696">
        <v>54.61</v>
      </c>
      <c r="F14" s="697">
        <f>'INDEMNITES INDEXEES'!C31</f>
        <v>54.933350420684981</v>
      </c>
      <c r="G14" s="697">
        <f>'INDEMNITES INDEXEES'!D31</f>
        <v>56.855987889949979</v>
      </c>
      <c r="H14" s="698">
        <f>'INDEMNITES INDEXEES'!E31</f>
        <v>57.708821846897457</v>
      </c>
      <c r="I14" s="703"/>
      <c r="J14" s="674"/>
      <c r="K14" s="674"/>
      <c r="L14" s="674"/>
    </row>
    <row r="15" spans="2:12" ht="9.75" customHeight="1" x14ac:dyDescent="0.3">
      <c r="B15" s="704"/>
      <c r="C15" s="705"/>
      <c r="D15" s="705"/>
      <c r="E15" s="705"/>
      <c r="F15" s="705"/>
      <c r="G15" s="706"/>
      <c r="H15" s="707"/>
      <c r="I15" s="674"/>
      <c r="J15" s="674"/>
      <c r="K15" s="674"/>
      <c r="L15" s="674"/>
    </row>
    <row r="16" spans="2:12" ht="14.25" customHeight="1" x14ac:dyDescent="0.3">
      <c r="B16" s="674" t="s">
        <v>486</v>
      </c>
      <c r="C16" s="674"/>
      <c r="D16" s="674"/>
      <c r="E16" s="674"/>
      <c r="F16" s="674"/>
      <c r="G16" s="674"/>
      <c r="H16" s="674"/>
      <c r="I16" s="674"/>
      <c r="J16" s="674"/>
      <c r="K16" s="674"/>
      <c r="L16" s="674"/>
    </row>
    <row r="19" spans="2:9" ht="14" x14ac:dyDescent="0.3">
      <c r="B19" s="1343" t="s">
        <v>487</v>
      </c>
      <c r="C19" s="1343"/>
      <c r="D19" s="708"/>
    </row>
    <row r="20" spans="2:9" x14ac:dyDescent="0.3">
      <c r="B20" s="709"/>
      <c r="C20" s="709"/>
      <c r="D20" s="709"/>
    </row>
    <row r="21" spans="2:9" x14ac:dyDescent="0.3">
      <c r="B21" s="1342" t="s">
        <v>488</v>
      </c>
      <c r="C21" s="1342"/>
      <c r="D21" s="1342"/>
      <c r="E21" s="1342"/>
      <c r="F21" s="1342"/>
      <c r="G21" s="1342"/>
    </row>
    <row r="22" spans="2:9" x14ac:dyDescent="0.3">
      <c r="B22" s="669"/>
      <c r="C22" s="669"/>
      <c r="D22" s="669"/>
      <c r="E22" s="669"/>
      <c r="F22" s="669"/>
      <c r="G22" s="669"/>
    </row>
    <row r="23" spans="2:9" ht="30.75" customHeight="1" x14ac:dyDescent="0.3">
      <c r="B23" s="710"/>
      <c r="C23" s="711" t="s">
        <v>489</v>
      </c>
      <c r="D23" s="1349" t="s">
        <v>490</v>
      </c>
      <c r="E23" s="1350"/>
      <c r="F23" s="712"/>
      <c r="G23" s="712"/>
      <c r="H23" s="712"/>
      <c r="I23" s="712"/>
    </row>
    <row r="24" spans="2:9" ht="14" x14ac:dyDescent="0.3">
      <c r="B24" s="686"/>
      <c r="C24" s="711" t="s">
        <v>491</v>
      </c>
      <c r="D24" s="713">
        <v>44743</v>
      </c>
      <c r="E24" s="714">
        <v>45108</v>
      </c>
      <c r="F24" s="712"/>
      <c r="G24" s="712"/>
      <c r="H24" s="712"/>
      <c r="I24" s="712"/>
    </row>
    <row r="25" spans="2:9" ht="15.5" x14ac:dyDescent="0.3">
      <c r="B25" s="1351"/>
      <c r="C25" s="715" t="s">
        <v>492</v>
      </c>
      <c r="D25" s="716">
        <f>'INDEMNITES INDEXEES'!D34</f>
        <v>2371.1999999999998</v>
      </c>
      <c r="E25" s="716">
        <f>'INDEMNITES INDEXEES'!E34</f>
        <v>2406.7200000000003</v>
      </c>
      <c r="F25" s="712"/>
      <c r="G25" s="712"/>
      <c r="H25" s="712"/>
      <c r="I25" s="712"/>
    </row>
    <row r="26" spans="2:9" ht="15.5" x14ac:dyDescent="0.3">
      <c r="B26" s="1351"/>
      <c r="C26" s="715" t="s">
        <v>493</v>
      </c>
      <c r="D26" s="716">
        <f>'INDEMNITES INDEXEES'!D35</f>
        <v>2455.3200000000002</v>
      </c>
      <c r="E26" s="716">
        <f>'INDEMNITES INDEXEES'!E35</f>
        <v>2492.16</v>
      </c>
      <c r="F26" s="712"/>
      <c r="G26" s="717"/>
      <c r="H26" s="712"/>
      <c r="I26" s="712"/>
    </row>
    <row r="27" spans="2:9" ht="15.5" x14ac:dyDescent="0.3">
      <c r="B27" s="1351"/>
      <c r="C27" s="715" t="s">
        <v>494</v>
      </c>
      <c r="D27" s="716">
        <f>'INDEMNITES INDEXEES'!D36</f>
        <v>2767.44</v>
      </c>
      <c r="E27" s="716">
        <f>'INDEMNITES INDEXEES'!E36</f>
        <v>2808.96</v>
      </c>
      <c r="F27" s="712"/>
      <c r="G27" s="717"/>
      <c r="H27" s="712"/>
      <c r="I27" s="712"/>
    </row>
    <row r="28" spans="2:9" ht="15.5" x14ac:dyDescent="0.3">
      <c r="B28" s="1351"/>
      <c r="C28" s="715" t="s">
        <v>495</v>
      </c>
      <c r="D28" s="716">
        <f>'INDEMNITES INDEXEES'!D37</f>
        <v>2865.24</v>
      </c>
      <c r="E28" s="716">
        <f>'INDEMNITES INDEXEES'!E37</f>
        <v>2908.2</v>
      </c>
      <c r="F28" s="712"/>
      <c r="G28" s="717"/>
      <c r="H28" s="712"/>
      <c r="I28" s="712"/>
    </row>
    <row r="29" spans="2:9" ht="15.5" x14ac:dyDescent="0.3">
      <c r="B29" s="1351"/>
      <c r="C29" s="715" t="s">
        <v>496</v>
      </c>
      <c r="D29" s="716">
        <f>'INDEMNITES INDEXEES'!D38</f>
        <v>3165</v>
      </c>
      <c r="E29" s="716">
        <f>'INDEMNITES INDEXEES'!E38</f>
        <v>3212.5199999999995</v>
      </c>
      <c r="F29" s="712"/>
      <c r="G29" s="717"/>
      <c r="H29" s="712"/>
      <c r="I29" s="712"/>
    </row>
    <row r="30" spans="2:9" ht="15.5" x14ac:dyDescent="0.3">
      <c r="B30" s="1351"/>
      <c r="C30" s="715" t="s">
        <v>497</v>
      </c>
      <c r="D30" s="716">
        <f>'INDEMNITES INDEXEES'!D39</f>
        <v>3276.96</v>
      </c>
      <c r="E30" s="716">
        <f>'INDEMNITES INDEXEES'!E39</f>
        <v>3326.04</v>
      </c>
      <c r="F30" s="712"/>
      <c r="G30" s="717"/>
      <c r="H30" s="712"/>
      <c r="I30" s="712"/>
    </row>
    <row r="31" spans="2:9" ht="15.5" x14ac:dyDescent="0.3">
      <c r="B31" s="1351"/>
      <c r="C31" s="715" t="s">
        <v>498</v>
      </c>
      <c r="D31" s="716">
        <f>'INDEMNITES INDEXEES'!D40</f>
        <v>3557.88</v>
      </c>
      <c r="E31" s="716">
        <f>'INDEMNITES INDEXEES'!E40</f>
        <v>3611.2799999999997</v>
      </c>
      <c r="F31" s="712"/>
      <c r="G31" s="717"/>
      <c r="H31" s="712"/>
      <c r="I31" s="712"/>
    </row>
    <row r="32" spans="2:9" ht="15.5" x14ac:dyDescent="0.3">
      <c r="B32" s="1351"/>
      <c r="C32" s="718" t="s">
        <v>499</v>
      </c>
      <c r="D32" s="716">
        <f>'INDEMNITES INDEXEES'!D41</f>
        <v>3683.88</v>
      </c>
      <c r="E32" s="716">
        <f>'INDEMNITES INDEXEES'!E41</f>
        <v>3739.2000000000003</v>
      </c>
      <c r="F32" s="712"/>
      <c r="G32" s="717"/>
      <c r="H32" s="712"/>
      <c r="I32" s="712"/>
    </row>
    <row r="33" spans="2:12" ht="14" x14ac:dyDescent="0.3">
      <c r="B33" s="710"/>
      <c r="C33" s="710"/>
      <c r="D33" s="710"/>
      <c r="F33" s="712"/>
      <c r="G33" s="717"/>
      <c r="H33" s="712"/>
      <c r="I33" s="712"/>
    </row>
    <row r="34" spans="2:12" ht="14" x14ac:dyDescent="0.3">
      <c r="B34" s="710"/>
      <c r="C34" s="710"/>
      <c r="D34" s="710"/>
      <c r="F34" s="712"/>
      <c r="G34" s="712"/>
      <c r="H34" s="712"/>
      <c r="I34" s="712"/>
    </row>
    <row r="35" spans="2:12" ht="42" x14ac:dyDescent="0.3">
      <c r="B35" s="710"/>
      <c r="C35" s="711" t="s">
        <v>500</v>
      </c>
      <c r="D35" s="1349" t="s">
        <v>490</v>
      </c>
      <c r="E35" s="1350"/>
      <c r="F35" s="712"/>
      <c r="G35" s="717"/>
      <c r="H35" s="712"/>
      <c r="I35" s="712"/>
    </row>
    <row r="36" spans="2:12" ht="14" x14ac:dyDescent="0.3">
      <c r="B36" s="686"/>
      <c r="C36" s="711" t="s">
        <v>491</v>
      </c>
      <c r="D36" s="713">
        <v>44743</v>
      </c>
      <c r="E36" s="714">
        <v>45108</v>
      </c>
      <c r="F36" s="712"/>
      <c r="G36" s="717"/>
      <c r="H36" s="712"/>
      <c r="I36" s="712"/>
    </row>
    <row r="37" spans="2:12" ht="15.5" x14ac:dyDescent="0.3">
      <c r="B37" s="1351"/>
      <c r="C37" s="715" t="s">
        <v>501</v>
      </c>
      <c r="D37" s="716">
        <f>'INDEMNITES INDEXEES'!D43</f>
        <v>1134.8399999999999</v>
      </c>
      <c r="E37" s="716">
        <f>'INDEMNITES INDEXEES'!E43</f>
        <v>1151.8799999999999</v>
      </c>
      <c r="F37" s="712"/>
      <c r="G37" s="717"/>
      <c r="H37" s="712"/>
      <c r="I37" s="712"/>
    </row>
    <row r="38" spans="2:12" ht="15.5" x14ac:dyDescent="0.3">
      <c r="B38" s="1351"/>
      <c r="C38" s="715" t="s">
        <v>493</v>
      </c>
      <c r="D38" s="716">
        <f>'INDEMNITES INDEXEES'!D44</f>
        <v>1174.32</v>
      </c>
      <c r="E38" s="716">
        <f>'INDEMNITES INDEXEES'!E44</f>
        <v>1191.96</v>
      </c>
      <c r="F38" s="712"/>
      <c r="G38" s="717"/>
      <c r="H38" s="712"/>
      <c r="I38" s="712"/>
    </row>
    <row r="39" spans="2:12" ht="15.5" x14ac:dyDescent="0.3">
      <c r="B39" s="1351"/>
      <c r="C39" s="715" t="s">
        <v>494</v>
      </c>
      <c r="D39" s="716">
        <f>'INDEMNITES INDEXEES'!D45</f>
        <v>1296.48</v>
      </c>
      <c r="E39" s="716">
        <f>'INDEMNITES INDEXEES'!E45</f>
        <v>1315.92</v>
      </c>
      <c r="F39" s="712"/>
      <c r="G39" s="717"/>
      <c r="H39" s="712"/>
      <c r="I39" s="712"/>
    </row>
    <row r="40" spans="2:12" ht="15.5" x14ac:dyDescent="0.3">
      <c r="B40" s="1351"/>
      <c r="C40" s="715" t="s">
        <v>495</v>
      </c>
      <c r="D40" s="716">
        <f>'INDEMNITES INDEXEES'!D46</f>
        <v>1342.92</v>
      </c>
      <c r="E40" s="716">
        <f>'INDEMNITES INDEXEES'!E46</f>
        <v>1363.08</v>
      </c>
      <c r="F40" s="712"/>
      <c r="G40" s="717"/>
      <c r="H40" s="712"/>
      <c r="I40" s="712"/>
    </row>
    <row r="41" spans="2:12" ht="15.5" x14ac:dyDescent="0.3">
      <c r="B41" s="1351"/>
      <c r="C41" s="715" t="s">
        <v>496</v>
      </c>
      <c r="D41" s="716">
        <f>'INDEMNITES INDEXEES'!D47</f>
        <v>1453.32</v>
      </c>
      <c r="E41" s="716">
        <f>'INDEMNITES INDEXEES'!E47</f>
        <v>1475.16</v>
      </c>
      <c r="F41" s="712"/>
      <c r="G41" s="717"/>
      <c r="H41" s="719"/>
      <c r="I41" s="719"/>
    </row>
    <row r="42" spans="2:12" ht="15.5" x14ac:dyDescent="0.3">
      <c r="B42" s="1351"/>
      <c r="C42" s="715" t="s">
        <v>497</v>
      </c>
      <c r="D42" s="716">
        <f>'INDEMNITES INDEXEES'!D48</f>
        <v>1504.2</v>
      </c>
      <c r="E42" s="716">
        <f>'INDEMNITES INDEXEES'!E48</f>
        <v>1526.76</v>
      </c>
    </row>
    <row r="43" spans="2:12" ht="15.5" x14ac:dyDescent="0.3">
      <c r="B43" s="1351"/>
      <c r="C43" s="715" t="s">
        <v>498</v>
      </c>
      <c r="D43" s="716">
        <f>'INDEMNITES INDEXEES'!D49</f>
        <v>1611.96</v>
      </c>
      <c r="E43" s="716">
        <f>'INDEMNITES INDEXEES'!E49</f>
        <v>1636.08</v>
      </c>
    </row>
    <row r="44" spans="2:12" ht="15.5" x14ac:dyDescent="0.3">
      <c r="B44" s="1351"/>
      <c r="C44" s="718" t="s">
        <v>499</v>
      </c>
      <c r="D44" s="716">
        <f>'INDEMNITES INDEXEES'!D50</f>
        <v>1668.96</v>
      </c>
      <c r="E44" s="716">
        <f>'INDEMNITES INDEXEES'!E50</f>
        <v>1694.04</v>
      </c>
    </row>
    <row r="47" spans="2:12" x14ac:dyDescent="0.3">
      <c r="B47" s="674"/>
      <c r="C47" s="674"/>
      <c r="D47" s="674"/>
      <c r="E47" s="674"/>
    </row>
    <row r="48" spans="2:12" ht="9.75" customHeight="1" x14ac:dyDescent="0.3">
      <c r="B48" s="720" t="s">
        <v>502</v>
      </c>
      <c r="C48" s="720"/>
      <c r="D48" s="720"/>
      <c r="E48" s="720"/>
      <c r="F48" s="674"/>
      <c r="G48" s="674"/>
      <c r="H48" s="674"/>
      <c r="I48" s="674"/>
      <c r="J48" s="674"/>
      <c r="K48" s="674"/>
      <c r="L48" s="674"/>
    </row>
    <row r="49" spans="2:12" ht="20.25" customHeight="1" x14ac:dyDescent="0.3">
      <c r="B49" s="721" t="s">
        <v>503</v>
      </c>
      <c r="C49" s="669"/>
      <c r="D49" s="669"/>
      <c r="E49" s="669"/>
      <c r="F49" s="720"/>
      <c r="G49" s="720"/>
      <c r="H49" s="674"/>
      <c r="I49" s="674"/>
      <c r="J49" s="674"/>
      <c r="K49" s="674"/>
      <c r="L49" s="674"/>
    </row>
    <row r="50" spans="2:12" ht="16" customHeight="1" x14ac:dyDescent="0.3">
      <c r="B50" s="674"/>
      <c r="C50" s="674"/>
      <c r="D50" s="674"/>
      <c r="E50" s="674"/>
      <c r="F50" s="669"/>
      <c r="G50" s="669"/>
      <c r="H50" s="674"/>
      <c r="I50" s="674"/>
      <c r="J50" s="674"/>
      <c r="K50" s="674"/>
      <c r="L50" s="674"/>
    </row>
    <row r="51" spans="2:12" s="678" customFormat="1" ht="14" x14ac:dyDescent="0.3">
      <c r="B51" s="1352" t="s">
        <v>504</v>
      </c>
      <c r="C51" s="1352"/>
      <c r="D51" s="673"/>
      <c r="E51" s="674"/>
      <c r="F51" s="674"/>
      <c r="G51" s="674"/>
      <c r="H51" s="680"/>
      <c r="I51" s="680"/>
      <c r="J51" s="680"/>
      <c r="K51" s="680"/>
      <c r="L51" s="680"/>
    </row>
    <row r="52" spans="2:12" s="678" customFormat="1" ht="15" customHeight="1" x14ac:dyDescent="0.3">
      <c r="B52" s="653"/>
      <c r="C52" s="653"/>
      <c r="D52" s="673"/>
      <c r="E52" s="674"/>
      <c r="F52" s="674"/>
      <c r="G52" s="674"/>
      <c r="H52" s="680"/>
      <c r="I52" s="680"/>
      <c r="J52" s="680"/>
      <c r="K52" s="680"/>
      <c r="L52" s="680"/>
    </row>
    <row r="53" spans="2:12" s="678" customFormat="1" ht="15" customHeight="1" x14ac:dyDescent="0.25">
      <c r="B53" s="674"/>
      <c r="C53" s="674"/>
      <c r="D53" s="674"/>
      <c r="E53" s="674"/>
      <c r="F53" s="674"/>
      <c r="G53" s="674"/>
      <c r="H53" s="680"/>
      <c r="I53" s="680"/>
      <c r="J53" s="680"/>
      <c r="K53" s="680"/>
      <c r="L53" s="680"/>
    </row>
    <row r="54" spans="2:12" s="678" customFormat="1" ht="17.25" customHeight="1" x14ac:dyDescent="0.3">
      <c r="B54" s="1353" t="s">
        <v>505</v>
      </c>
      <c r="C54" s="1354"/>
      <c r="D54" s="1355"/>
      <c r="E54" s="1362" t="s">
        <v>506</v>
      </c>
      <c r="F54" s="1363"/>
      <c r="G54" s="1363"/>
      <c r="H54" s="1364"/>
      <c r="I54" s="680"/>
      <c r="J54" s="680"/>
      <c r="K54" s="680"/>
    </row>
    <row r="55" spans="2:12" s="681" customFormat="1" ht="15" customHeight="1" x14ac:dyDescent="0.3">
      <c r="B55" s="1356"/>
      <c r="C55" s="1357"/>
      <c r="D55" s="1358"/>
      <c r="E55" s="722" t="s">
        <v>507</v>
      </c>
      <c r="F55" s="685" t="s">
        <v>508</v>
      </c>
      <c r="G55" s="685" t="s">
        <v>509</v>
      </c>
      <c r="H55" s="685" t="s">
        <v>510</v>
      </c>
      <c r="I55" s="687"/>
      <c r="J55" s="687"/>
      <c r="K55" s="687"/>
    </row>
    <row r="56" spans="2:12" ht="12.75" customHeight="1" x14ac:dyDescent="0.3">
      <c r="B56" s="1356"/>
      <c r="C56" s="1357"/>
      <c r="D56" s="1358"/>
      <c r="E56" s="723"/>
      <c r="F56" s="723"/>
      <c r="G56" s="724"/>
      <c r="H56" s="725"/>
      <c r="I56" s="674"/>
      <c r="J56" s="674"/>
      <c r="K56" s="674"/>
    </row>
    <row r="57" spans="2:12" ht="15.5" x14ac:dyDescent="0.3">
      <c r="B57" s="1356"/>
      <c r="C57" s="1357"/>
      <c r="D57" s="1358"/>
      <c r="E57" s="697">
        <f>'INDEMNITES INDEXEES'!B21</f>
        <v>1206.3600000000001</v>
      </c>
      <c r="F57" s="697">
        <f>'INDEMNITES INDEXEES'!C21</f>
        <v>1213.56</v>
      </c>
      <c r="G57" s="697">
        <f>'INDEMNITES INDEXEES'!D21</f>
        <v>1256.04</v>
      </c>
      <c r="H57" s="697">
        <f>'INDEMNITES INDEXEES'!F21</f>
        <v>2550</v>
      </c>
    </row>
    <row r="58" spans="2:12" ht="12.75" customHeight="1" x14ac:dyDescent="0.3">
      <c r="B58" s="1356"/>
      <c r="C58" s="1357"/>
      <c r="D58" s="1358"/>
      <c r="E58" s="726"/>
      <c r="F58" s="726"/>
      <c r="G58" s="727"/>
      <c r="H58" s="728"/>
    </row>
    <row r="59" spans="2:12" ht="12.75" customHeight="1" x14ac:dyDescent="0.3">
      <c r="B59" s="1359"/>
      <c r="C59" s="1360"/>
      <c r="D59" s="1361"/>
      <c r="E59" s="729"/>
      <c r="F59" s="729"/>
      <c r="G59" s="730"/>
      <c r="H59" s="731"/>
    </row>
    <row r="67" spans="4:4" x14ac:dyDescent="0.3">
      <c r="D67" s="732"/>
    </row>
  </sheetData>
  <sheetProtection algorithmName="SHA-512" hashValue="ZbAZeMdRh5p1ZThpshS5PtiedSs30plFqlzQ72xFlukEOnlzCwPdbKT9PYlbZKY7BD8/djaVxLSAOEvWl5pKJw==" saltValue="CIOTxD+/zsUIaINSqvlwVw==" spinCount="100000" sheet="1" selectLockedCells="1" selectUnlockedCells="1"/>
  <mergeCells count="14">
    <mergeCell ref="B37:B44"/>
    <mergeCell ref="B51:C51"/>
    <mergeCell ref="B54:D59"/>
    <mergeCell ref="E54:H54"/>
    <mergeCell ref="B19:C19"/>
    <mergeCell ref="B21:G21"/>
    <mergeCell ref="D23:E23"/>
    <mergeCell ref="B25:B32"/>
    <mergeCell ref="D35:E35"/>
    <mergeCell ref="B1:G1"/>
    <mergeCell ref="B2:G2"/>
    <mergeCell ref="B4:C4"/>
    <mergeCell ref="C7:C8"/>
    <mergeCell ref="D7:H7"/>
  </mergeCells>
  <printOptions horizontalCentered="1"/>
  <pageMargins left="0.23622047244094491" right="0.23622047244094491" top="0.74803149606299213" bottom="0.74803149606299213" header="0.31496062992125984" footer="0.31496062992125984"/>
  <pageSetup paperSize="9" scale="48" firstPageNumber="0" orientation="landscape"/>
  <headerFooter>
    <oddHeader>&amp;C&amp;"MS Sans Serif,Regular "&amp;9Version au 01/11/2024</oddHeader>
    <oddFooter>&amp;C&amp;"MS Sans Serif,Regular "&amp;9- &amp;P -</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tint="0.39997558519241921"/>
    <pageSetUpPr fitToPage="1"/>
  </sheetPr>
  <dimension ref="A1:K32"/>
  <sheetViews>
    <sheetView showGridLines="0" topLeftCell="A10" workbookViewId="0">
      <selection activeCell="G26" sqref="G26"/>
    </sheetView>
  </sheetViews>
  <sheetFormatPr baseColWidth="10" defaultColWidth="11.453125" defaultRowHeight="20.25" customHeight="1" x14ac:dyDescent="0.3"/>
  <cols>
    <col min="1" max="4" width="20.7265625" style="733" customWidth="1"/>
    <col min="5" max="6" width="21.7265625" style="733" customWidth="1"/>
    <col min="7" max="7" width="24.81640625" style="734" customWidth="1"/>
    <col min="8" max="8" width="11" style="734" customWidth="1"/>
    <col min="9" max="16384" width="11.453125" style="733"/>
  </cols>
  <sheetData>
    <row r="1" spans="1:11" ht="20.25" customHeight="1" x14ac:dyDescent="0.3">
      <c r="A1" s="1365" t="s">
        <v>511</v>
      </c>
      <c r="B1" s="1365"/>
      <c r="C1" s="1365"/>
      <c r="D1" s="1365"/>
      <c r="E1" s="1365"/>
      <c r="F1" s="1365"/>
      <c r="G1" s="735" t="s">
        <v>512</v>
      </c>
      <c r="H1" s="735">
        <v>53.284700000000001</v>
      </c>
    </row>
    <row r="2" spans="1:11" ht="20.25" customHeight="1" x14ac:dyDescent="0.3">
      <c r="A2" s="1365"/>
      <c r="B2" s="1365"/>
      <c r="C2" s="1365"/>
      <c r="D2" s="1365"/>
      <c r="E2" s="1365"/>
      <c r="F2" s="1365"/>
      <c r="G2" s="735" t="s">
        <v>513</v>
      </c>
      <c r="H2" s="735">
        <v>53.710999999999999</v>
      </c>
    </row>
    <row r="3" spans="1:11" ht="45.25" customHeight="1" x14ac:dyDescent="0.3">
      <c r="A3" s="1365"/>
      <c r="B3" s="1365"/>
      <c r="C3" s="1365"/>
      <c r="D3" s="1365"/>
      <c r="E3" s="1365"/>
      <c r="F3" s="1365"/>
      <c r="G3" s="735" t="s">
        <v>514</v>
      </c>
      <c r="H3" s="735">
        <v>53.979500000000002</v>
      </c>
    </row>
    <row r="4" spans="1:11" ht="20.25" customHeight="1" x14ac:dyDescent="0.3">
      <c r="A4" s="1365"/>
      <c r="B4" s="1365"/>
      <c r="C4" s="1365"/>
      <c r="D4" s="1365"/>
      <c r="E4" s="1365"/>
      <c r="F4" s="1365"/>
      <c r="G4" s="735" t="s">
        <v>515</v>
      </c>
      <c r="H4" s="736">
        <v>54.411299999999997</v>
      </c>
      <c r="I4" s="737"/>
      <c r="J4" s="737"/>
      <c r="K4" s="737"/>
    </row>
    <row r="5" spans="1:11" ht="20.25" customHeight="1" x14ac:dyDescent="0.3">
      <c r="A5" s="1366" t="s">
        <v>516</v>
      </c>
      <c r="B5" s="1366"/>
      <c r="C5" s="1366"/>
      <c r="D5" s="1366"/>
      <c r="E5" s="1366"/>
      <c r="F5" s="1366"/>
      <c r="G5" s="735" t="s">
        <v>517</v>
      </c>
      <c r="H5" s="735">
        <v>54.683399999999999</v>
      </c>
      <c r="I5" s="737"/>
      <c r="J5" s="737"/>
      <c r="K5" s="737"/>
    </row>
    <row r="6" spans="1:11" ht="20.25" customHeight="1" x14ac:dyDescent="0.3">
      <c r="A6" s="17"/>
      <c r="B6" s="17"/>
      <c r="C6" s="17"/>
      <c r="D6" s="17"/>
      <c r="E6" s="17"/>
      <c r="F6" s="17"/>
      <c r="G6" s="735" t="s">
        <v>518</v>
      </c>
      <c r="H6" s="735">
        <v>54.847499999999997</v>
      </c>
      <c r="I6" s="737"/>
      <c r="J6" s="737"/>
      <c r="K6" s="737"/>
    </row>
    <row r="7" spans="1:11" ht="20.25" customHeight="1" x14ac:dyDescent="0.3">
      <c r="A7" s="17"/>
      <c r="B7" s="17"/>
      <c r="C7" s="17"/>
      <c r="D7" s="17"/>
      <c r="E7" s="17"/>
      <c r="F7" s="17"/>
      <c r="G7" s="735" t="s">
        <v>519</v>
      </c>
      <c r="H7" s="735">
        <v>55.121699999999997</v>
      </c>
      <c r="I7" s="737"/>
      <c r="J7" s="737"/>
      <c r="K7" s="737"/>
    </row>
    <row r="8" spans="1:11" s="738" customFormat="1" ht="20.25" customHeight="1" x14ac:dyDescent="0.25">
      <c r="A8" s="739"/>
      <c r="B8" s="739"/>
      <c r="C8" s="740"/>
      <c r="D8" s="740"/>
      <c r="E8" s="740"/>
      <c r="F8" s="740"/>
      <c r="G8" s="735" t="s">
        <v>520</v>
      </c>
      <c r="H8" s="735">
        <v>55.287100000000002</v>
      </c>
      <c r="I8" s="737"/>
    </row>
    <row r="9" spans="1:11" s="738" customFormat="1" ht="20.25" customHeight="1" x14ac:dyDescent="0.2">
      <c r="A9" s="1367" t="s">
        <v>521</v>
      </c>
      <c r="B9" s="1367"/>
      <c r="C9" s="1367"/>
      <c r="D9" s="1367"/>
      <c r="E9" s="1368" t="s">
        <v>522</v>
      </c>
      <c r="F9" s="1368" t="s">
        <v>523</v>
      </c>
      <c r="G9" s="735" t="s">
        <v>524</v>
      </c>
      <c r="H9" s="735">
        <v>55.563499999999998</v>
      </c>
    </row>
    <row r="10" spans="1:11" s="738" customFormat="1" ht="20.25" customHeight="1" x14ac:dyDescent="0.2">
      <c r="A10" s="1367"/>
      <c r="B10" s="1367"/>
      <c r="C10" s="1367"/>
      <c r="D10" s="1367"/>
      <c r="E10" s="1368"/>
      <c r="F10" s="1368"/>
      <c r="G10" s="735" t="s">
        <v>525</v>
      </c>
      <c r="H10" s="735">
        <v>55.896900000000002</v>
      </c>
    </row>
    <row r="11" spans="1:11" s="738" customFormat="1" ht="20.25" customHeight="1" x14ac:dyDescent="0.2">
      <c r="A11" s="1369" t="s">
        <v>526</v>
      </c>
      <c r="B11" s="1369"/>
      <c r="C11" s="1369"/>
      <c r="D11" s="1369"/>
      <c r="E11" s="741">
        <v>11.032038183479351</v>
      </c>
      <c r="F11" s="741">
        <f t="shared" ref="F11:F13" si="0">E11/$H$12*$H$13</f>
        <v>11.197517618915834</v>
      </c>
      <c r="G11" s="735" t="s">
        <v>527</v>
      </c>
      <c r="H11" s="735">
        <v>56.232300000000002</v>
      </c>
    </row>
    <row r="12" spans="1:11" s="738" customFormat="1" ht="20.25" customHeight="1" x14ac:dyDescent="0.2">
      <c r="A12" s="1369" t="s">
        <v>528</v>
      </c>
      <c r="B12" s="1369"/>
      <c r="C12" s="1369"/>
      <c r="D12" s="1369"/>
      <c r="E12" s="741">
        <v>14.341649769616872</v>
      </c>
      <c r="F12" s="741">
        <f t="shared" si="0"/>
        <v>14.556773037650691</v>
      </c>
      <c r="G12" s="735" t="s">
        <v>529</v>
      </c>
      <c r="H12" s="735">
        <v>58.200400000000002</v>
      </c>
    </row>
    <row r="13" spans="1:11" s="738" customFormat="1" ht="20.25" customHeight="1" x14ac:dyDescent="0.2">
      <c r="A13" s="1369" t="s">
        <v>530</v>
      </c>
      <c r="B13" s="1369"/>
      <c r="C13" s="1369"/>
      <c r="D13" s="1369"/>
      <c r="E13" s="741">
        <v>19.85766891177721</v>
      </c>
      <c r="F13" s="741">
        <f t="shared" si="0"/>
        <v>20.155531898285574</v>
      </c>
      <c r="G13" s="735" t="s">
        <v>531</v>
      </c>
      <c r="H13" s="735">
        <v>59.073399999999999</v>
      </c>
    </row>
    <row r="14" spans="1:11" s="738" customFormat="1" ht="20.25" customHeight="1" x14ac:dyDescent="0.3">
      <c r="A14" s="1367" t="s">
        <v>532</v>
      </c>
      <c r="B14" s="1367"/>
      <c r="C14" s="1367"/>
      <c r="D14" s="1367"/>
      <c r="E14" s="1370" t="s">
        <v>533</v>
      </c>
      <c r="F14" s="1370"/>
    </row>
    <row r="15" spans="1:11" s="738" customFormat="1" ht="20.25" customHeight="1" x14ac:dyDescent="0.3">
      <c r="A15" s="1367"/>
      <c r="B15" s="1367"/>
      <c r="C15" s="1367"/>
      <c r="D15" s="1367"/>
      <c r="E15" s="1370"/>
      <c r="F15" s="1370"/>
    </row>
    <row r="16" spans="1:11" s="738" customFormat="1" ht="20.25" customHeight="1" x14ac:dyDescent="0.3">
      <c r="A16" s="1369" t="s">
        <v>534</v>
      </c>
      <c r="B16" s="1369"/>
      <c r="C16" s="1369"/>
      <c r="D16" s="1369"/>
      <c r="E16" s="1371">
        <v>9.2200000000000006</v>
      </c>
      <c r="F16" s="1371"/>
    </row>
    <row r="17" spans="1:6" s="742" customFormat="1" ht="20.25" customHeight="1" x14ac:dyDescent="0.25">
      <c r="A17" s="1369" t="s">
        <v>535</v>
      </c>
      <c r="B17" s="1369"/>
      <c r="C17" s="1369"/>
      <c r="D17" s="1369"/>
      <c r="E17" s="1371">
        <v>9.4</v>
      </c>
      <c r="F17" s="1371"/>
    </row>
    <row r="18" spans="1:6" s="737" customFormat="1" ht="20.25" customHeight="1" x14ac:dyDescent="0.25">
      <c r="A18" s="1369" t="s">
        <v>536</v>
      </c>
      <c r="B18" s="1369"/>
      <c r="C18" s="1369"/>
      <c r="D18" s="1369"/>
      <c r="E18" s="1371">
        <v>9.43</v>
      </c>
      <c r="F18" s="1371"/>
    </row>
    <row r="19" spans="1:6" s="737" customFormat="1" ht="20.25" customHeight="1" x14ac:dyDescent="0.25">
      <c r="A19" s="1369" t="s">
        <v>537</v>
      </c>
      <c r="B19" s="1369"/>
      <c r="C19" s="1369"/>
      <c r="D19" s="1369"/>
      <c r="E19" s="1371">
        <v>9.5299999999999994</v>
      </c>
      <c r="F19" s="1371"/>
    </row>
    <row r="20" spans="1:6" s="737" customFormat="1" ht="20.25" customHeight="1" x14ac:dyDescent="0.25">
      <c r="A20" s="1369" t="s">
        <v>538</v>
      </c>
      <c r="B20" s="1369"/>
      <c r="C20" s="1369"/>
      <c r="D20" s="1369"/>
      <c r="E20" s="1371">
        <v>9.61</v>
      </c>
      <c r="F20" s="1371"/>
    </row>
    <row r="21" spans="1:6" s="737" customFormat="1" ht="20.25" customHeight="1" x14ac:dyDescent="0.25">
      <c r="A21" s="1369" t="s">
        <v>539</v>
      </c>
      <c r="B21" s="1369"/>
      <c r="C21" s="1369"/>
      <c r="D21" s="1369"/>
      <c r="E21" s="1371">
        <v>9.67</v>
      </c>
      <c r="F21" s="1371"/>
    </row>
    <row r="22" spans="1:6" s="737" customFormat="1" ht="20.25" customHeight="1" x14ac:dyDescent="0.25">
      <c r="A22" s="1369" t="s">
        <v>540</v>
      </c>
      <c r="B22" s="1369"/>
      <c r="C22" s="1369"/>
      <c r="D22" s="1369"/>
      <c r="E22" s="1371">
        <v>9.76</v>
      </c>
      <c r="F22" s="1371"/>
    </row>
    <row r="23" spans="1:6" s="737" customFormat="1" ht="20.25" customHeight="1" x14ac:dyDescent="0.25">
      <c r="A23" s="1369" t="s">
        <v>541</v>
      </c>
      <c r="B23" s="1369"/>
      <c r="C23" s="1369"/>
      <c r="D23" s="1369"/>
      <c r="E23" s="1371">
        <v>9.8800000000000008</v>
      </c>
      <c r="F23" s="1371"/>
    </row>
    <row r="24" spans="1:6" ht="20.25" customHeight="1" x14ac:dyDescent="0.3">
      <c r="A24" s="1372" t="s">
        <v>542</v>
      </c>
      <c r="B24" s="1372"/>
      <c r="C24" s="1372"/>
      <c r="D24" s="1372"/>
      <c r="E24" s="1373">
        <v>10.029999999999999</v>
      </c>
      <c r="F24" s="1373"/>
    </row>
    <row r="25" spans="1:6" ht="20.25" customHeight="1" x14ac:dyDescent="0.3">
      <c r="A25" s="1374" t="s">
        <v>543</v>
      </c>
      <c r="B25" s="1375"/>
      <c r="C25" s="1375"/>
      <c r="D25" s="1376"/>
      <c r="E25" s="1377">
        <v>10.25</v>
      </c>
      <c r="F25" s="1378"/>
    </row>
    <row r="26" spans="1:6" ht="20.25" customHeight="1" x14ac:dyDescent="0.3">
      <c r="A26" s="1374" t="s">
        <v>544</v>
      </c>
      <c r="B26" s="1375"/>
      <c r="C26" s="1375"/>
      <c r="D26" s="1376"/>
      <c r="E26" s="1377">
        <v>10.57</v>
      </c>
      <c r="F26" s="1378"/>
    </row>
    <row r="27" spans="1:6" ht="20.25" customHeight="1" x14ac:dyDescent="0.3">
      <c r="A27" s="1374" t="s">
        <v>545</v>
      </c>
      <c r="B27" s="1375"/>
      <c r="C27" s="1375"/>
      <c r="D27" s="1376"/>
      <c r="E27" s="1377">
        <v>10.85</v>
      </c>
      <c r="F27" s="1378"/>
    </row>
    <row r="28" spans="1:6" ht="20.25" customHeight="1" x14ac:dyDescent="0.3">
      <c r="A28" s="1374" t="s">
        <v>546</v>
      </c>
      <c r="B28" s="1375"/>
      <c r="C28" s="1375"/>
      <c r="D28" s="1376"/>
      <c r="E28" s="1377">
        <v>11.07</v>
      </c>
      <c r="F28" s="1378"/>
    </row>
    <row r="29" spans="1:6" ht="20.25" customHeight="1" x14ac:dyDescent="0.3">
      <c r="A29" s="1374" t="s">
        <v>547</v>
      </c>
      <c r="B29" s="1375"/>
      <c r="C29" s="1375"/>
      <c r="D29" s="1376"/>
      <c r="E29" s="1377">
        <v>11.27</v>
      </c>
      <c r="F29" s="1378"/>
    </row>
    <row r="30" spans="1:6" ht="20.25" customHeight="1" x14ac:dyDescent="0.3">
      <c r="A30" s="1374" t="s">
        <v>548</v>
      </c>
      <c r="B30" s="1375"/>
      <c r="C30" s="1375"/>
      <c r="D30" s="1376"/>
      <c r="E30" s="1377">
        <v>11.52</v>
      </c>
      <c r="F30" s="1378"/>
    </row>
    <row r="31" spans="1:6" ht="20.25" customHeight="1" x14ac:dyDescent="0.3">
      <c r="A31" s="1374" t="s">
        <v>549</v>
      </c>
      <c r="B31" s="1375"/>
      <c r="C31" s="1375"/>
      <c r="D31" s="1376"/>
      <c r="E31" s="1377">
        <v>11.65</v>
      </c>
      <c r="F31" s="1378"/>
    </row>
    <row r="32" spans="1:6" ht="20.25" customHeight="1" x14ac:dyDescent="0.3">
      <c r="A32" s="1374" t="s">
        <v>550</v>
      </c>
      <c r="B32" s="1375"/>
      <c r="C32" s="1375"/>
      <c r="D32" s="1376"/>
      <c r="E32" s="1377">
        <v>11.88</v>
      </c>
      <c r="F32" s="1378"/>
    </row>
  </sheetData>
  <sheetProtection algorithmName="SHA-512" hashValue="hzusux0yIC4kiRDfjSVv9XhPW4W+u7WWzk04S9TBw26iFCGz5R7wlFnr7bp7NQJ/my+rcVHodPmfUts9B/WLGg==" saltValue="BJoa2lPgn0/p09YCaj05wg==" spinCount="100000" sheet="1" objects="1" scenarios="1" selectLockedCells="1" selectUnlockedCells="1"/>
  <mergeCells count="44">
    <mergeCell ref="A31:D31"/>
    <mergeCell ref="E31:F31"/>
    <mergeCell ref="A32:D32"/>
    <mergeCell ref="E32:F32"/>
    <mergeCell ref="A28:D28"/>
    <mergeCell ref="E28:F28"/>
    <mergeCell ref="A29:D29"/>
    <mergeCell ref="E29:F29"/>
    <mergeCell ref="A30:D30"/>
    <mergeCell ref="E30:F30"/>
    <mergeCell ref="A25:D25"/>
    <mergeCell ref="E25:F25"/>
    <mergeCell ref="A26:D26"/>
    <mergeCell ref="E26:F26"/>
    <mergeCell ref="A27:D27"/>
    <mergeCell ref="E27:F27"/>
    <mergeCell ref="A22:D22"/>
    <mergeCell ref="E22:F22"/>
    <mergeCell ref="A23:D23"/>
    <mergeCell ref="E23:F23"/>
    <mergeCell ref="A24:D24"/>
    <mergeCell ref="E24:F24"/>
    <mergeCell ref="A19:D19"/>
    <mergeCell ref="E19:F19"/>
    <mergeCell ref="A20:D20"/>
    <mergeCell ref="E20:F20"/>
    <mergeCell ref="A21:D21"/>
    <mergeCell ref="E21:F21"/>
    <mergeCell ref="A16:D16"/>
    <mergeCell ref="E16:F16"/>
    <mergeCell ref="A17:D17"/>
    <mergeCell ref="E17:F17"/>
    <mergeCell ref="A18:D18"/>
    <mergeCell ref="E18:F18"/>
    <mergeCell ref="A11:D11"/>
    <mergeCell ref="A12:D12"/>
    <mergeCell ref="A13:D13"/>
    <mergeCell ref="A14:D15"/>
    <mergeCell ref="E14:F15"/>
    <mergeCell ref="A1:F4"/>
    <mergeCell ref="A5:F5"/>
    <mergeCell ref="A9:D10"/>
    <mergeCell ref="E9:E10"/>
    <mergeCell ref="F9:F10"/>
  </mergeCells>
  <printOptions horizontalCentered="1"/>
  <pageMargins left="0.23622047244094491" right="0.23622047244094491" top="0.74803149606299213" bottom="0.74803149606299213" header="0.31496062992125984" footer="0.31496062992125984"/>
  <pageSetup paperSize="9" scale="75" firstPageNumber="0" orientation="landscape"/>
  <headerFooter>
    <oddHeader>&amp;C&amp;"MS Sans Serif,Regular "&amp;9Version au 01/11/2024</oddHeader>
    <oddFooter>&amp;C&amp;"MS Sans Serif,Regular "&amp;9- &amp;P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8" tint="0.39997558519241921"/>
    <pageSetUpPr fitToPage="1"/>
  </sheetPr>
  <dimension ref="B1:L31"/>
  <sheetViews>
    <sheetView showGridLines="0" zoomScale="86" workbookViewId="0"/>
  </sheetViews>
  <sheetFormatPr baseColWidth="10" defaultColWidth="11.453125" defaultRowHeight="13" x14ac:dyDescent="0.3"/>
  <cols>
    <col min="1" max="1" width="11.453125" style="1" customWidth="1"/>
    <col min="2" max="2" width="20.7265625" style="1" customWidth="1"/>
    <col min="3" max="3" width="7.1796875" style="1" customWidth="1"/>
    <col min="4" max="4" width="21.7265625" style="1" customWidth="1"/>
    <col min="5" max="5" width="7.1796875" style="1" customWidth="1"/>
    <col min="6" max="6" width="22.26953125" style="1" customWidth="1"/>
    <col min="7" max="7" width="7.1796875" style="1" customWidth="1"/>
    <col min="8" max="8" width="26.7265625" style="1" bestFit="1" customWidth="1"/>
    <col min="9" max="9" width="14.1796875" style="1" customWidth="1"/>
    <col min="10" max="16384" width="11.453125" style="1"/>
  </cols>
  <sheetData>
    <row r="1" spans="2:12" ht="36.75" customHeight="1" x14ac:dyDescent="0.3">
      <c r="B1" s="1379" t="s">
        <v>551</v>
      </c>
      <c r="C1" s="1379"/>
      <c r="D1" s="1379"/>
      <c r="E1" s="1379"/>
      <c r="F1" s="1379"/>
      <c r="G1" s="1379"/>
      <c r="H1" s="1379"/>
      <c r="I1" s="744"/>
      <c r="J1" s="744"/>
      <c r="K1" s="744"/>
      <c r="L1" s="744"/>
    </row>
    <row r="2" spans="2:12" ht="36.75" customHeight="1" x14ac:dyDescent="0.3">
      <c r="B2" s="743"/>
      <c r="C2" s="743"/>
      <c r="D2" s="743"/>
      <c r="E2" s="743"/>
      <c r="F2" s="743"/>
      <c r="G2" s="743"/>
      <c r="H2" s="743"/>
      <c r="I2" s="744"/>
      <c r="J2" s="744"/>
      <c r="K2" s="744"/>
      <c r="L2" s="744"/>
    </row>
    <row r="3" spans="2:12" ht="36.75" customHeight="1" x14ac:dyDescent="0.3">
      <c r="B3" s="743"/>
      <c r="C3" s="1380" t="s">
        <v>552</v>
      </c>
      <c r="D3" s="1380"/>
      <c r="E3" s="1380"/>
      <c r="F3" s="1380"/>
      <c r="G3" s="1380"/>
      <c r="H3" s="743"/>
      <c r="I3" s="744"/>
      <c r="J3" s="744"/>
      <c r="K3" s="744"/>
      <c r="L3" s="744"/>
    </row>
    <row r="4" spans="2:12" s="241" customFormat="1" ht="16.5" customHeight="1" x14ac:dyDescent="0.25">
      <c r="B4" s="1381"/>
      <c r="C4" s="1381"/>
      <c r="D4" s="1381"/>
      <c r="E4" s="1381"/>
      <c r="F4" s="1381"/>
      <c r="G4" s="1381"/>
      <c r="H4" s="1381"/>
      <c r="I4" s="240"/>
      <c r="J4" s="240"/>
      <c r="K4" s="240"/>
      <c r="L4" s="240"/>
    </row>
    <row r="5" spans="2:12" s="241" customFormat="1" ht="16.899999999999999" customHeight="1" x14ac:dyDescent="0.25">
      <c r="B5" s="1339" t="s">
        <v>553</v>
      </c>
      <c r="C5" s="1339"/>
      <c r="D5" s="1339"/>
      <c r="E5" s="1339"/>
      <c r="F5" s="1339"/>
      <c r="G5" s="1339"/>
      <c r="H5" s="1339"/>
    </row>
    <row r="6" spans="2:12" s="241" customFormat="1" ht="12.75" customHeight="1" x14ac:dyDescent="0.3">
      <c r="B6" s="1382" t="s">
        <v>554</v>
      </c>
      <c r="C6" s="1382"/>
      <c r="E6" s="240"/>
      <c r="I6" s="240"/>
      <c r="J6" s="240"/>
      <c r="K6" s="240"/>
      <c r="L6" s="240"/>
    </row>
    <row r="7" spans="2:12" s="241" customFormat="1" ht="7.75" customHeight="1" x14ac:dyDescent="0.25">
      <c r="B7" s="544"/>
      <c r="C7" s="544"/>
      <c r="D7" s="240"/>
      <c r="E7" s="240"/>
      <c r="F7" s="240"/>
      <c r="G7" s="652"/>
      <c r="H7" s="545"/>
      <c r="I7" s="240"/>
      <c r="J7" s="240"/>
      <c r="K7" s="240"/>
      <c r="L7" s="240"/>
    </row>
    <row r="8" spans="2:12" s="246" customFormat="1" ht="17.25" customHeight="1" x14ac:dyDescent="0.3">
      <c r="B8" s="243"/>
      <c r="C8" s="1383" t="s">
        <v>473</v>
      </c>
      <c r="D8" s="1383"/>
      <c r="E8" s="1383"/>
      <c r="F8" s="1383"/>
      <c r="G8" s="1383"/>
      <c r="H8" s="1383"/>
    </row>
    <row r="9" spans="2:12" s="241" customFormat="1" ht="12" customHeight="1" x14ac:dyDescent="0.25">
      <c r="B9" s="747" t="s">
        <v>474</v>
      </c>
      <c r="C9" s="1384" t="s">
        <v>555</v>
      </c>
      <c r="D9" s="1384"/>
      <c r="E9" s="1385" t="s">
        <v>556</v>
      </c>
      <c r="F9" s="1385"/>
      <c r="G9" s="1385" t="s">
        <v>557</v>
      </c>
      <c r="H9" s="1385"/>
    </row>
    <row r="10" spans="2:12" s="241" customFormat="1" ht="11.5" x14ac:dyDescent="0.25">
      <c r="B10" s="748"/>
      <c r="C10" s="749"/>
      <c r="D10" s="750"/>
      <c r="E10" s="1386" t="s">
        <v>558</v>
      </c>
      <c r="F10" s="1386"/>
      <c r="G10" s="1386" t="s">
        <v>559</v>
      </c>
      <c r="H10" s="1386"/>
    </row>
    <row r="11" spans="2:12" s="659" customFormat="1" ht="21" customHeight="1" x14ac:dyDescent="0.3">
      <c r="B11" s="751"/>
      <c r="C11" s="752" t="s">
        <v>560</v>
      </c>
      <c r="D11" s="752" t="s">
        <v>339</v>
      </c>
      <c r="E11" s="753" t="s">
        <v>560</v>
      </c>
      <c r="F11" s="753" t="s">
        <v>339</v>
      </c>
      <c r="G11" s="753" t="s">
        <v>560</v>
      </c>
      <c r="H11" s="753" t="s">
        <v>339</v>
      </c>
    </row>
    <row r="12" spans="2:12" s="241" customFormat="1" ht="24" customHeight="1" x14ac:dyDescent="0.3">
      <c r="B12" s="747" t="s">
        <v>561</v>
      </c>
      <c r="C12" s="754" t="s">
        <v>269</v>
      </c>
      <c r="D12" s="755">
        <f>'INDEMNITES INDEXEES'!E52</f>
        <v>27.897558682066844</v>
      </c>
      <c r="E12" s="756" t="s">
        <v>279</v>
      </c>
      <c r="F12" s="757">
        <f t="shared" ref="F12:F16" si="0">TRUNC(D12*125%,2)</f>
        <v>34.869999999999997</v>
      </c>
      <c r="G12" s="758">
        <v>11</v>
      </c>
      <c r="H12" s="757">
        <f t="shared" ref="H12:H16" si="1">TRUNC(D12*150%,2)</f>
        <v>41.84</v>
      </c>
      <c r="I12" s="759"/>
      <c r="J12" s="759"/>
    </row>
    <row r="13" spans="2:12" s="241" customFormat="1" ht="24" customHeight="1" x14ac:dyDescent="0.3">
      <c r="B13" s="760" t="s">
        <v>562</v>
      </c>
      <c r="C13" s="754" t="s">
        <v>284</v>
      </c>
      <c r="D13" s="755">
        <f>'INDEMNITES INDEXEES'!E53</f>
        <v>33.659935513499853</v>
      </c>
      <c r="E13" s="756" t="s">
        <v>280</v>
      </c>
      <c r="F13" s="757">
        <f t="shared" si="0"/>
        <v>42.07</v>
      </c>
      <c r="G13" s="758">
        <v>12</v>
      </c>
      <c r="H13" s="757">
        <f t="shared" si="1"/>
        <v>50.48</v>
      </c>
      <c r="I13" s="761"/>
      <c r="J13" s="761"/>
    </row>
    <row r="14" spans="2:12" s="241" customFormat="1" ht="24" customHeight="1" x14ac:dyDescent="0.3">
      <c r="B14" s="760" t="s">
        <v>563</v>
      </c>
      <c r="C14" s="754" t="s">
        <v>286</v>
      </c>
      <c r="D14" s="755">
        <f>'INDEMNITES INDEXEES'!E54</f>
        <v>46.184068184031389</v>
      </c>
      <c r="E14" s="756" t="s">
        <v>267</v>
      </c>
      <c r="F14" s="757">
        <f t="shared" si="0"/>
        <v>57.73</v>
      </c>
      <c r="G14" s="758">
        <v>13</v>
      </c>
      <c r="H14" s="757">
        <f t="shared" si="1"/>
        <v>69.27</v>
      </c>
      <c r="I14" s="761"/>
      <c r="J14" s="761"/>
    </row>
    <row r="15" spans="2:12" s="241" customFormat="1" ht="24" customHeight="1" x14ac:dyDescent="0.3">
      <c r="B15" s="760" t="s">
        <v>564</v>
      </c>
      <c r="C15" s="754" t="s">
        <v>288</v>
      </c>
      <c r="D15" s="755">
        <f>'INDEMNITES INDEXEES'!E55</f>
        <v>59.633158021232056</v>
      </c>
      <c r="E15" s="756" t="s">
        <v>270</v>
      </c>
      <c r="F15" s="757">
        <f t="shared" si="0"/>
        <v>74.540000000000006</v>
      </c>
      <c r="G15" s="758">
        <v>14</v>
      </c>
      <c r="H15" s="757">
        <f t="shared" si="1"/>
        <v>89.44</v>
      </c>
      <c r="I15" s="761"/>
      <c r="J15" s="761"/>
    </row>
    <row r="16" spans="2:12" s="241" customFormat="1" ht="24" customHeight="1" x14ac:dyDescent="0.3">
      <c r="B16" s="762" t="s">
        <v>565</v>
      </c>
      <c r="C16" s="763" t="s">
        <v>327</v>
      </c>
      <c r="D16" s="755">
        <f>'INDEMNITES INDEXEES'!E56</f>
        <v>80.800855938913116</v>
      </c>
      <c r="E16" s="764">
        <v>10</v>
      </c>
      <c r="F16" s="765">
        <f t="shared" si="0"/>
        <v>101</v>
      </c>
      <c r="G16" s="764">
        <v>15</v>
      </c>
      <c r="H16" s="765">
        <f t="shared" si="1"/>
        <v>121.2</v>
      </c>
      <c r="I16" s="761"/>
      <c r="J16" s="761"/>
    </row>
    <row r="17" spans="2:8" s="241" customFormat="1" ht="10.75" customHeight="1" x14ac:dyDescent="0.25">
      <c r="B17" s="544"/>
      <c r="C17" s="766"/>
      <c r="D17" s="240"/>
      <c r="E17" s="240"/>
      <c r="F17" s="240"/>
      <c r="G17" s="240"/>
      <c r="H17" s="767"/>
    </row>
    <row r="18" spans="2:8" s="246" customFormat="1" ht="15" customHeight="1" x14ac:dyDescent="0.25">
      <c r="B18" s="1387" t="s">
        <v>566</v>
      </c>
      <c r="C18" s="1387"/>
      <c r="D18" s="1387"/>
      <c r="E18" s="768" t="s">
        <v>567</v>
      </c>
      <c r="F18" s="769"/>
      <c r="G18" s="770"/>
      <c r="H18" s="746" t="s">
        <v>568</v>
      </c>
    </row>
    <row r="19" spans="2:8" s="246" customFormat="1" ht="15" customHeight="1" x14ac:dyDescent="0.25">
      <c r="B19" s="1387"/>
      <c r="C19" s="1387"/>
      <c r="D19" s="1387"/>
      <c r="E19" s="246" t="s">
        <v>569</v>
      </c>
      <c r="F19" s="241"/>
      <c r="G19" s="771"/>
      <c r="H19" s="772"/>
    </row>
    <row r="20" spans="2:8" s="246" customFormat="1" ht="15" customHeight="1" x14ac:dyDescent="0.25">
      <c r="B20" s="1387"/>
      <c r="C20" s="1387"/>
      <c r="D20" s="1387"/>
      <c r="E20" s="246" t="s">
        <v>570</v>
      </c>
      <c r="F20" s="241"/>
      <c r="G20" s="771"/>
      <c r="H20" s="755">
        <f>'INDEMNITES INDEXEES'!E58</f>
        <v>767.65065818595815</v>
      </c>
    </row>
    <row r="21" spans="2:8" s="246" customFormat="1" ht="15" customHeight="1" x14ac:dyDescent="0.3">
      <c r="B21" s="773"/>
      <c r="C21" s="1388" t="s">
        <v>571</v>
      </c>
      <c r="D21" s="1388"/>
      <c r="E21" s="774"/>
      <c r="F21" s="774"/>
      <c r="G21" s="775"/>
      <c r="H21" s="776"/>
    </row>
    <row r="22" spans="2:8" s="246" customFormat="1" ht="15" customHeight="1" x14ac:dyDescent="0.25">
      <c r="B22" s="1387" t="s">
        <v>572</v>
      </c>
      <c r="C22" s="1387"/>
      <c r="D22" s="1387"/>
      <c r="E22" s="246" t="s">
        <v>573</v>
      </c>
      <c r="F22" s="241"/>
      <c r="G22" s="771"/>
      <c r="H22" s="777" t="s">
        <v>574</v>
      </c>
    </row>
    <row r="23" spans="2:8" s="246" customFormat="1" ht="15" customHeight="1" x14ac:dyDescent="0.25">
      <c r="B23" s="1387"/>
      <c r="C23" s="1387"/>
      <c r="D23" s="1387"/>
      <c r="E23" s="246" t="s">
        <v>569</v>
      </c>
      <c r="F23" s="241"/>
      <c r="G23" s="771"/>
      <c r="H23" s="778"/>
    </row>
    <row r="24" spans="2:8" s="246" customFormat="1" ht="15" customHeight="1" x14ac:dyDescent="0.25">
      <c r="B24" s="1387"/>
      <c r="C24" s="1387"/>
      <c r="D24" s="1387"/>
      <c r="E24" s="246" t="s">
        <v>575</v>
      </c>
      <c r="F24" s="241"/>
      <c r="G24" s="771"/>
      <c r="H24" s="755">
        <f>'INDEMNITES INDEXEES'!E57</f>
        <v>961.43987850399151</v>
      </c>
    </row>
    <row r="25" spans="2:8" s="246" customFormat="1" ht="15" customHeight="1" x14ac:dyDescent="0.3">
      <c r="B25" s="773"/>
      <c r="C25" s="1388" t="s">
        <v>576</v>
      </c>
      <c r="D25" s="1388"/>
      <c r="E25" s="774"/>
      <c r="F25" s="774"/>
      <c r="G25" s="775"/>
      <c r="H25" s="776"/>
    </row>
    <row r="26" spans="2:8" s="246" customFormat="1" ht="15" customHeight="1" x14ac:dyDescent="0.25">
      <c r="B26" s="1387" t="s">
        <v>577</v>
      </c>
      <c r="C26" s="1387"/>
      <c r="D26" s="1387"/>
      <c r="E26" s="246" t="s">
        <v>578</v>
      </c>
      <c r="F26" s="241"/>
      <c r="G26" s="771"/>
      <c r="H26" s="777" t="s">
        <v>574</v>
      </c>
    </row>
    <row r="27" spans="2:8" s="246" customFormat="1" ht="15" customHeight="1" x14ac:dyDescent="0.25">
      <c r="B27" s="1387"/>
      <c r="C27" s="1387"/>
      <c r="D27" s="1387"/>
      <c r="E27" s="246" t="s">
        <v>579</v>
      </c>
      <c r="F27" s="241"/>
      <c r="G27" s="771"/>
      <c r="H27" s="779" t="s">
        <v>580</v>
      </c>
    </row>
    <row r="28" spans="2:8" s="246" customFormat="1" ht="15" customHeight="1" x14ac:dyDescent="0.25">
      <c r="B28" s="1387"/>
      <c r="C28" s="1387"/>
      <c r="D28" s="1387"/>
      <c r="F28" s="241"/>
      <c r="G28" s="771"/>
      <c r="H28" s="779"/>
    </row>
    <row r="29" spans="2:8" s="246" customFormat="1" ht="15" customHeight="1" x14ac:dyDescent="0.3">
      <c r="B29" s="780"/>
      <c r="C29" s="1389" t="s">
        <v>581</v>
      </c>
      <c r="D29" s="1389"/>
      <c r="E29" s="781" t="s">
        <v>582</v>
      </c>
      <c r="F29" s="774"/>
      <c r="G29" s="775"/>
      <c r="H29" s="755">
        <v>12000</v>
      </c>
    </row>
    <row r="30" spans="2:8" ht="15" customHeight="1" x14ac:dyDescent="0.3"/>
    <row r="31" spans="2:8" ht="15" customHeight="1" x14ac:dyDescent="0.3">
      <c r="B31" s="782" t="s">
        <v>486</v>
      </c>
    </row>
  </sheetData>
  <sheetProtection algorithmName="SHA-512" hashValue="0VOu4orxXxSB/Oku2frlDFDuONCKF8nMgqPVlqodfEJA1oP+2OMs8NEfQX2LGdHwKxZLLY3kxLetzoEdRD7ivw==" saltValue="QNK9JLiaL3ej70lDA6E8DA==" spinCount="100000" sheet="1" objects="1" scenarios="1" selectLockedCells="1" selectUnlockedCells="1"/>
  <mergeCells count="17">
    <mergeCell ref="C29:D29"/>
    <mergeCell ref="B18:D20"/>
    <mergeCell ref="C21:D21"/>
    <mergeCell ref="B22:D24"/>
    <mergeCell ref="C25:D25"/>
    <mergeCell ref="B26:D28"/>
    <mergeCell ref="C8:H8"/>
    <mergeCell ref="C9:D9"/>
    <mergeCell ref="E9:F9"/>
    <mergeCell ref="G9:H9"/>
    <mergeCell ref="E10:F10"/>
    <mergeCell ref="G10:H10"/>
    <mergeCell ref="B1:H1"/>
    <mergeCell ref="C3:G3"/>
    <mergeCell ref="B4:H4"/>
    <mergeCell ref="B5:H5"/>
    <mergeCell ref="B6:C6"/>
  </mergeCells>
  <printOptions horizontalCentered="1"/>
  <pageMargins left="0.23622047244094491" right="0.23622047244094491" top="0.74803149606299213" bottom="0.74803149606299213" header="0.31496062992125984" footer="0.31496062992125984"/>
  <pageSetup paperSize="9" scale="86" firstPageNumber="0" orientation="landscape"/>
  <headerFooter>
    <oddHeader>&amp;C&amp;"MS Sans Serif,Regular "&amp;9Version au 01/11/2024</oddHeader>
    <oddFooter>&amp;C&amp;"MS Sans Serif,Regular "&amp;9- &amp;P -</oddFooter>
  </headerFooter>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euil17">
    <tabColor theme="8" tint="0.39997558519241921"/>
    <pageSetUpPr fitToPage="1"/>
  </sheetPr>
  <dimension ref="A1:F81"/>
  <sheetViews>
    <sheetView showGridLines="0" workbookViewId="0">
      <selection sqref="A1:F1"/>
    </sheetView>
  </sheetViews>
  <sheetFormatPr baseColWidth="10" defaultColWidth="11.453125" defaultRowHeight="11" x14ac:dyDescent="0.25"/>
  <cols>
    <col min="1" max="1" width="21.453125" style="783" customWidth="1"/>
    <col min="2" max="2" width="23.54296875" style="783" customWidth="1"/>
    <col min="3" max="3" width="20.7265625" style="783" customWidth="1"/>
    <col min="4" max="4" width="25.7265625" style="783" customWidth="1"/>
    <col min="5" max="5" width="26.54296875" style="783" customWidth="1"/>
    <col min="6" max="6" width="18.453125" style="783" customWidth="1"/>
    <col min="7" max="16384" width="11.453125" style="783"/>
  </cols>
  <sheetData>
    <row r="1" spans="1:6" s="784" customFormat="1" ht="24" customHeight="1" x14ac:dyDescent="0.3">
      <c r="A1" s="1321" t="s">
        <v>583</v>
      </c>
      <c r="B1" s="1321"/>
      <c r="C1" s="1321"/>
      <c r="D1" s="1321"/>
      <c r="E1" s="1321"/>
      <c r="F1" s="1321"/>
    </row>
    <row r="2" spans="1:6" s="784" customFormat="1" ht="24" customHeight="1" x14ac:dyDescent="0.3">
      <c r="A2" s="542"/>
      <c r="B2" s="542"/>
      <c r="C2" s="542"/>
      <c r="D2" s="542"/>
      <c r="E2" s="542"/>
      <c r="F2" s="542"/>
    </row>
    <row r="3" spans="1:6" s="785" customFormat="1" ht="45.25" customHeight="1" x14ac:dyDescent="0.3">
      <c r="A3" s="306" t="s">
        <v>584</v>
      </c>
      <c r="B3" s="786" t="s">
        <v>585</v>
      </c>
      <c r="C3" s="1390" t="s">
        <v>586</v>
      </c>
      <c r="D3" s="1390"/>
      <c r="E3" s="786" t="s">
        <v>587</v>
      </c>
      <c r="F3" s="786" t="s">
        <v>588</v>
      </c>
    </row>
    <row r="4" spans="1:6" s="386" customFormat="1" ht="12.75" customHeight="1" x14ac:dyDescent="0.3">
      <c r="A4" s="787" t="s">
        <v>584</v>
      </c>
      <c r="B4" s="788" t="s">
        <v>589</v>
      </c>
      <c r="C4" s="789" t="s">
        <v>590</v>
      </c>
      <c r="D4" s="788"/>
      <c r="E4" s="790" t="s">
        <v>591</v>
      </c>
      <c r="F4" s="1391" t="s">
        <v>592</v>
      </c>
    </row>
    <row r="5" spans="1:6" s="386" customFormat="1" ht="12.75" customHeight="1" x14ac:dyDescent="0.3">
      <c r="A5" s="791" t="s">
        <v>593</v>
      </c>
      <c r="B5" s="792" t="s">
        <v>594</v>
      </c>
      <c r="C5" s="386" t="s">
        <v>595</v>
      </c>
      <c r="D5" s="792"/>
      <c r="E5" s="793" t="s">
        <v>596</v>
      </c>
      <c r="F5" s="1391"/>
    </row>
    <row r="6" spans="1:6" s="386" customFormat="1" ht="12.75" customHeight="1" x14ac:dyDescent="0.3">
      <c r="A6" s="791" t="s">
        <v>597</v>
      </c>
      <c r="B6" s="792"/>
      <c r="C6" s="794">
        <f>'HSAHSE '!$J$24*2/3</f>
        <v>28.216594640313389</v>
      </c>
      <c r="D6" s="795" t="s">
        <v>598</v>
      </c>
      <c r="E6" s="793" t="s">
        <v>599</v>
      </c>
      <c r="F6" s="1391"/>
    </row>
    <row r="7" spans="1:6" s="386" customFormat="1" ht="12.75" customHeight="1" x14ac:dyDescent="0.3">
      <c r="A7" s="791" t="s">
        <v>600</v>
      </c>
      <c r="B7" s="792"/>
      <c r="C7" s="386" t="s">
        <v>601</v>
      </c>
      <c r="D7" s="792"/>
      <c r="E7" s="793" t="s">
        <v>602</v>
      </c>
      <c r="F7" s="1391"/>
    </row>
    <row r="8" spans="1:6" s="386" customFormat="1" ht="12.75" customHeight="1" x14ac:dyDescent="0.3">
      <c r="A8" s="791" t="s">
        <v>603</v>
      </c>
      <c r="B8" s="792"/>
      <c r="C8" s="796" t="s">
        <v>604</v>
      </c>
      <c r="D8" s="792"/>
      <c r="E8" s="793" t="s">
        <v>605</v>
      </c>
      <c r="F8" s="1391"/>
    </row>
    <row r="9" spans="1:6" s="386" customFormat="1" ht="12.75" customHeight="1" x14ac:dyDescent="0.3">
      <c r="A9" s="320"/>
      <c r="B9" s="797"/>
      <c r="C9" s="798"/>
      <c r="D9" s="797"/>
      <c r="E9" s="320" t="s">
        <v>606</v>
      </c>
      <c r="F9" s="1391"/>
    </row>
    <row r="10" spans="1:6" s="784" customFormat="1" ht="24" customHeight="1" x14ac:dyDescent="0.3">
      <c r="A10" s="1321" t="s">
        <v>607</v>
      </c>
      <c r="B10" s="1321"/>
      <c r="C10" s="1321"/>
      <c r="D10" s="1321"/>
      <c r="E10" s="1321"/>
      <c r="F10" s="1321"/>
    </row>
    <row r="11" spans="1:6" s="785" customFormat="1" ht="24.75" customHeight="1" x14ac:dyDescent="0.3">
      <c r="A11" s="306" t="s">
        <v>584</v>
      </c>
      <c r="B11" s="786" t="s">
        <v>585</v>
      </c>
      <c r="C11" s="1390" t="s">
        <v>586</v>
      </c>
      <c r="D11" s="1390"/>
      <c r="E11" s="786" t="s">
        <v>587</v>
      </c>
      <c r="F11" s="786" t="s">
        <v>588</v>
      </c>
    </row>
    <row r="12" spans="1:6" s="386" customFormat="1" ht="12.75" customHeight="1" x14ac:dyDescent="0.3">
      <c r="A12" s="796"/>
      <c r="B12" s="791" t="s">
        <v>589</v>
      </c>
      <c r="C12" s="796" t="s">
        <v>608</v>
      </c>
      <c r="D12" s="792"/>
      <c r="E12" s="793" t="s">
        <v>591</v>
      </c>
      <c r="F12" s="1391" t="s">
        <v>592</v>
      </c>
    </row>
    <row r="13" spans="1:6" s="386" customFormat="1" ht="12.75" customHeight="1" x14ac:dyDescent="0.3">
      <c r="A13" s="791" t="s">
        <v>609</v>
      </c>
      <c r="B13" s="791" t="s">
        <v>610</v>
      </c>
      <c r="C13" s="794">
        <f>'INDEMNITES INDEXEES'!E26</f>
        <v>25.016370266350336</v>
      </c>
      <c r="D13" s="795" t="s">
        <v>611</v>
      </c>
      <c r="E13" s="799" t="s">
        <v>612</v>
      </c>
      <c r="F13" s="1391"/>
    </row>
    <row r="14" spans="1:6" s="386" customFormat="1" ht="12.75" customHeight="1" x14ac:dyDescent="0.3">
      <c r="A14" s="791" t="s">
        <v>613</v>
      </c>
      <c r="B14" s="791" t="s">
        <v>614</v>
      </c>
      <c r="C14" s="796" t="s">
        <v>615</v>
      </c>
      <c r="D14" s="792"/>
      <c r="E14" s="799" t="s">
        <v>616</v>
      </c>
      <c r="F14" s="1391"/>
    </row>
    <row r="15" spans="1:6" s="386" customFormat="1" ht="12.75" customHeight="1" x14ac:dyDescent="0.3">
      <c r="A15" s="791"/>
      <c r="B15" s="791" t="s">
        <v>617</v>
      </c>
      <c r="C15" s="796" t="s">
        <v>618</v>
      </c>
      <c r="D15" s="792"/>
      <c r="E15" s="791" t="s">
        <v>606</v>
      </c>
      <c r="F15" s="1391"/>
    </row>
    <row r="16" spans="1:6" s="386" customFormat="1" ht="12.75" customHeight="1" x14ac:dyDescent="0.3">
      <c r="A16" s="320"/>
      <c r="B16" s="320"/>
      <c r="C16" s="798"/>
      <c r="D16" s="797"/>
      <c r="E16" s="800" t="s">
        <v>599</v>
      </c>
      <c r="F16" s="1391"/>
    </row>
    <row r="17" spans="1:6" s="386" customFormat="1" ht="12.75" customHeight="1" x14ac:dyDescent="0.3">
      <c r="A17" s="791"/>
      <c r="B17" s="791"/>
      <c r="C17" s="796" t="s">
        <v>619</v>
      </c>
      <c r="D17" s="792"/>
      <c r="E17" s="791"/>
      <c r="F17" s="1391" t="s">
        <v>620</v>
      </c>
    </row>
    <row r="18" spans="1:6" s="386" customFormat="1" ht="12.75" customHeight="1" x14ac:dyDescent="0.3">
      <c r="A18" s="791"/>
      <c r="B18" s="791"/>
      <c r="C18" s="794">
        <f>(Traitements!F6*50)/100</f>
        <v>29.5367</v>
      </c>
      <c r="D18" s="795" t="str">
        <f>D6</f>
        <v xml:space="preserve"> au 01/01/2024</v>
      </c>
      <c r="E18" s="799" t="s">
        <v>621</v>
      </c>
      <c r="F18" s="1391"/>
    </row>
    <row r="19" spans="1:6" s="386" customFormat="1" ht="12.75" customHeight="1" x14ac:dyDescent="0.3">
      <c r="A19" s="791"/>
      <c r="B19" s="791" t="s">
        <v>622</v>
      </c>
      <c r="E19" s="791"/>
      <c r="F19" s="1391"/>
    </row>
    <row r="20" spans="1:6" s="386" customFormat="1" ht="12.75" customHeight="1" x14ac:dyDescent="0.3">
      <c r="A20" s="791" t="s">
        <v>623</v>
      </c>
      <c r="B20" s="791"/>
      <c r="E20" s="791"/>
      <c r="F20" s="1391"/>
    </row>
    <row r="21" spans="1:6" s="386" customFormat="1" ht="12.75" customHeight="1" x14ac:dyDescent="0.3">
      <c r="A21" s="791" t="s">
        <v>624</v>
      </c>
      <c r="B21" s="791" t="s">
        <v>625</v>
      </c>
      <c r="C21" s="796" t="s">
        <v>626</v>
      </c>
      <c r="D21" s="792"/>
      <c r="E21" s="791"/>
      <c r="F21" s="1391"/>
    </row>
    <row r="22" spans="1:6" s="386" customFormat="1" ht="12.75" customHeight="1" x14ac:dyDescent="0.3">
      <c r="A22" s="791"/>
      <c r="B22" s="791"/>
      <c r="C22" s="796" t="s">
        <v>627</v>
      </c>
      <c r="D22" s="792"/>
      <c r="E22" s="791"/>
      <c r="F22" s="1391"/>
    </row>
    <row r="23" spans="1:6" s="386" customFormat="1" ht="12.75" customHeight="1" x14ac:dyDescent="0.3">
      <c r="A23" s="791"/>
      <c r="B23" s="791"/>
      <c r="C23" s="796" t="s">
        <v>628</v>
      </c>
      <c r="D23" s="792"/>
      <c r="E23" s="791"/>
      <c r="F23" s="1391"/>
    </row>
    <row r="24" spans="1:6" s="386" customFormat="1" ht="12.75" customHeight="1" x14ac:dyDescent="0.3">
      <c r="A24" s="320"/>
      <c r="B24" s="320"/>
      <c r="C24" s="798" t="s">
        <v>629</v>
      </c>
      <c r="D24" s="797"/>
      <c r="E24" s="320"/>
      <c r="F24" s="1391"/>
    </row>
    <row r="25" spans="1:6" s="785" customFormat="1" ht="12.75" customHeight="1" x14ac:dyDescent="0.3">
      <c r="A25" s="1392" t="s">
        <v>630</v>
      </c>
      <c r="B25" s="1393" t="s">
        <v>631</v>
      </c>
      <c r="C25" s="1393"/>
      <c r="D25" s="1393"/>
      <c r="E25" s="1393"/>
      <c r="F25" s="1393"/>
    </row>
    <row r="26" spans="1:6" s="785" customFormat="1" ht="12.75" customHeight="1" x14ac:dyDescent="0.3">
      <c r="A26" s="1392"/>
      <c r="B26" s="787" t="s">
        <v>589</v>
      </c>
      <c r="C26" s="386" t="s">
        <v>632</v>
      </c>
      <c r="D26" s="386"/>
      <c r="E26" s="787"/>
      <c r="F26" s="801"/>
    </row>
    <row r="27" spans="1:6" s="785" customFormat="1" ht="12.75" customHeight="1" x14ac:dyDescent="0.3">
      <c r="A27" s="1392"/>
      <c r="B27" s="791"/>
      <c r="C27" s="386" t="s">
        <v>633</v>
      </c>
      <c r="D27" s="386"/>
      <c r="E27" s="799" t="s">
        <v>591</v>
      </c>
      <c r="F27" s="801"/>
    </row>
    <row r="28" spans="1:6" s="785" customFormat="1" ht="12.75" customHeight="1" x14ac:dyDescent="0.3">
      <c r="A28" s="1392"/>
      <c r="B28" s="791"/>
      <c r="C28" s="802">
        <f>'HSAHSE '!J24</f>
        <v>42.324891960470083</v>
      </c>
      <c r="D28" s="803" t="str">
        <f>D18</f>
        <v xml:space="preserve"> au 01/01/2024</v>
      </c>
      <c r="E28" s="799" t="s">
        <v>596</v>
      </c>
      <c r="F28" s="801"/>
    </row>
    <row r="29" spans="1:6" s="785" customFormat="1" ht="12.75" customHeight="1" x14ac:dyDescent="0.3">
      <c r="A29" s="1392"/>
      <c r="B29" s="791"/>
      <c r="C29" s="386" t="s">
        <v>634</v>
      </c>
      <c r="D29" s="386"/>
      <c r="E29" s="799" t="s">
        <v>635</v>
      </c>
      <c r="F29" s="801"/>
    </row>
    <row r="30" spans="1:6" s="785" customFormat="1" ht="12.75" customHeight="1" x14ac:dyDescent="0.3">
      <c r="A30" s="1392"/>
      <c r="B30" s="804"/>
      <c r="C30" s="805"/>
      <c r="D30" s="805"/>
      <c r="E30" s="806"/>
      <c r="F30" s="801"/>
    </row>
    <row r="31" spans="1:6" s="785" customFormat="1" ht="12.75" customHeight="1" x14ac:dyDescent="0.3">
      <c r="A31" s="1392"/>
      <c r="B31" s="804"/>
      <c r="C31" s="805"/>
      <c r="D31" s="805"/>
      <c r="E31" s="806"/>
      <c r="F31" s="801"/>
    </row>
    <row r="32" spans="1:6" s="785" customFormat="1" ht="12.75" customHeight="1" x14ac:dyDescent="0.3">
      <c r="A32" s="1392"/>
      <c r="B32" s="804"/>
      <c r="C32" s="805"/>
      <c r="D32" s="805"/>
      <c r="E32" s="806"/>
      <c r="F32" s="801"/>
    </row>
    <row r="33" spans="1:6" s="785" customFormat="1" ht="12.75" customHeight="1" x14ac:dyDescent="0.3">
      <c r="A33" s="1392"/>
      <c r="B33" s="804"/>
      <c r="C33" s="805"/>
      <c r="D33" s="805"/>
      <c r="E33" s="806"/>
      <c r="F33" s="801"/>
    </row>
    <row r="34" spans="1:6" s="386" customFormat="1" ht="12.75" customHeight="1" x14ac:dyDescent="0.3">
      <c r="A34" s="1392"/>
      <c r="B34" s="791"/>
      <c r="E34" s="799"/>
      <c r="F34" s="1394"/>
    </row>
    <row r="35" spans="1:6" s="386" customFormat="1" ht="12.75" customHeight="1" x14ac:dyDescent="0.3">
      <c r="A35" s="1392"/>
      <c r="B35" s="791"/>
      <c r="E35" s="799"/>
      <c r="F35" s="1394"/>
    </row>
    <row r="36" spans="1:6" s="386" customFormat="1" ht="12.75" customHeight="1" x14ac:dyDescent="0.3">
      <c r="A36" s="1392"/>
      <c r="B36" s="1395" t="s">
        <v>636</v>
      </c>
      <c r="C36" s="386" t="s">
        <v>637</v>
      </c>
      <c r="E36" s="791"/>
      <c r="F36" s="1394"/>
    </row>
    <row r="37" spans="1:6" s="386" customFormat="1" ht="12.75" customHeight="1" x14ac:dyDescent="0.3">
      <c r="A37" s="1392"/>
      <c r="B37" s="1395"/>
      <c r="C37" s="802">
        <v>30</v>
      </c>
      <c r="D37" s="476" t="s">
        <v>638</v>
      </c>
      <c r="E37" s="799" t="s">
        <v>639</v>
      </c>
      <c r="F37" s="1394"/>
    </row>
    <row r="38" spans="1:6" s="386" customFormat="1" ht="12.75" customHeight="1" x14ac:dyDescent="0.3">
      <c r="A38" s="1392"/>
      <c r="B38" s="1395"/>
      <c r="E38" s="799" t="s">
        <v>640</v>
      </c>
      <c r="F38" s="1394"/>
    </row>
    <row r="39" spans="1:6" s="386" customFormat="1" ht="12.75" customHeight="1" x14ac:dyDescent="0.3">
      <c r="A39" s="1392"/>
      <c r="B39" s="1392"/>
      <c r="E39" s="799" t="s">
        <v>641</v>
      </c>
      <c r="F39" s="1394"/>
    </row>
    <row r="40" spans="1:6" s="386" customFormat="1" ht="12.75" customHeight="1" x14ac:dyDescent="0.3">
      <c r="A40" s="1392"/>
      <c r="B40" s="807"/>
      <c r="E40" s="799"/>
      <c r="F40" s="1394"/>
    </row>
    <row r="41" spans="1:6" s="386" customFormat="1" ht="12.75" customHeight="1" x14ac:dyDescent="0.3">
      <c r="A41" s="1392"/>
      <c r="B41" s="807" t="s">
        <v>642</v>
      </c>
      <c r="C41" s="802">
        <v>15.99</v>
      </c>
      <c r="D41" s="476" t="s">
        <v>643</v>
      </c>
      <c r="E41" s="799"/>
      <c r="F41" s="1394"/>
    </row>
    <row r="42" spans="1:6" s="386" customFormat="1" ht="12.75" customHeight="1" x14ac:dyDescent="0.3">
      <c r="A42" s="1392"/>
      <c r="B42" s="808"/>
      <c r="C42" s="809"/>
      <c r="D42" s="809"/>
      <c r="E42" s="800"/>
      <c r="F42" s="1394"/>
    </row>
    <row r="43" spans="1:6" s="784" customFormat="1" ht="24" customHeight="1" x14ac:dyDescent="0.3">
      <c r="A43" s="1321" t="s">
        <v>607</v>
      </c>
      <c r="B43" s="1321"/>
      <c r="C43" s="1321"/>
      <c r="D43" s="1321"/>
      <c r="E43" s="1321"/>
      <c r="F43" s="1321"/>
    </row>
    <row r="44" spans="1:6" s="810" customFormat="1" ht="24.75" customHeight="1" x14ac:dyDescent="0.3">
      <c r="A44" s="306" t="s">
        <v>584</v>
      </c>
      <c r="B44" s="786" t="s">
        <v>585</v>
      </c>
      <c r="C44" s="1390" t="s">
        <v>586</v>
      </c>
      <c r="D44" s="1390"/>
      <c r="E44" s="786" t="s">
        <v>587</v>
      </c>
      <c r="F44" s="786" t="s">
        <v>588</v>
      </c>
    </row>
    <row r="45" spans="1:6" s="810" customFormat="1" ht="12.75" customHeight="1" x14ac:dyDescent="0.3">
      <c r="A45" s="1391" t="s">
        <v>644</v>
      </c>
      <c r="B45" s="1393" t="s">
        <v>631</v>
      </c>
      <c r="C45" s="1393"/>
      <c r="D45" s="1393"/>
      <c r="E45" s="1393"/>
      <c r="F45" s="1393"/>
    </row>
    <row r="46" spans="1:6" s="784" customFormat="1" ht="12.75" customHeight="1" x14ac:dyDescent="0.3">
      <c r="A46" s="1391"/>
      <c r="B46" s="791" t="s">
        <v>589</v>
      </c>
      <c r="C46" s="796" t="s">
        <v>645</v>
      </c>
      <c r="D46" s="792"/>
      <c r="E46" s="787"/>
      <c r="F46" s="1396" t="s">
        <v>592</v>
      </c>
    </row>
    <row r="47" spans="1:6" s="784" customFormat="1" ht="12.75" customHeight="1" x14ac:dyDescent="0.3">
      <c r="A47" s="1397" t="s">
        <v>646</v>
      </c>
      <c r="B47" s="386"/>
      <c r="C47" s="1398" t="s">
        <v>647</v>
      </c>
      <c r="D47" s="1398"/>
      <c r="E47" s="791"/>
      <c r="F47" s="1396"/>
    </row>
    <row r="48" spans="1:6" s="784" customFormat="1" ht="12.75" customHeight="1" x14ac:dyDescent="0.3">
      <c r="A48" s="1397"/>
      <c r="B48" s="791"/>
      <c r="C48" s="386" t="s">
        <v>648</v>
      </c>
      <c r="D48" s="792"/>
      <c r="E48" s="793" t="s">
        <v>639</v>
      </c>
      <c r="F48" s="1396"/>
    </row>
    <row r="49" spans="1:6" s="784" customFormat="1" ht="12.75" customHeight="1" x14ac:dyDescent="0.3">
      <c r="A49" s="1397"/>
      <c r="B49" s="1399"/>
      <c r="C49" s="794">
        <f>'TRAVAUX SUPP. 1D '!F15</f>
        <v>27.511179774305553</v>
      </c>
      <c r="D49" s="795" t="str">
        <f>D6</f>
        <v xml:space="preserve"> au 01/01/2024</v>
      </c>
      <c r="E49" s="793" t="s">
        <v>596</v>
      </c>
      <c r="F49" s="1396"/>
    </row>
    <row r="50" spans="1:6" s="784" customFormat="1" ht="12.75" customHeight="1" x14ac:dyDescent="0.3">
      <c r="A50" s="1397"/>
      <c r="B50" s="1399"/>
      <c r="C50" s="796" t="s">
        <v>649</v>
      </c>
      <c r="D50" s="811"/>
      <c r="E50" s="800" t="s">
        <v>650</v>
      </c>
      <c r="F50" s="1396"/>
    </row>
    <row r="51" spans="1:6" s="784" customFormat="1" ht="12.75" customHeight="1" x14ac:dyDescent="0.3">
      <c r="A51" s="1397"/>
      <c r="B51" s="1399"/>
      <c r="C51" s="1398" t="s">
        <v>651</v>
      </c>
      <c r="D51" s="1398"/>
      <c r="E51" s="793" t="s">
        <v>652</v>
      </c>
      <c r="F51" s="1396"/>
    </row>
    <row r="52" spans="1:6" s="784" customFormat="1" ht="12.75" customHeight="1" x14ac:dyDescent="0.3">
      <c r="A52" s="1397"/>
      <c r="B52" s="791"/>
      <c r="C52" s="796" t="s">
        <v>633</v>
      </c>
      <c r="D52" s="792"/>
      <c r="E52" s="303" t="s">
        <v>653</v>
      </c>
      <c r="F52" s="1396"/>
    </row>
    <row r="53" spans="1:6" s="784" customFormat="1" ht="12.75" customHeight="1" x14ac:dyDescent="0.3">
      <c r="A53" s="1397"/>
      <c r="B53" s="791"/>
      <c r="C53" s="794">
        <f>C28</f>
        <v>42.324891960470083</v>
      </c>
      <c r="D53" s="795" t="str">
        <f>D6</f>
        <v xml:space="preserve"> au 01/01/2024</v>
      </c>
      <c r="E53" s="303" t="s">
        <v>596</v>
      </c>
      <c r="F53" s="1396"/>
    </row>
    <row r="54" spans="1:6" s="784" customFormat="1" ht="12.75" customHeight="1" x14ac:dyDescent="0.3">
      <c r="A54" s="1397"/>
      <c r="B54" s="806"/>
      <c r="C54" s="796"/>
      <c r="D54" s="792"/>
      <c r="E54" s="799" t="s">
        <v>654</v>
      </c>
      <c r="F54" s="1396"/>
    </row>
    <row r="55" spans="1:6" s="784" customFormat="1" ht="12.75" customHeight="1" x14ac:dyDescent="0.3">
      <c r="A55" s="1397"/>
      <c r="B55" s="812"/>
      <c r="C55" s="798"/>
      <c r="D55" s="797"/>
      <c r="E55" s="800" t="s">
        <v>655</v>
      </c>
      <c r="F55" s="1396"/>
    </row>
    <row r="56" spans="1:6" s="784" customFormat="1" ht="12.75" customHeight="1" x14ac:dyDescent="0.3">
      <c r="A56" s="1397"/>
      <c r="B56" s="1400" t="s">
        <v>636</v>
      </c>
      <c r="C56" s="813" t="s">
        <v>637</v>
      </c>
      <c r="D56" s="788"/>
      <c r="E56" s="814"/>
      <c r="F56" s="1396"/>
    </row>
    <row r="57" spans="1:6" s="784" customFormat="1" ht="12.75" customHeight="1" x14ac:dyDescent="0.3">
      <c r="A57" s="1397"/>
      <c r="B57" s="1400"/>
      <c r="C57" s="794">
        <v>30</v>
      </c>
      <c r="D57" s="815" t="s">
        <v>638</v>
      </c>
      <c r="E57" s="793" t="s">
        <v>639</v>
      </c>
      <c r="F57" s="1396"/>
    </row>
    <row r="58" spans="1:6" s="784" customFormat="1" ht="12.75" customHeight="1" x14ac:dyDescent="0.3">
      <c r="A58" s="1397"/>
      <c r="B58" s="1400"/>
      <c r="C58" s="796"/>
      <c r="D58" s="792"/>
      <c r="E58" s="303" t="s">
        <v>640</v>
      </c>
      <c r="F58" s="1396"/>
    </row>
    <row r="59" spans="1:6" s="784" customFormat="1" ht="12.75" customHeight="1" x14ac:dyDescent="0.3">
      <c r="A59" s="1397"/>
      <c r="B59" s="1400"/>
      <c r="C59" s="796"/>
      <c r="D59" s="792"/>
      <c r="E59" s="799" t="s">
        <v>641</v>
      </c>
      <c r="F59" s="1396"/>
    </row>
    <row r="60" spans="1:6" s="784" customFormat="1" ht="12.75" customHeight="1" x14ac:dyDescent="0.3">
      <c r="A60" s="1397"/>
      <c r="B60" s="808" t="s">
        <v>642</v>
      </c>
      <c r="C60" s="794">
        <f>C41</f>
        <v>15.99</v>
      </c>
      <c r="D60" s="355" t="s">
        <v>643</v>
      </c>
      <c r="E60" s="800"/>
      <c r="F60" s="1396"/>
    </row>
    <row r="61" spans="1:6" s="784" customFormat="1" ht="12.75" customHeight="1" x14ac:dyDescent="0.3">
      <c r="A61" s="1397" t="s">
        <v>656</v>
      </c>
      <c r="B61" s="791" t="s">
        <v>589</v>
      </c>
      <c r="C61" s="816" t="s">
        <v>645</v>
      </c>
      <c r="D61" s="374"/>
      <c r="E61" s="334"/>
      <c r="F61" s="1396" t="s">
        <v>592</v>
      </c>
    </row>
    <row r="62" spans="1:6" s="784" customFormat="1" ht="12.75" customHeight="1" x14ac:dyDescent="0.3">
      <c r="A62" s="1397"/>
      <c r="B62" s="386"/>
      <c r="C62" s="796" t="s">
        <v>633</v>
      </c>
      <c r="D62" s="792"/>
      <c r="E62" s="793" t="s">
        <v>591</v>
      </c>
      <c r="F62" s="1396"/>
    </row>
    <row r="63" spans="1:6" s="784" customFormat="1" ht="12.75" customHeight="1" x14ac:dyDescent="0.3">
      <c r="A63" s="1397"/>
      <c r="B63" s="807"/>
      <c r="C63" s="794">
        <f>C53</f>
        <v>42.324891960470083</v>
      </c>
      <c r="D63" s="795" t="str">
        <f>D6</f>
        <v xml:space="preserve"> au 01/01/2024</v>
      </c>
      <c r="E63" s="303" t="s">
        <v>596</v>
      </c>
      <c r="F63" s="1396"/>
    </row>
    <row r="64" spans="1:6" s="784" customFormat="1" ht="12.75" customHeight="1" x14ac:dyDescent="0.3">
      <c r="A64" s="1397"/>
      <c r="B64" s="791"/>
      <c r="C64" s="386"/>
      <c r="D64" s="386"/>
      <c r="E64" s="799" t="s">
        <v>657</v>
      </c>
      <c r="F64" s="1396"/>
    </row>
    <row r="65" spans="1:6" s="784" customFormat="1" ht="12.75" customHeight="1" x14ac:dyDescent="0.3">
      <c r="A65" s="1397"/>
      <c r="B65" s="1400" t="s">
        <v>636</v>
      </c>
      <c r="C65" s="813" t="s">
        <v>637</v>
      </c>
      <c r="D65" s="788"/>
      <c r="E65" s="814"/>
      <c r="F65" s="1396"/>
    </row>
    <row r="66" spans="1:6" s="784" customFormat="1" ht="12.75" customHeight="1" x14ac:dyDescent="0.3">
      <c r="A66" s="1397"/>
      <c r="B66" s="1400"/>
      <c r="C66" s="794">
        <v>30</v>
      </c>
      <c r="D66" s="815" t="s">
        <v>638</v>
      </c>
      <c r="E66" s="793" t="s">
        <v>591</v>
      </c>
      <c r="F66" s="1396"/>
    </row>
    <row r="67" spans="1:6" s="784" customFormat="1" ht="12.75" customHeight="1" x14ac:dyDescent="0.3">
      <c r="A67" s="1397"/>
      <c r="B67" s="1400"/>
      <c r="C67" s="796"/>
      <c r="D67" s="792"/>
      <c r="E67" s="303" t="s">
        <v>640</v>
      </c>
      <c r="F67" s="1396"/>
    </row>
    <row r="68" spans="1:6" s="784" customFormat="1" ht="12.75" customHeight="1" x14ac:dyDescent="0.3">
      <c r="A68" s="1397"/>
      <c r="B68" s="1400"/>
      <c r="C68" s="796"/>
      <c r="D68" s="792"/>
      <c r="E68" s="799" t="s">
        <v>658</v>
      </c>
      <c r="F68" s="1396"/>
    </row>
    <row r="69" spans="1:6" s="784" customFormat="1" ht="12.75" customHeight="1" x14ac:dyDescent="0.3">
      <c r="A69" s="1397"/>
      <c r="B69" s="808" t="s">
        <v>642</v>
      </c>
      <c r="C69" s="794">
        <f>C60</f>
        <v>15.99</v>
      </c>
      <c r="D69" s="355" t="s">
        <v>643</v>
      </c>
      <c r="E69" s="800"/>
      <c r="F69" s="1396"/>
    </row>
    <row r="70" spans="1:6" s="784" customFormat="1" ht="12.75" customHeight="1" x14ac:dyDescent="0.3">
      <c r="A70" s="1397" t="s">
        <v>659</v>
      </c>
      <c r="B70" s="787" t="s">
        <v>589</v>
      </c>
      <c r="C70" s="813" t="s">
        <v>645</v>
      </c>
      <c r="D70" s="817"/>
      <c r="E70" s="790" t="s">
        <v>660</v>
      </c>
      <c r="F70" s="1396" t="s">
        <v>592</v>
      </c>
    </row>
    <row r="71" spans="1:6" s="784" customFormat="1" ht="12.75" customHeight="1" x14ac:dyDescent="0.3">
      <c r="A71" s="1397"/>
      <c r="B71" s="386"/>
      <c r="C71" s="796" t="s">
        <v>633</v>
      </c>
      <c r="D71" s="792"/>
      <c r="E71" s="799" t="s">
        <v>661</v>
      </c>
      <c r="F71" s="1396"/>
    </row>
    <row r="72" spans="1:6" s="784" customFormat="1" ht="12.75" customHeight="1" x14ac:dyDescent="0.3">
      <c r="A72" s="1397"/>
      <c r="B72" s="386"/>
      <c r="C72" s="794">
        <f>C63</f>
        <v>42.324891960470083</v>
      </c>
      <c r="D72" s="795" t="str">
        <f>D6</f>
        <v xml:space="preserve"> au 01/01/2024</v>
      </c>
      <c r="E72" s="799" t="s">
        <v>662</v>
      </c>
      <c r="F72" s="1396"/>
    </row>
    <row r="73" spans="1:6" s="784" customFormat="1" ht="12.75" customHeight="1" x14ac:dyDescent="0.3">
      <c r="A73" s="1397"/>
      <c r="B73" s="818"/>
      <c r="C73" s="386"/>
      <c r="D73" s="792"/>
      <c r="E73" s="800" t="s">
        <v>663</v>
      </c>
      <c r="F73" s="1396"/>
    </row>
    <row r="74" spans="1:6" s="784" customFormat="1" ht="12.75" customHeight="1" x14ac:dyDescent="0.3">
      <c r="A74" s="1397"/>
      <c r="B74" s="1400" t="s">
        <v>636</v>
      </c>
      <c r="C74" s="813" t="s">
        <v>637</v>
      </c>
      <c r="D74" s="788"/>
      <c r="E74" s="793" t="s">
        <v>660</v>
      </c>
      <c r="F74" s="1396"/>
    </row>
    <row r="75" spans="1:6" s="784" customFormat="1" ht="12.75" customHeight="1" x14ac:dyDescent="0.3">
      <c r="A75" s="1397"/>
      <c r="B75" s="1400"/>
      <c r="C75" s="794">
        <v>30</v>
      </c>
      <c r="D75" s="815" t="s">
        <v>638</v>
      </c>
      <c r="E75" s="303" t="s">
        <v>640</v>
      </c>
      <c r="F75" s="1396"/>
    </row>
    <row r="76" spans="1:6" s="784" customFormat="1" ht="12.75" customHeight="1" x14ac:dyDescent="0.3">
      <c r="A76" s="1397"/>
      <c r="B76" s="1400"/>
      <c r="C76" s="796"/>
      <c r="D76" s="792"/>
      <c r="E76" s="799" t="s">
        <v>664</v>
      </c>
      <c r="F76" s="1396"/>
    </row>
    <row r="77" spans="1:6" s="784" customFormat="1" ht="12.75" customHeight="1" x14ac:dyDescent="0.3">
      <c r="A77" s="1397"/>
      <c r="B77" s="1400"/>
      <c r="C77" s="796"/>
      <c r="D77" s="792"/>
      <c r="E77" s="799" t="s">
        <v>662</v>
      </c>
      <c r="F77" s="1396"/>
    </row>
    <row r="78" spans="1:6" s="784" customFormat="1" ht="12.75" customHeight="1" x14ac:dyDescent="0.3">
      <c r="A78" s="1397"/>
      <c r="B78" s="807"/>
      <c r="C78" s="386"/>
      <c r="D78" s="792"/>
      <c r="E78" s="303" t="s">
        <v>640</v>
      </c>
      <c r="F78" s="1396"/>
    </row>
    <row r="79" spans="1:6" s="784" customFormat="1" ht="12.75" customHeight="1" x14ac:dyDescent="0.3">
      <c r="A79" s="1397"/>
      <c r="B79" s="808" t="s">
        <v>642</v>
      </c>
      <c r="C79" s="794">
        <f>C69</f>
        <v>15.99</v>
      </c>
      <c r="D79" s="355" t="s">
        <v>643</v>
      </c>
      <c r="E79" s="800" t="s">
        <v>665</v>
      </c>
      <c r="F79" s="1396"/>
    </row>
    <row r="81" spans="1:4" ht="13" x14ac:dyDescent="0.3">
      <c r="A81" s="1"/>
      <c r="B81" s="1"/>
      <c r="C81" s="1"/>
      <c r="D81" s="666"/>
    </row>
  </sheetData>
  <sheetProtection algorithmName="SHA-512" hashValue="fQnh95lhnPS6Aqp6XOP9o4dIE6pApqw8Av9Qp2RFBZCutZ1bDbc1khpy2iA/ll9lBq8i7t2a62EP//IkzslS5A==" saltValue="ZFp8mGWGXaAEoXvLrQV/xg==" spinCount="100000" sheet="1" selectLockedCells="1" selectUnlockedCells="1"/>
  <mergeCells count="27">
    <mergeCell ref="A61:A69"/>
    <mergeCell ref="F61:F69"/>
    <mergeCell ref="B65:B68"/>
    <mergeCell ref="A70:A79"/>
    <mergeCell ref="F70:F79"/>
    <mergeCell ref="B74:B77"/>
    <mergeCell ref="A43:F43"/>
    <mergeCell ref="C44:D44"/>
    <mergeCell ref="A45:A46"/>
    <mergeCell ref="B45:F45"/>
    <mergeCell ref="F46:F60"/>
    <mergeCell ref="A47:A60"/>
    <mergeCell ref="C47:D47"/>
    <mergeCell ref="B49:B51"/>
    <mergeCell ref="C51:D51"/>
    <mergeCell ref="B56:B59"/>
    <mergeCell ref="F12:F16"/>
    <mergeCell ref="F17:F24"/>
    <mergeCell ref="A25:A42"/>
    <mergeCell ref="B25:F25"/>
    <mergeCell ref="F34:F42"/>
    <mergeCell ref="B36:B39"/>
    <mergeCell ref="A1:F1"/>
    <mergeCell ref="C3:D3"/>
    <mergeCell ref="F4:F9"/>
    <mergeCell ref="A10:F10"/>
    <mergeCell ref="C11:D11"/>
  </mergeCells>
  <printOptions horizontalCentered="1"/>
  <pageMargins left="0.23622047244094491" right="0.23622047244094491" top="0.74803149606299213" bottom="0.74803149606299213" header="0.31496062992125984" footer="0.31496062992125984"/>
  <pageSetup paperSize="9" firstPageNumber="0" fitToHeight="0" orientation="landscape"/>
  <headerFooter>
    <oddHeader>&amp;C&amp;"MS Sans Serif,Regular "&amp;9Version au 01/11/2024</oddHeader>
    <oddFooter>&amp;C&amp;"MS Sans Serif,Regular "&amp;9- &amp;P -</oddFooter>
  </headerFooter>
  <rowBreaks count="2" manualBreakCount="2">
    <brk id="9" max="16383" man="1"/>
    <brk id="42" max="16383" man="1"/>
  </rowBreaks>
  <legacy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8" tint="0.39997558519241921"/>
    <pageSetUpPr fitToPage="1"/>
  </sheetPr>
  <dimension ref="A1:K16"/>
  <sheetViews>
    <sheetView showGridLines="0" workbookViewId="0">
      <selection activeCell="D3" sqref="D3"/>
    </sheetView>
  </sheetViews>
  <sheetFormatPr baseColWidth="10" defaultColWidth="11.453125" defaultRowHeight="13" x14ac:dyDescent="0.3"/>
  <cols>
    <col min="1" max="1" width="57.7265625" style="819" customWidth="1"/>
    <col min="2" max="3" width="36.81640625" style="819" customWidth="1"/>
    <col min="4" max="4" width="35.54296875" style="819" customWidth="1"/>
    <col min="5" max="16384" width="11.453125" style="819"/>
  </cols>
  <sheetData>
    <row r="1" spans="1:11" ht="61.5" customHeight="1" x14ac:dyDescent="0.3">
      <c r="A1" s="1401" t="s">
        <v>666</v>
      </c>
      <c r="B1" s="1401"/>
      <c r="C1" s="1401"/>
      <c r="D1" s="1401"/>
      <c r="E1" s="820"/>
      <c r="F1" s="820"/>
      <c r="G1" s="820"/>
      <c r="H1" s="820"/>
      <c r="I1" s="820"/>
      <c r="J1" s="820"/>
      <c r="K1" s="820"/>
    </row>
    <row r="2" spans="1:11" x14ac:dyDescent="0.3">
      <c r="A2" s="1339" t="s">
        <v>667</v>
      </c>
      <c r="B2" s="1339"/>
      <c r="C2" s="1339"/>
      <c r="D2" s="1339"/>
      <c r="E2" s="820"/>
      <c r="F2" s="820"/>
      <c r="G2" s="820"/>
      <c r="H2" s="820"/>
      <c r="I2" s="820"/>
      <c r="J2" s="820"/>
      <c r="K2" s="820"/>
    </row>
    <row r="3" spans="1:11" ht="45.25" customHeight="1" x14ac:dyDescent="0.3">
      <c r="A3" s="821"/>
      <c r="B3" s="820"/>
      <c r="C3" s="820"/>
      <c r="D3" s="820"/>
      <c r="E3" s="820"/>
      <c r="F3" s="820"/>
      <c r="G3" s="820"/>
      <c r="H3" s="820"/>
      <c r="I3" s="820"/>
      <c r="J3" s="820"/>
      <c r="K3" s="820"/>
    </row>
    <row r="4" spans="1:11" ht="14" x14ac:dyDescent="0.3">
      <c r="A4" s="1402" t="s">
        <v>668</v>
      </c>
      <c r="B4" s="1402"/>
      <c r="C4" s="1402"/>
      <c r="D4" s="822"/>
      <c r="E4" s="823"/>
      <c r="F4" s="823"/>
      <c r="G4" s="823"/>
      <c r="H4" s="823"/>
      <c r="I4" s="823"/>
      <c r="J4" s="823"/>
      <c r="K4" s="823"/>
    </row>
    <row r="5" spans="1:11" x14ac:dyDescent="0.3">
      <c r="A5" s="239"/>
      <c r="B5" s="824"/>
      <c r="C5" s="824"/>
      <c r="D5" s="824"/>
      <c r="E5" s="823"/>
      <c r="F5" s="824"/>
      <c r="G5" s="823"/>
      <c r="H5" s="824"/>
      <c r="I5" s="824"/>
      <c r="J5" s="824"/>
      <c r="K5" s="824"/>
    </row>
    <row r="6" spans="1:11" ht="14" x14ac:dyDescent="0.3">
      <c r="A6" s="825" t="s">
        <v>669</v>
      </c>
      <c r="B6" s="824"/>
      <c r="C6" s="824"/>
      <c r="D6" s="824"/>
      <c r="E6" s="823"/>
      <c r="F6" s="824"/>
      <c r="G6" s="823"/>
      <c r="H6" s="824"/>
      <c r="I6" s="824"/>
      <c r="J6" s="824"/>
      <c r="K6" s="824"/>
    </row>
    <row r="7" spans="1:11" x14ac:dyDescent="0.3">
      <c r="A7" s="824"/>
      <c r="B7" s="824"/>
      <c r="C7" s="824"/>
      <c r="D7" s="824"/>
      <c r="E7" s="823"/>
      <c r="F7" s="824"/>
      <c r="G7" s="824"/>
      <c r="H7" s="824"/>
      <c r="I7" s="824"/>
      <c r="J7" s="824"/>
      <c r="K7" s="824"/>
    </row>
    <row r="8" spans="1:11" s="826" customFormat="1" ht="26.25" customHeight="1" x14ac:dyDescent="0.3">
      <c r="A8" s="827" t="s">
        <v>670</v>
      </c>
      <c r="B8" s="827" t="s">
        <v>671</v>
      </c>
      <c r="C8" s="827" t="s">
        <v>460</v>
      </c>
      <c r="D8" s="827" t="s">
        <v>672</v>
      </c>
      <c r="E8" s="828"/>
      <c r="F8" s="828"/>
      <c r="G8" s="828"/>
      <c r="H8" s="828"/>
      <c r="I8" s="828"/>
      <c r="J8" s="828"/>
      <c r="K8" s="828"/>
    </row>
    <row r="9" spans="1:11" s="820" customFormat="1" ht="38.25" customHeight="1" x14ac:dyDescent="0.3">
      <c r="A9" s="829" t="s">
        <v>673</v>
      </c>
      <c r="B9" s="830" t="s">
        <v>674</v>
      </c>
      <c r="C9" s="830" t="s">
        <v>345</v>
      </c>
      <c r="D9" s="831">
        <v>7000</v>
      </c>
      <c r="E9" s="832"/>
      <c r="F9" s="832"/>
      <c r="G9" s="832"/>
      <c r="H9" s="832"/>
      <c r="I9" s="832"/>
      <c r="J9" s="832"/>
      <c r="K9" s="832"/>
    </row>
    <row r="10" spans="1:11" s="820" customFormat="1" ht="38.25" customHeight="1" x14ac:dyDescent="0.3">
      <c r="A10" s="829" t="s">
        <v>675</v>
      </c>
      <c r="B10" s="830" t="s">
        <v>674</v>
      </c>
      <c r="C10" s="830" t="s">
        <v>347</v>
      </c>
      <c r="D10" s="831">
        <v>5950</v>
      </c>
      <c r="E10" s="832"/>
      <c r="F10" s="832"/>
      <c r="G10" s="832"/>
      <c r="H10" s="832"/>
      <c r="I10" s="832"/>
      <c r="J10" s="832"/>
      <c r="K10" s="832"/>
    </row>
    <row r="11" spans="1:11" s="820" customFormat="1" ht="38.25" customHeight="1" x14ac:dyDescent="0.3">
      <c r="A11" s="829" t="s">
        <v>676</v>
      </c>
      <c r="B11" s="830" t="s">
        <v>677</v>
      </c>
      <c r="C11" s="830" t="s">
        <v>349</v>
      </c>
      <c r="D11" s="831">
        <v>6170</v>
      </c>
      <c r="E11" s="832"/>
      <c r="F11" s="832"/>
      <c r="G11" s="832"/>
      <c r="H11" s="832"/>
      <c r="I11" s="832"/>
      <c r="J11" s="832"/>
      <c r="K11" s="832"/>
    </row>
    <row r="12" spans="1:11" s="820" customFormat="1" ht="38.25" customHeight="1" x14ac:dyDescent="0.3">
      <c r="A12" s="829" t="s">
        <v>678</v>
      </c>
      <c r="B12" s="830" t="s">
        <v>677</v>
      </c>
      <c r="C12" s="830" t="s">
        <v>351</v>
      </c>
      <c r="D12" s="831">
        <v>4600</v>
      </c>
      <c r="E12" s="832"/>
      <c r="F12" s="832"/>
      <c r="G12" s="832"/>
      <c r="H12" s="832"/>
      <c r="I12" s="832"/>
      <c r="J12" s="832"/>
      <c r="K12" s="832"/>
    </row>
    <row r="13" spans="1:11" s="820" customFormat="1" ht="38.25" customHeight="1" x14ac:dyDescent="0.3">
      <c r="A13" s="829" t="s">
        <v>676</v>
      </c>
      <c r="B13" s="830" t="s">
        <v>679</v>
      </c>
      <c r="C13" s="830" t="s">
        <v>353</v>
      </c>
      <c r="D13" s="831">
        <v>6010</v>
      </c>
      <c r="E13" s="832"/>
      <c r="F13" s="832"/>
      <c r="G13" s="832"/>
      <c r="H13" s="832"/>
      <c r="I13" s="832"/>
      <c r="J13" s="832"/>
      <c r="K13" s="832"/>
    </row>
    <row r="14" spans="1:11" s="820" customFormat="1" ht="38.25" customHeight="1" x14ac:dyDescent="0.3">
      <c r="A14" s="829" t="s">
        <v>678</v>
      </c>
      <c r="B14" s="830" t="s">
        <v>679</v>
      </c>
      <c r="C14" s="830" t="s">
        <v>356</v>
      </c>
      <c r="D14" s="831">
        <v>4000</v>
      </c>
      <c r="E14" s="832"/>
      <c r="F14" s="832"/>
      <c r="G14" s="832"/>
      <c r="H14" s="832"/>
      <c r="I14" s="832"/>
      <c r="J14" s="832"/>
      <c r="K14" s="832"/>
    </row>
    <row r="15" spans="1:11" s="820" customFormat="1" ht="38.25" customHeight="1" x14ac:dyDescent="0.3">
      <c r="A15" s="829" t="s">
        <v>680</v>
      </c>
      <c r="B15" s="830"/>
      <c r="C15" s="830" t="s">
        <v>359</v>
      </c>
      <c r="D15" s="831">
        <v>6010</v>
      </c>
      <c r="E15" s="832"/>
      <c r="F15" s="832"/>
      <c r="G15" s="832"/>
      <c r="H15" s="832"/>
      <c r="I15" s="832"/>
      <c r="J15" s="832"/>
      <c r="K15" s="832"/>
    </row>
    <row r="16" spans="1:11" s="820" customFormat="1" ht="38.25" customHeight="1" x14ac:dyDescent="0.3">
      <c r="A16" s="829" t="s">
        <v>681</v>
      </c>
      <c r="B16" s="830"/>
      <c r="C16" s="830" t="s">
        <v>362</v>
      </c>
      <c r="D16" s="831">
        <v>2890</v>
      </c>
      <c r="E16" s="832"/>
      <c r="F16" s="832"/>
      <c r="G16" s="832"/>
      <c r="H16" s="832"/>
      <c r="I16" s="832"/>
      <c r="J16" s="832"/>
      <c r="K16" s="832"/>
    </row>
  </sheetData>
  <sheetProtection selectLockedCells="1" selectUnlockedCells="1"/>
  <mergeCells count="3">
    <mergeCell ref="A1:D1"/>
    <mergeCell ref="A2:D2"/>
    <mergeCell ref="A4:C4"/>
  </mergeCells>
  <printOptions horizontalCentered="1"/>
  <pageMargins left="0.43307086614173229" right="0.43307086614173229" top="0.74803149606299213" bottom="0.74803149606299213" header="0.31496062992125984" footer="0.31496062992125984"/>
  <pageSetup paperSize="9" scale="84" firstPageNumber="0" fitToHeight="0" orientation="landscape"/>
  <headerFooter>
    <oddHeader>&amp;C&amp;"MS Sans Serif,Gras"&amp;9Version au 01/11/2024</oddHeader>
    <oddFooter>&amp;C&amp;"MS Sans Serif,Gras"&amp;9- &amp;P -</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8" tint="0.39997558519241921"/>
    <pageSetUpPr fitToPage="1"/>
  </sheetPr>
  <dimension ref="A1:K21"/>
  <sheetViews>
    <sheetView showGridLines="0" topLeftCell="A19" workbookViewId="0">
      <selection sqref="A1:D1"/>
    </sheetView>
  </sheetViews>
  <sheetFormatPr baseColWidth="10" defaultColWidth="11.453125" defaultRowHeight="13" x14ac:dyDescent="0.3"/>
  <cols>
    <col min="1" max="1" width="48.26953125" style="819" customWidth="1"/>
    <col min="2" max="2" width="32.453125" style="819" customWidth="1"/>
    <col min="3" max="3" width="24.54296875" style="819" customWidth="1"/>
    <col min="4" max="4" width="35.54296875" style="819" customWidth="1"/>
    <col min="5" max="16384" width="11.453125" style="819"/>
  </cols>
  <sheetData>
    <row r="1" spans="1:11" ht="39" customHeight="1" x14ac:dyDescent="0.3">
      <c r="A1" s="1401" t="s">
        <v>666</v>
      </c>
      <c r="B1" s="1401"/>
      <c r="C1" s="1401"/>
      <c r="D1" s="1401"/>
      <c r="E1" s="820"/>
      <c r="F1" s="820"/>
      <c r="G1" s="820"/>
      <c r="H1" s="820"/>
      <c r="I1" s="820"/>
      <c r="J1" s="820"/>
      <c r="K1" s="820"/>
    </row>
    <row r="2" spans="1:11" x14ac:dyDescent="0.3">
      <c r="A2" s="1339" t="s">
        <v>667</v>
      </c>
      <c r="B2" s="1339"/>
      <c r="C2" s="1339"/>
      <c r="D2" s="1339"/>
      <c r="E2" s="820"/>
      <c r="F2" s="820"/>
      <c r="G2" s="820"/>
      <c r="H2" s="820"/>
      <c r="I2" s="820"/>
      <c r="J2" s="820"/>
      <c r="K2" s="820"/>
    </row>
    <row r="3" spans="1:11" ht="22.5" customHeight="1" x14ac:dyDescent="0.3">
      <c r="A3" s="821"/>
      <c r="B3" s="820"/>
      <c r="C3" s="820"/>
      <c r="D3" s="820"/>
      <c r="E3" s="820"/>
      <c r="F3" s="820"/>
      <c r="G3" s="820"/>
      <c r="H3" s="820"/>
      <c r="I3" s="820"/>
      <c r="J3" s="820"/>
      <c r="K3" s="820"/>
    </row>
    <row r="4" spans="1:11" ht="14" x14ac:dyDescent="0.3">
      <c r="A4" s="1402" t="s">
        <v>682</v>
      </c>
      <c r="B4" s="1402"/>
      <c r="C4" s="1402"/>
      <c r="D4" s="1402"/>
      <c r="E4" s="823"/>
      <c r="F4" s="823"/>
      <c r="G4" s="823"/>
      <c r="H4" s="823"/>
      <c r="I4" s="823"/>
      <c r="J4" s="823"/>
      <c r="K4" s="823"/>
    </row>
    <row r="5" spans="1:11" ht="14" x14ac:dyDescent="0.3">
      <c r="A5" s="833" t="s">
        <v>683</v>
      </c>
      <c r="B5" s="824"/>
      <c r="C5" s="824"/>
      <c r="D5" s="824"/>
      <c r="E5" s="823"/>
      <c r="F5" s="824"/>
      <c r="G5" s="823"/>
      <c r="H5" s="824"/>
      <c r="I5" s="824"/>
      <c r="J5" s="824"/>
      <c r="K5" s="824"/>
    </row>
    <row r="6" spans="1:11" x14ac:dyDescent="0.3">
      <c r="A6" s="824"/>
      <c r="B6" s="824"/>
      <c r="C6" s="824"/>
      <c r="D6" s="824"/>
      <c r="E6" s="823"/>
      <c r="F6" s="824"/>
      <c r="G6" s="824"/>
      <c r="H6" s="824"/>
      <c r="I6" s="824"/>
      <c r="J6" s="824"/>
      <c r="K6" s="824"/>
    </row>
    <row r="7" spans="1:11" s="826" customFormat="1" ht="33" customHeight="1" x14ac:dyDescent="0.3">
      <c r="A7" s="829" t="s">
        <v>670</v>
      </c>
      <c r="B7" s="829" t="s">
        <v>671</v>
      </c>
      <c r="C7" s="829" t="s">
        <v>460</v>
      </c>
      <c r="D7" s="829" t="s">
        <v>684</v>
      </c>
      <c r="E7" s="828"/>
      <c r="F7" s="828"/>
      <c r="G7" s="828"/>
      <c r="H7" s="828"/>
      <c r="I7" s="828"/>
      <c r="J7" s="828"/>
      <c r="K7" s="828"/>
    </row>
    <row r="8" spans="1:11" s="820" customFormat="1" ht="38.25" customHeight="1" x14ac:dyDescent="0.3">
      <c r="A8" s="1406" t="s">
        <v>685</v>
      </c>
      <c r="B8" s="830" t="s">
        <v>686</v>
      </c>
      <c r="C8" s="830" t="s">
        <v>345</v>
      </c>
      <c r="D8" s="831">
        <v>1780</v>
      </c>
      <c r="E8" s="832"/>
      <c r="F8" s="832"/>
      <c r="G8" s="832"/>
      <c r="H8" s="832"/>
      <c r="I8" s="832"/>
      <c r="J8" s="832"/>
      <c r="K8" s="832"/>
    </row>
    <row r="9" spans="1:11" s="820" customFormat="1" ht="38.25" customHeight="1" x14ac:dyDescent="0.3">
      <c r="A9" s="1406"/>
      <c r="B9" s="830" t="s">
        <v>687</v>
      </c>
      <c r="C9" s="830" t="s">
        <v>347</v>
      </c>
      <c r="D9" s="831">
        <v>2220</v>
      </c>
      <c r="E9" s="832"/>
      <c r="F9" s="832"/>
      <c r="G9" s="832"/>
      <c r="H9" s="832"/>
      <c r="I9" s="832"/>
      <c r="J9" s="832"/>
      <c r="K9" s="832"/>
    </row>
    <row r="10" spans="1:11" s="820" customFormat="1" ht="38.25" customHeight="1" x14ac:dyDescent="0.3">
      <c r="A10" s="1406"/>
      <c r="B10" s="830" t="s">
        <v>688</v>
      </c>
      <c r="C10" s="830" t="s">
        <v>349</v>
      </c>
      <c r="D10" s="831">
        <v>2890</v>
      </c>
      <c r="E10" s="832"/>
      <c r="F10" s="832"/>
      <c r="G10" s="832"/>
      <c r="H10" s="832"/>
      <c r="I10" s="832"/>
      <c r="J10" s="832"/>
      <c r="K10" s="832"/>
    </row>
    <row r="11" spans="1:11" s="820" customFormat="1" ht="38.25" customHeight="1" x14ac:dyDescent="0.3">
      <c r="A11" s="1406"/>
      <c r="B11" s="830" t="s">
        <v>689</v>
      </c>
      <c r="C11" s="830" t="s">
        <v>351</v>
      </c>
      <c r="D11" s="831">
        <v>3330</v>
      </c>
      <c r="E11" s="832"/>
      <c r="F11" s="832"/>
      <c r="G11" s="832"/>
      <c r="H11" s="832"/>
      <c r="I11" s="832"/>
      <c r="J11" s="832"/>
      <c r="K11" s="832"/>
    </row>
    <row r="12" spans="1:11" s="820" customFormat="1" ht="38.25" customHeight="1" x14ac:dyDescent="0.3">
      <c r="A12" s="1406" t="s">
        <v>690</v>
      </c>
      <c r="B12" s="830" t="s">
        <v>686</v>
      </c>
      <c r="C12" s="830" t="s">
        <v>353</v>
      </c>
      <c r="D12" s="831">
        <v>890</v>
      </c>
      <c r="E12" s="832"/>
      <c r="F12" s="832"/>
      <c r="G12" s="832"/>
      <c r="H12" s="832"/>
      <c r="I12" s="832"/>
      <c r="J12" s="832"/>
      <c r="K12" s="832"/>
    </row>
    <row r="13" spans="1:11" s="820" customFormat="1" ht="38.25" customHeight="1" x14ac:dyDescent="0.3">
      <c r="A13" s="1406"/>
      <c r="B13" s="830" t="s">
        <v>687</v>
      </c>
      <c r="C13" s="830" t="s">
        <v>356</v>
      </c>
      <c r="D13" s="831">
        <v>1110</v>
      </c>
      <c r="E13" s="832"/>
      <c r="F13" s="832"/>
      <c r="G13" s="832"/>
      <c r="H13" s="832"/>
      <c r="I13" s="832"/>
      <c r="J13" s="832"/>
      <c r="K13" s="832"/>
    </row>
    <row r="14" spans="1:11" s="820" customFormat="1" ht="38.25" customHeight="1" x14ac:dyDescent="0.3">
      <c r="A14" s="1406"/>
      <c r="B14" s="830" t="s">
        <v>688</v>
      </c>
      <c r="C14" s="830" t="s">
        <v>359</v>
      </c>
      <c r="D14" s="831">
        <v>1445</v>
      </c>
      <c r="E14" s="832"/>
      <c r="F14" s="832"/>
      <c r="G14" s="832"/>
      <c r="H14" s="832"/>
      <c r="I14" s="832"/>
      <c r="J14" s="832"/>
      <c r="K14" s="832"/>
    </row>
    <row r="15" spans="1:11" s="820" customFormat="1" ht="38.25" customHeight="1" x14ac:dyDescent="0.3">
      <c r="A15" s="1406"/>
      <c r="B15" s="830" t="s">
        <v>689</v>
      </c>
      <c r="C15" s="830" t="s">
        <v>362</v>
      </c>
      <c r="D15" s="831">
        <v>1665</v>
      </c>
      <c r="E15" s="832"/>
      <c r="F15" s="832"/>
      <c r="G15" s="832"/>
      <c r="H15" s="832"/>
      <c r="I15" s="832"/>
      <c r="J15" s="832"/>
      <c r="K15" s="832"/>
    </row>
    <row r="16" spans="1:11" s="820" customFormat="1" x14ac:dyDescent="0.3">
      <c r="A16" s="834"/>
      <c r="B16" s="834"/>
      <c r="C16" s="834"/>
      <c r="D16" s="835"/>
      <c r="E16" s="832"/>
      <c r="F16" s="832"/>
      <c r="G16" s="832"/>
      <c r="H16" s="832"/>
      <c r="I16" s="832"/>
      <c r="J16" s="832"/>
      <c r="K16" s="832"/>
    </row>
    <row r="17" spans="1:11" s="820" customFormat="1" ht="14.25" customHeight="1" x14ac:dyDescent="0.3">
      <c r="A17" s="1295" t="s">
        <v>691</v>
      </c>
      <c r="B17" s="1295"/>
      <c r="C17" s="1295"/>
      <c r="D17" s="1295"/>
      <c r="E17" s="832"/>
      <c r="F17" s="832"/>
      <c r="G17" s="832"/>
      <c r="H17" s="832"/>
      <c r="I17" s="832"/>
      <c r="J17" s="832"/>
      <c r="K17" s="832"/>
    </row>
    <row r="18" spans="1:11" s="820" customFormat="1" x14ac:dyDescent="0.3">
      <c r="A18" s="832"/>
      <c r="B18" s="832"/>
      <c r="C18" s="832"/>
      <c r="D18" s="832"/>
      <c r="E18" s="832"/>
      <c r="F18" s="832"/>
      <c r="G18" s="832"/>
      <c r="H18" s="832"/>
      <c r="I18" s="832"/>
      <c r="J18" s="832"/>
      <c r="K18" s="832"/>
    </row>
    <row r="19" spans="1:11" s="820" customFormat="1" ht="34.5" customHeight="1" x14ac:dyDescent="0.3">
      <c r="A19" s="833" t="s">
        <v>692</v>
      </c>
      <c r="B19" s="1404" t="s">
        <v>693</v>
      </c>
      <c r="C19" s="1405"/>
      <c r="D19" s="836">
        <v>2334</v>
      </c>
      <c r="E19" s="832"/>
      <c r="F19" s="832"/>
      <c r="G19" s="832"/>
      <c r="H19" s="832"/>
      <c r="I19" s="832"/>
      <c r="J19" s="832"/>
      <c r="K19" s="832"/>
    </row>
    <row r="20" spans="1:11" ht="38.25" customHeight="1" x14ac:dyDescent="0.3">
      <c r="B20" s="1404" t="s">
        <v>694</v>
      </c>
      <c r="C20" s="1405"/>
      <c r="D20" s="836">
        <v>1000</v>
      </c>
    </row>
    <row r="21" spans="1:11" s="820" customFormat="1" ht="30" customHeight="1" x14ac:dyDescent="0.3">
      <c r="A21" s="833"/>
      <c r="B21" s="1403"/>
      <c r="C21" s="1403"/>
      <c r="D21" s="837"/>
      <c r="E21" s="832"/>
      <c r="F21" s="832"/>
      <c r="G21" s="832"/>
      <c r="H21" s="832"/>
      <c r="I21" s="832"/>
      <c r="J21" s="832"/>
      <c r="K21" s="832"/>
    </row>
  </sheetData>
  <sheetProtection algorithmName="SHA-512" hashValue="bcySow3cK8JJVaUw4nH1p/uEtocXzK0+FvSWFyEtZf0C2/kV6eJuFFhBry7px13Z4OR47TFoLS6LziYJnbFO4g==" saltValue="ctSG6v4sFW6EhwmJHDgcdg==" spinCount="100000" sheet="1" objects="1" scenarios="1" selectLockedCells="1" selectUnlockedCells="1"/>
  <mergeCells count="9">
    <mergeCell ref="B21:C21"/>
    <mergeCell ref="B19:C19"/>
    <mergeCell ref="A1:D1"/>
    <mergeCell ref="A2:D2"/>
    <mergeCell ref="A4:D4"/>
    <mergeCell ref="A8:A11"/>
    <mergeCell ref="A12:A15"/>
    <mergeCell ref="A17:D17"/>
    <mergeCell ref="B20:C20"/>
  </mergeCells>
  <printOptions horizontalCentered="1"/>
  <pageMargins left="0.23622047244094491" right="0.23622047244094491" top="0.74803149606299213" bottom="0.74803149606299213" header="0.31496062992125984" footer="0.31496062992125984"/>
  <pageSetup paperSize="9" scale="83" firstPageNumber="0" orientation="landscape"/>
  <headerFooter>
    <oddHeader>&amp;C&amp;"MS Sans Serif,Gras"&amp;9Version au 01/11/2024</oddHeader>
    <oddFooter>&amp;C&amp;"MS Sans Serif,Gras"&amp;9- &amp;P -</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39997558519241921"/>
    <pageSetUpPr fitToPage="1"/>
  </sheetPr>
  <dimension ref="A1:K47"/>
  <sheetViews>
    <sheetView showGridLines="0" workbookViewId="0">
      <selection sqref="A1:F1"/>
    </sheetView>
  </sheetViews>
  <sheetFormatPr baseColWidth="10" defaultColWidth="11.453125" defaultRowHeight="14.25" customHeight="1" x14ac:dyDescent="0.3"/>
  <cols>
    <col min="1" max="1" width="35" style="178" customWidth="1"/>
    <col min="2" max="2" width="14" style="178" customWidth="1"/>
    <col min="3" max="3" width="65.7265625" style="178" customWidth="1"/>
    <col min="4" max="4" width="10.7265625" style="178" customWidth="1"/>
    <col min="5" max="6" width="5.7265625" style="178" customWidth="1"/>
    <col min="7" max="7" width="10.7265625" style="178" customWidth="1"/>
    <col min="8" max="8" width="6.81640625" style="178" customWidth="1"/>
    <col min="9" max="9" width="3.54296875" style="178" customWidth="1"/>
    <col min="10" max="16384" width="11.453125" style="178"/>
  </cols>
  <sheetData>
    <row r="1" spans="1:11" ht="24.75" customHeight="1" x14ac:dyDescent="0.3">
      <c r="A1" s="1288" t="s">
        <v>695</v>
      </c>
      <c r="B1" s="1288"/>
      <c r="C1" s="1288"/>
      <c r="D1" s="1288"/>
      <c r="E1" s="1288"/>
      <c r="F1" s="1288"/>
    </row>
    <row r="2" spans="1:11" ht="14.25" customHeight="1" x14ac:dyDescent="0.3">
      <c r="A2" s="1322" t="s">
        <v>696</v>
      </c>
      <c r="B2" s="1322"/>
      <c r="C2" s="1322"/>
      <c r="D2" s="1322"/>
      <c r="E2" s="1322"/>
      <c r="F2" s="1322"/>
    </row>
    <row r="3" spans="1:11" ht="45.25" customHeight="1" x14ac:dyDescent="0.3">
      <c r="A3" s="838"/>
      <c r="B3" s="839"/>
      <c r="C3" s="839"/>
      <c r="D3" s="1407" t="s">
        <v>697</v>
      </c>
      <c r="E3" s="1408"/>
      <c r="F3" s="1409"/>
      <c r="G3" s="1407" t="s">
        <v>698</v>
      </c>
      <c r="H3" s="1408"/>
      <c r="I3" s="1409"/>
      <c r="J3" s="246"/>
      <c r="K3" s="246"/>
    </row>
    <row r="4" spans="1:11" ht="14.25" customHeight="1" x14ac:dyDescent="0.3">
      <c r="A4" s="840" t="s">
        <v>699</v>
      </c>
      <c r="B4" s="246"/>
      <c r="C4" s="246"/>
      <c r="D4" s="1410">
        <f>'INDEMNITES INDEXEES'!E19</f>
        <v>1274.8799999999999</v>
      </c>
      <c r="E4" s="1411"/>
      <c r="F4" s="1412"/>
      <c r="G4" s="1410">
        <f>'INDEMNITES INDEXEES'!F19</f>
        <v>2550</v>
      </c>
      <c r="H4" s="1411"/>
      <c r="I4" s="1412"/>
      <c r="J4" s="246"/>
      <c r="K4" s="246"/>
    </row>
    <row r="5" spans="1:11" ht="14.25" customHeight="1" x14ac:dyDescent="0.3">
      <c r="A5" s="841" t="s">
        <v>700</v>
      </c>
      <c r="B5" s="246" t="s">
        <v>701</v>
      </c>
      <c r="C5" s="771"/>
      <c r="D5" s="1410"/>
      <c r="E5" s="1411"/>
      <c r="F5" s="1412"/>
      <c r="G5" s="1410"/>
      <c r="H5" s="1411"/>
      <c r="I5" s="1412"/>
      <c r="J5" s="246"/>
      <c r="K5" s="246"/>
    </row>
    <row r="6" spans="1:11" ht="14.25" customHeight="1" x14ac:dyDescent="0.3">
      <c r="A6" s="842"/>
      <c r="B6" s="781"/>
      <c r="C6" s="775"/>
      <c r="D6" s="1413"/>
      <c r="E6" s="1414"/>
      <c r="F6" s="1415"/>
      <c r="G6" s="1413"/>
      <c r="H6" s="1414"/>
      <c r="I6" s="1415"/>
      <c r="J6" s="246"/>
      <c r="K6" s="246"/>
    </row>
    <row r="7" spans="1:11" ht="14.25" customHeight="1" x14ac:dyDescent="0.3">
      <c r="A7" s="843"/>
      <c r="B7" s="844" t="s">
        <v>560</v>
      </c>
      <c r="C7" s="771"/>
      <c r="D7" s="845"/>
      <c r="E7" s="846"/>
      <c r="F7" s="847"/>
      <c r="G7" s="845"/>
      <c r="H7" s="846"/>
      <c r="I7" s="847"/>
      <c r="J7" s="246"/>
      <c r="K7" s="246"/>
    </row>
    <row r="8" spans="1:11" ht="14.25" customHeight="1" x14ac:dyDescent="0.3">
      <c r="A8" s="843"/>
      <c r="B8" s="771"/>
      <c r="C8" s="771"/>
      <c r="D8" s="848"/>
      <c r="E8" s="246"/>
      <c r="F8" s="849"/>
      <c r="G8" s="848"/>
      <c r="H8" s="246"/>
      <c r="I8" s="849"/>
      <c r="J8" s="246"/>
      <c r="K8" s="246"/>
    </row>
    <row r="9" spans="1:11" ht="14.25" customHeight="1" x14ac:dyDescent="0.3">
      <c r="A9" s="850" t="s">
        <v>702</v>
      </c>
      <c r="B9" s="851">
        <v>1</v>
      </c>
      <c r="C9" s="771" t="s">
        <v>703</v>
      </c>
      <c r="D9" s="1416">
        <f>'INDEMNITES INDEXEES'!E11</f>
        <v>1308.72</v>
      </c>
      <c r="E9" s="1417"/>
      <c r="F9" s="1418"/>
      <c r="G9" s="1416">
        <f>'INDEMNITES INDEXEES'!F11</f>
        <v>1308.72</v>
      </c>
      <c r="H9" s="1417"/>
      <c r="I9" s="1418"/>
      <c r="J9" s="246"/>
      <c r="K9" s="246"/>
    </row>
    <row r="10" spans="1:11" ht="14.25" customHeight="1" x14ac:dyDescent="0.3">
      <c r="A10" s="843" t="s">
        <v>704</v>
      </c>
      <c r="B10" s="573"/>
      <c r="C10" s="771"/>
      <c r="D10" s="848"/>
      <c r="E10" s="246"/>
      <c r="F10" s="849"/>
      <c r="G10" s="848"/>
      <c r="H10" s="246"/>
      <c r="I10" s="849"/>
      <c r="J10" s="246"/>
      <c r="K10" s="246"/>
    </row>
    <row r="11" spans="1:11" ht="14.25" customHeight="1" x14ac:dyDescent="0.3">
      <c r="A11" s="843"/>
      <c r="B11" s="851">
        <v>2</v>
      </c>
      <c r="C11" s="771" t="s">
        <v>705</v>
      </c>
      <c r="D11" s="1416">
        <f>'INDEMNITES INDEXEES'!E12</f>
        <v>1497.84</v>
      </c>
      <c r="E11" s="1417"/>
      <c r="F11" s="1418"/>
      <c r="G11" s="1416">
        <f>'INDEMNITES INDEXEES'!F12</f>
        <v>1497.84</v>
      </c>
      <c r="H11" s="1417"/>
      <c r="I11" s="1418"/>
      <c r="J11" s="246"/>
      <c r="K11" s="246"/>
    </row>
    <row r="12" spans="1:11" ht="14.25" customHeight="1" x14ac:dyDescent="0.3">
      <c r="A12" s="852" t="s">
        <v>706</v>
      </c>
      <c r="B12" s="851"/>
      <c r="C12" s="771"/>
      <c r="D12" s="848"/>
      <c r="E12" s="246"/>
      <c r="F12" s="849"/>
      <c r="G12" s="848"/>
      <c r="H12" s="246"/>
      <c r="I12" s="849"/>
      <c r="J12" s="246"/>
      <c r="K12" s="246"/>
    </row>
    <row r="13" spans="1:11" ht="14.25" customHeight="1" x14ac:dyDescent="0.3">
      <c r="A13" s="843"/>
      <c r="B13" s="851">
        <v>3</v>
      </c>
      <c r="C13" s="771" t="s">
        <v>707</v>
      </c>
      <c r="D13" s="1416">
        <f>D11</f>
        <v>1497.84</v>
      </c>
      <c r="E13" s="1417"/>
      <c r="F13" s="1418"/>
      <c r="G13" s="1416">
        <f>G11</f>
        <v>1497.84</v>
      </c>
      <c r="H13" s="1417"/>
      <c r="I13" s="1418"/>
      <c r="J13" s="246"/>
      <c r="K13" s="246"/>
    </row>
    <row r="14" spans="1:11" ht="14.25" customHeight="1" x14ac:dyDescent="0.3">
      <c r="A14" s="843"/>
      <c r="B14" s="851"/>
      <c r="C14" s="771"/>
      <c r="D14" s="848"/>
      <c r="E14" s="246"/>
      <c r="F14" s="849"/>
      <c r="G14" s="848"/>
      <c r="H14" s="246"/>
      <c r="I14" s="849"/>
      <c r="J14" s="246"/>
      <c r="K14" s="246"/>
    </row>
    <row r="15" spans="1:11" ht="14.25" customHeight="1" x14ac:dyDescent="0.3">
      <c r="A15" s="843"/>
      <c r="B15" s="851">
        <v>4</v>
      </c>
      <c r="C15" s="771" t="s">
        <v>708</v>
      </c>
      <c r="D15" s="1416">
        <f>D11</f>
        <v>1497.84</v>
      </c>
      <c r="E15" s="1417"/>
      <c r="F15" s="1418"/>
      <c r="G15" s="1416">
        <f>G11</f>
        <v>1497.84</v>
      </c>
      <c r="H15" s="1417"/>
      <c r="I15" s="1418"/>
      <c r="J15" s="246"/>
      <c r="K15" s="246"/>
    </row>
    <row r="16" spans="1:11" ht="14.25" customHeight="1" x14ac:dyDescent="0.3">
      <c r="A16" s="843"/>
      <c r="B16" s="851"/>
      <c r="C16" s="771"/>
      <c r="D16" s="848"/>
      <c r="E16" s="246"/>
      <c r="F16" s="849"/>
      <c r="G16" s="848"/>
      <c r="H16" s="246"/>
      <c r="I16" s="849"/>
      <c r="J16" s="246"/>
      <c r="K16" s="246"/>
    </row>
    <row r="17" spans="1:11" ht="14.25" customHeight="1" x14ac:dyDescent="0.3">
      <c r="A17" s="843"/>
      <c r="B17" s="851">
        <v>5</v>
      </c>
      <c r="C17" s="771" t="s">
        <v>709</v>
      </c>
      <c r="D17" s="1419">
        <f>'INDEMNITES INDEXEES'!E15</f>
        <v>951.96</v>
      </c>
      <c r="E17" s="1420"/>
      <c r="F17" s="1421"/>
      <c r="G17" s="1419">
        <f>'INDEMNITES INDEXEES'!F17</f>
        <v>951.96</v>
      </c>
      <c r="H17" s="1420"/>
      <c r="I17" s="1421"/>
      <c r="J17" s="246"/>
      <c r="K17" s="246"/>
    </row>
    <row r="18" spans="1:11" ht="14.25" customHeight="1" x14ac:dyDescent="0.3">
      <c r="A18" s="843"/>
      <c r="B18" s="851"/>
      <c r="C18" s="771"/>
      <c r="D18" s="1416"/>
      <c r="E18" s="1417"/>
      <c r="F18" s="1418"/>
      <c r="G18" s="1416"/>
      <c r="H18" s="1417"/>
      <c r="I18" s="1418"/>
      <c r="J18" s="246"/>
      <c r="K18" s="246"/>
    </row>
    <row r="19" spans="1:11" ht="14.25" customHeight="1" x14ac:dyDescent="0.3">
      <c r="A19" s="843"/>
      <c r="B19" s="851">
        <v>6</v>
      </c>
      <c r="C19" s="771" t="s">
        <v>710</v>
      </c>
      <c r="D19" s="1416">
        <f>D11</f>
        <v>1497.84</v>
      </c>
      <c r="E19" s="1417"/>
      <c r="F19" s="1418"/>
      <c r="G19" s="1416">
        <f>G11</f>
        <v>1497.84</v>
      </c>
      <c r="H19" s="1417"/>
      <c r="I19" s="1418"/>
      <c r="J19" s="246"/>
      <c r="K19" s="246"/>
    </row>
    <row r="20" spans="1:11" ht="14.25" customHeight="1" x14ac:dyDescent="0.3">
      <c r="A20" s="843"/>
      <c r="B20" s="853"/>
      <c r="C20" s="771" t="s">
        <v>711</v>
      </c>
      <c r="D20" s="848"/>
      <c r="E20" s="246"/>
      <c r="F20" s="849"/>
      <c r="G20" s="848"/>
      <c r="H20" s="246"/>
      <c r="I20" s="849"/>
      <c r="J20" s="246"/>
      <c r="K20" s="246"/>
    </row>
    <row r="21" spans="1:11" ht="14.25" customHeight="1" x14ac:dyDescent="0.3">
      <c r="A21" s="843"/>
      <c r="B21" s="853"/>
      <c r="C21" s="771"/>
      <c r="D21" s="848"/>
      <c r="E21" s="246"/>
      <c r="F21" s="849"/>
      <c r="G21" s="848"/>
      <c r="H21" s="246"/>
      <c r="I21" s="849"/>
      <c r="J21" s="246"/>
      <c r="K21" s="246"/>
    </row>
    <row r="22" spans="1:11" ht="14.25" customHeight="1" x14ac:dyDescent="0.3">
      <c r="A22" s="843"/>
      <c r="B22" s="851">
        <v>7</v>
      </c>
      <c r="C22" s="771" t="s">
        <v>712</v>
      </c>
      <c r="D22" s="1416">
        <f>D11</f>
        <v>1497.84</v>
      </c>
      <c r="E22" s="1417"/>
      <c r="F22" s="1418"/>
      <c r="G22" s="1416">
        <f>G11</f>
        <v>1497.84</v>
      </c>
      <c r="H22" s="1417"/>
      <c r="I22" s="1418"/>
      <c r="J22" s="246"/>
      <c r="K22" s="246"/>
    </row>
    <row r="23" spans="1:11" ht="14.25" customHeight="1" x14ac:dyDescent="0.3">
      <c r="A23" s="843"/>
      <c r="B23" s="853"/>
      <c r="C23" s="771" t="s">
        <v>713</v>
      </c>
      <c r="D23" s="1416"/>
      <c r="E23" s="1417"/>
      <c r="F23" s="1418"/>
      <c r="G23" s="848"/>
      <c r="H23" s="246"/>
      <c r="I23" s="849"/>
      <c r="J23" s="246"/>
      <c r="K23" s="246"/>
    </row>
    <row r="24" spans="1:11" ht="14.25" customHeight="1" x14ac:dyDescent="0.3">
      <c r="A24" s="854"/>
      <c r="B24" s="855"/>
      <c r="C24" s="856"/>
      <c r="D24" s="1422"/>
      <c r="E24" s="1423"/>
      <c r="F24" s="1424"/>
      <c r="G24" s="1422"/>
      <c r="H24" s="1423"/>
      <c r="I24" s="1424"/>
      <c r="J24" s="246"/>
      <c r="K24" s="246"/>
    </row>
    <row r="25" spans="1:11" ht="14.25" customHeight="1" x14ac:dyDescent="0.3">
      <c r="A25" s="82"/>
      <c r="B25" s="246"/>
      <c r="C25" s="246"/>
      <c r="D25" s="857"/>
      <c r="E25" s="857"/>
      <c r="F25" s="857"/>
      <c r="G25" s="246"/>
      <c r="H25" s="246"/>
      <c r="I25" s="246"/>
      <c r="J25" s="246"/>
      <c r="K25" s="246"/>
    </row>
    <row r="26" spans="1:11" ht="14.25" customHeight="1" x14ac:dyDescent="0.3">
      <c r="A26" s="82"/>
      <c r="B26" s="246"/>
      <c r="C26" s="246"/>
      <c r="D26" s="857"/>
      <c r="E26" s="857"/>
      <c r="F26" s="857"/>
      <c r="G26" s="246"/>
      <c r="H26" s="246"/>
      <c r="I26" s="246"/>
      <c r="J26" s="246"/>
      <c r="K26" s="246"/>
    </row>
    <row r="27" spans="1:11" ht="26.25" customHeight="1" x14ac:dyDescent="0.3">
      <c r="A27" s="1288" t="s">
        <v>714</v>
      </c>
      <c r="B27" s="1288"/>
      <c r="C27" s="1288"/>
      <c r="D27" s="1288"/>
      <c r="E27" s="1288"/>
      <c r="F27" s="1288"/>
      <c r="G27" s="246"/>
      <c r="H27" s="246"/>
      <c r="I27" s="246"/>
      <c r="J27" s="246"/>
      <c r="K27" s="246"/>
    </row>
    <row r="28" spans="1:11" ht="14.25" customHeight="1" x14ac:dyDescent="0.3">
      <c r="A28" s="858"/>
      <c r="B28" s="859"/>
      <c r="C28" s="839"/>
      <c r="D28" s="1425">
        <f>'INDEMNITES INDEXEES'!E18</f>
        <v>476.04</v>
      </c>
      <c r="E28" s="1425"/>
      <c r="F28" s="1425"/>
      <c r="G28" s="1425">
        <f>'INDEMNITES INDEXEES'!F18</f>
        <v>748.92</v>
      </c>
      <c r="H28" s="1425"/>
      <c r="I28" s="1425"/>
      <c r="J28" s="246"/>
      <c r="K28" s="246"/>
    </row>
    <row r="29" spans="1:11" ht="14.25" customHeight="1" x14ac:dyDescent="0.3">
      <c r="A29" s="850" t="s">
        <v>702</v>
      </c>
      <c r="B29" s="255"/>
      <c r="C29" s="246"/>
      <c r="D29" s="1425"/>
      <c r="E29" s="1425"/>
      <c r="F29" s="1425"/>
      <c r="G29" s="1425"/>
      <c r="H29" s="1425"/>
      <c r="I29" s="1425"/>
      <c r="J29" s="246"/>
      <c r="K29" s="246"/>
    </row>
    <row r="30" spans="1:11" ht="14.25" customHeight="1" x14ac:dyDescent="0.3">
      <c r="A30" s="843" t="s">
        <v>715</v>
      </c>
      <c r="B30" s="1426" t="s">
        <v>716</v>
      </c>
      <c r="C30" s="1427"/>
      <c r="D30" s="1425"/>
      <c r="E30" s="1425"/>
      <c r="F30" s="1425"/>
      <c r="G30" s="1425"/>
      <c r="H30" s="1425"/>
      <c r="I30" s="1425"/>
      <c r="J30" s="246"/>
      <c r="K30" s="246"/>
    </row>
    <row r="31" spans="1:11" ht="14.25" customHeight="1" x14ac:dyDescent="0.3">
      <c r="A31" s="860"/>
      <c r="B31" s="554"/>
      <c r="C31" s="246"/>
      <c r="D31" s="1425"/>
      <c r="E31" s="1425"/>
      <c r="F31" s="1425"/>
      <c r="G31" s="1425"/>
      <c r="H31" s="1425"/>
      <c r="I31" s="1425"/>
      <c r="J31" s="246"/>
      <c r="K31" s="246"/>
    </row>
    <row r="32" spans="1:11" ht="14.25" customHeight="1" x14ac:dyDescent="0.3">
      <c r="A32" s="861" t="s">
        <v>717</v>
      </c>
      <c r="B32" s="862"/>
      <c r="C32" s="855"/>
      <c r="D32" s="1425"/>
      <c r="E32" s="1425"/>
      <c r="F32" s="1425"/>
      <c r="G32" s="1425"/>
      <c r="H32" s="1425"/>
      <c r="I32" s="1425"/>
      <c r="J32" s="246"/>
      <c r="K32" s="246"/>
    </row>
    <row r="33" spans="1:11" ht="14.25" customHeight="1" x14ac:dyDescent="0.3">
      <c r="A33" s="82"/>
      <c r="B33" s="246"/>
      <c r="C33" s="246"/>
      <c r="D33" s="857"/>
      <c r="E33" s="857"/>
      <c r="F33" s="857"/>
      <c r="G33" s="246"/>
      <c r="H33" s="246"/>
      <c r="I33" s="246"/>
      <c r="J33" s="246"/>
      <c r="K33" s="246"/>
    </row>
    <row r="34" spans="1:11" ht="14.25" customHeight="1" x14ac:dyDescent="0.3">
      <c r="A34" s="246"/>
      <c r="B34" s="246"/>
      <c r="C34" s="246"/>
      <c r="D34" s="246"/>
      <c r="E34" s="246"/>
      <c r="F34" s="246"/>
      <c r="G34" s="246"/>
      <c r="H34" s="246"/>
      <c r="I34" s="246"/>
      <c r="J34" s="246"/>
      <c r="K34" s="246"/>
    </row>
    <row r="35" spans="1:11" ht="23.5" customHeight="1" x14ac:dyDescent="0.3">
      <c r="A35" s="1288" t="s">
        <v>718</v>
      </c>
      <c r="B35" s="1288"/>
      <c r="C35" s="1288"/>
      <c r="D35" s="1288"/>
      <c r="E35" s="1288"/>
      <c r="F35" s="1288"/>
    </row>
    <row r="36" spans="1:11" ht="14.25" customHeight="1" x14ac:dyDescent="0.3">
      <c r="A36" s="1322" t="s">
        <v>719</v>
      </c>
      <c r="B36" s="1322"/>
      <c r="C36" s="1322"/>
      <c r="D36" s="1322"/>
      <c r="E36" s="1322"/>
      <c r="F36" s="1322"/>
    </row>
    <row r="37" spans="1:11" ht="14.25" customHeight="1" x14ac:dyDescent="0.3">
      <c r="A37" s="858" t="s">
        <v>720</v>
      </c>
      <c r="B37" s="859"/>
      <c r="C37" s="839"/>
      <c r="D37" s="1425">
        <v>1609.4</v>
      </c>
      <c r="E37" s="1425"/>
      <c r="F37" s="1425"/>
    </row>
    <row r="38" spans="1:11" ht="14.25" customHeight="1" x14ac:dyDescent="0.3">
      <c r="A38" s="863" t="s">
        <v>721</v>
      </c>
      <c r="B38" s="255"/>
      <c r="C38" s="246" t="s">
        <v>722</v>
      </c>
      <c r="D38" s="1425"/>
      <c r="E38" s="1425"/>
      <c r="F38" s="1425"/>
    </row>
    <row r="39" spans="1:11" ht="14.25" customHeight="1" x14ac:dyDescent="0.3">
      <c r="A39" s="863" t="s">
        <v>723</v>
      </c>
      <c r="B39" s="554"/>
      <c r="C39" s="246" t="s">
        <v>724</v>
      </c>
      <c r="D39" s="1425"/>
      <c r="E39" s="1425"/>
      <c r="F39" s="1425"/>
    </row>
    <row r="40" spans="1:11" ht="14.25" customHeight="1" x14ac:dyDescent="0.3">
      <c r="A40" s="864" t="s">
        <v>725</v>
      </c>
      <c r="B40" s="862"/>
      <c r="C40" s="855"/>
      <c r="D40" s="1425"/>
      <c r="E40" s="1425"/>
      <c r="F40" s="1425"/>
    </row>
    <row r="42" spans="1:11" ht="21" customHeight="1" x14ac:dyDescent="0.3">
      <c r="A42" s="1288" t="s">
        <v>726</v>
      </c>
      <c r="B42" s="1288"/>
      <c r="C42" s="1288"/>
      <c r="D42" s="1288"/>
      <c r="E42" s="1288"/>
      <c r="F42" s="1288"/>
    </row>
    <row r="43" spans="1:11" ht="14.25" customHeight="1" x14ac:dyDescent="0.3">
      <c r="A43" s="1322" t="s">
        <v>727</v>
      </c>
      <c r="B43" s="1322"/>
      <c r="C43" s="1322"/>
      <c r="D43" s="1322"/>
      <c r="E43" s="1322"/>
      <c r="F43" s="1322"/>
    </row>
    <row r="44" spans="1:11" ht="14.25" customHeight="1" x14ac:dyDescent="0.3">
      <c r="A44" s="858" t="s">
        <v>728</v>
      </c>
      <c r="B44" s="859"/>
      <c r="C44" s="839"/>
      <c r="D44" s="1425">
        <v>2550</v>
      </c>
      <c r="E44" s="1425"/>
      <c r="F44" s="1425"/>
    </row>
    <row r="45" spans="1:11" ht="14.25" customHeight="1" x14ac:dyDescent="0.3">
      <c r="A45" s="863" t="s">
        <v>729</v>
      </c>
      <c r="B45" s="865"/>
      <c r="C45" s="246" t="s">
        <v>730</v>
      </c>
      <c r="D45" s="1425"/>
      <c r="E45" s="1425"/>
      <c r="F45" s="1425"/>
    </row>
    <row r="46" spans="1:11" ht="14.25" customHeight="1" x14ac:dyDescent="0.3">
      <c r="A46" s="863" t="s">
        <v>731</v>
      </c>
      <c r="B46" s="554"/>
      <c r="C46" s="246" t="s">
        <v>732</v>
      </c>
      <c r="D46" s="1425"/>
      <c r="E46" s="1425"/>
      <c r="F46" s="1425"/>
    </row>
    <row r="47" spans="1:11" ht="14.25" customHeight="1" x14ac:dyDescent="0.3">
      <c r="A47" s="864" t="s">
        <v>733</v>
      </c>
      <c r="B47" s="862"/>
      <c r="C47" s="855"/>
      <c r="D47" s="1425"/>
      <c r="E47" s="1425"/>
      <c r="F47" s="1425"/>
    </row>
  </sheetData>
  <sheetProtection algorithmName="SHA-512" hashValue="6qIb0QjNpx94MFr5mMtqnabm1i/2gFDoNG+sV6rEkY2lJu939oE6wUeQ+rvZ4Q1NS2NpSzGFUAihbo+9WUg/CQ==" saltValue="Yb9d1uaqZaznKxOpsfjuyg==" spinCount="100000" sheet="1" selectLockedCells="1" selectUnlockedCells="1"/>
  <mergeCells count="35">
    <mergeCell ref="D44:F47"/>
    <mergeCell ref="A35:F35"/>
    <mergeCell ref="A36:F36"/>
    <mergeCell ref="D37:F40"/>
    <mergeCell ref="A42:F42"/>
    <mergeCell ref="A43:F43"/>
    <mergeCell ref="D24:F24"/>
    <mergeCell ref="G24:I24"/>
    <mergeCell ref="A27:F27"/>
    <mergeCell ref="D28:F32"/>
    <mergeCell ref="G28:I32"/>
    <mergeCell ref="B30:C30"/>
    <mergeCell ref="D19:F19"/>
    <mergeCell ref="G19:I19"/>
    <mergeCell ref="D22:F22"/>
    <mergeCell ref="G22:I22"/>
    <mergeCell ref="D23:F23"/>
    <mergeCell ref="D15:F15"/>
    <mergeCell ref="G15:I15"/>
    <mergeCell ref="D17:F17"/>
    <mergeCell ref="G17:I17"/>
    <mergeCell ref="D18:F18"/>
    <mergeCell ref="G18:I18"/>
    <mergeCell ref="D9:F9"/>
    <mergeCell ref="G9:I9"/>
    <mergeCell ref="D11:F11"/>
    <mergeCell ref="G11:I11"/>
    <mergeCell ref="D13:F13"/>
    <mergeCell ref="G13:I13"/>
    <mergeCell ref="A1:F1"/>
    <mergeCell ref="A2:F2"/>
    <mergeCell ref="D3:F3"/>
    <mergeCell ref="G3:I3"/>
    <mergeCell ref="D4:F6"/>
    <mergeCell ref="G4:I6"/>
  </mergeCells>
  <printOptions horizontalCentered="1"/>
  <pageMargins left="0.23622047244094491" right="0.23622047244094491" top="0.74803149606299213" bottom="0.74803149606299213" header="0.31496062992125984" footer="0.31496062992125984"/>
  <pageSetup paperSize="9" scale="64" firstPageNumber="0" orientation="landscape"/>
  <headerFooter>
    <oddHeader>&amp;C&amp;"MS Sans Serif,Regular "&amp;9Version au 01/11/2024</oddHeader>
    <oddFooter>&amp;C&amp;"MS Sans Serif,Regular "&amp;9- &amp;P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8" tint="0.39997558519241921"/>
    <pageSetUpPr fitToPage="1"/>
  </sheetPr>
  <dimension ref="A1:H48"/>
  <sheetViews>
    <sheetView showGridLines="0" workbookViewId="0">
      <selection activeCell="B5" sqref="B5:E5"/>
    </sheetView>
  </sheetViews>
  <sheetFormatPr baseColWidth="10" defaultColWidth="11.453125" defaultRowHeight="18" customHeight="1" x14ac:dyDescent="0.3"/>
  <cols>
    <col min="1" max="1" width="42.7265625" style="178" customWidth="1"/>
    <col min="2" max="2" width="24.1796875" style="866" customWidth="1"/>
    <col min="3" max="7" width="22" style="178" customWidth="1"/>
    <col min="8" max="16384" width="11.453125" style="178"/>
  </cols>
  <sheetData>
    <row r="1" spans="1:7" ht="29.25" customHeight="1" x14ac:dyDescent="0.3">
      <c r="A1" s="1288" t="s">
        <v>734</v>
      </c>
      <c r="B1" s="1288"/>
      <c r="C1" s="1288"/>
      <c r="D1" s="1288"/>
      <c r="E1" s="1288"/>
      <c r="F1" s="1288"/>
      <c r="G1" s="1288"/>
    </row>
    <row r="2" spans="1:7" ht="18" customHeight="1" x14ac:dyDescent="0.3">
      <c r="A2" s="258"/>
      <c r="C2" s="866"/>
      <c r="D2" s="866"/>
      <c r="E2" s="866"/>
      <c r="F2" s="866"/>
      <c r="G2" s="866"/>
    </row>
    <row r="3" spans="1:7" s="246" customFormat="1" ht="45.25" customHeight="1" x14ac:dyDescent="0.3">
      <c r="B3" s="82"/>
    </row>
    <row r="4" spans="1:7" s="246" customFormat="1" ht="18" customHeight="1" x14ac:dyDescent="0.3">
      <c r="A4" s="1428" t="s">
        <v>735</v>
      </c>
      <c r="B4" s="867"/>
      <c r="C4" s="867"/>
      <c r="D4" s="846"/>
      <c r="E4" s="868"/>
      <c r="F4" s="1430">
        <v>45170</v>
      </c>
      <c r="G4" s="1430"/>
    </row>
    <row r="5" spans="1:7" s="246" customFormat="1" ht="18" customHeight="1" x14ac:dyDescent="0.3">
      <c r="A5" s="1429"/>
      <c r="B5" s="1431" t="s">
        <v>736</v>
      </c>
      <c r="C5" s="1431"/>
      <c r="D5" s="1431"/>
      <c r="E5" s="1431"/>
      <c r="F5" s="1432">
        <f>'INDEMNITES INDEXEES'!F20</f>
        <v>2982.6</v>
      </c>
      <c r="G5" s="1432"/>
    </row>
    <row r="6" spans="1:7" s="246" customFormat="1" ht="18" customHeight="1" x14ac:dyDescent="0.3">
      <c r="A6" s="1429"/>
      <c r="B6" s="1431" t="s">
        <v>737</v>
      </c>
      <c r="C6" s="1431"/>
      <c r="D6" s="1431"/>
      <c r="E6" s="1431"/>
      <c r="F6" s="1432"/>
      <c r="G6" s="1432"/>
    </row>
    <row r="7" spans="1:7" s="246" customFormat="1" ht="18" customHeight="1" x14ac:dyDescent="0.3">
      <c r="A7" s="1429"/>
      <c r="B7" s="1431"/>
      <c r="C7" s="1431"/>
      <c r="D7" s="1431"/>
      <c r="E7" s="1431"/>
      <c r="F7" s="1432"/>
      <c r="G7" s="1432"/>
    </row>
    <row r="8" spans="1:7" s="246" customFormat="1" ht="18" customHeight="1" x14ac:dyDescent="0.3">
      <c r="A8" s="870" t="s">
        <v>738</v>
      </c>
      <c r="B8" s="550"/>
      <c r="C8" s="82"/>
      <c r="D8" s="871"/>
      <c r="E8" s="771"/>
      <c r="F8" s="1433"/>
      <c r="G8" s="1433"/>
    </row>
    <row r="9" spans="1:7" s="246" customFormat="1" ht="18" customHeight="1" x14ac:dyDescent="0.3">
      <c r="A9" s="1434" t="s">
        <v>739</v>
      </c>
      <c r="B9" s="873"/>
      <c r="C9" s="867"/>
      <c r="D9" s="874"/>
      <c r="E9" s="846"/>
      <c r="F9" s="875" t="s">
        <v>643</v>
      </c>
      <c r="G9" s="876" t="s">
        <v>638</v>
      </c>
    </row>
    <row r="10" spans="1:7" s="246" customFormat="1" ht="18" customHeight="1" x14ac:dyDescent="0.3">
      <c r="A10" s="1434"/>
      <c r="B10" s="877"/>
      <c r="C10" s="82"/>
      <c r="D10" s="871"/>
      <c r="F10" s="1435">
        <v>1765</v>
      </c>
      <c r="G10" s="1438">
        <f>F10+F10*20%</f>
        <v>2118</v>
      </c>
    </row>
    <row r="11" spans="1:7" s="246" customFormat="1" ht="18" customHeight="1" x14ac:dyDescent="0.3">
      <c r="A11" s="1434"/>
      <c r="B11" s="1441" t="s">
        <v>740</v>
      </c>
      <c r="C11" s="1322"/>
      <c r="D11" s="1322"/>
      <c r="E11" s="1322"/>
      <c r="F11" s="1436"/>
      <c r="G11" s="1439"/>
    </row>
    <row r="12" spans="1:7" s="246" customFormat="1" ht="18" customHeight="1" x14ac:dyDescent="0.3">
      <c r="A12" s="1434"/>
      <c r="B12" s="877"/>
      <c r="C12" s="82"/>
      <c r="D12" s="871"/>
      <c r="F12" s="1436"/>
      <c r="G12" s="1439"/>
    </row>
    <row r="13" spans="1:7" s="246" customFormat="1" ht="18" customHeight="1" x14ac:dyDescent="0.3">
      <c r="A13" s="878" t="s">
        <v>741</v>
      </c>
      <c r="B13" s="879"/>
      <c r="C13" s="880"/>
      <c r="D13" s="881"/>
      <c r="E13" s="882"/>
      <c r="F13" s="1437"/>
      <c r="G13" s="1440"/>
    </row>
    <row r="14" spans="1:7" s="246" customFormat="1" ht="18" customHeight="1" x14ac:dyDescent="0.3">
      <c r="A14" s="1442" t="s">
        <v>742</v>
      </c>
      <c r="B14" s="883"/>
      <c r="C14" s="771"/>
      <c r="D14" s="771"/>
      <c r="E14" s="1443" t="s">
        <v>743</v>
      </c>
      <c r="F14" s="1443"/>
      <c r="G14" s="1443"/>
    </row>
    <row r="15" spans="1:7" s="246" customFormat="1" ht="18" customHeight="1" x14ac:dyDescent="0.3">
      <c r="A15" s="1442"/>
      <c r="B15" s="551" t="s">
        <v>744</v>
      </c>
      <c r="C15" s="551" t="s">
        <v>745</v>
      </c>
      <c r="D15" s="551" t="s">
        <v>405</v>
      </c>
      <c r="E15" s="551" t="s">
        <v>746</v>
      </c>
      <c r="F15" s="551" t="s">
        <v>747</v>
      </c>
      <c r="G15" s="884" t="s">
        <v>748</v>
      </c>
    </row>
    <row r="16" spans="1:7" s="246" customFormat="1" ht="18" customHeight="1" x14ac:dyDescent="0.3">
      <c r="A16" s="1442"/>
      <c r="B16" s="551" t="s">
        <v>749</v>
      </c>
      <c r="C16" s="771"/>
      <c r="D16" s="775"/>
      <c r="E16" s="885" t="s">
        <v>750</v>
      </c>
      <c r="F16" s="885" t="s">
        <v>751</v>
      </c>
      <c r="G16" s="886" t="s">
        <v>752</v>
      </c>
    </row>
    <row r="17" spans="1:8" s="246" customFormat="1" ht="18" customHeight="1" x14ac:dyDescent="0.3">
      <c r="A17" s="1442"/>
      <c r="B17" s="551" t="s">
        <v>753</v>
      </c>
      <c r="C17" s="771"/>
      <c r="D17" s="771"/>
      <c r="E17" s="551"/>
      <c r="F17" s="551"/>
      <c r="G17" s="884"/>
    </row>
    <row r="18" spans="1:8" s="246" customFormat="1" ht="18" customHeight="1" x14ac:dyDescent="0.3">
      <c r="A18" s="1442"/>
      <c r="B18" s="551"/>
      <c r="C18" s="772" t="s">
        <v>754</v>
      </c>
      <c r="D18" s="551" t="s">
        <v>755</v>
      </c>
      <c r="E18" s="887">
        <v>7563</v>
      </c>
      <c r="F18" s="887">
        <v>6740</v>
      </c>
      <c r="G18" s="888">
        <v>5917</v>
      </c>
    </row>
    <row r="19" spans="1:8" s="246" customFormat="1" ht="18" customHeight="1" x14ac:dyDescent="0.3">
      <c r="A19" s="1442"/>
      <c r="B19" s="551"/>
      <c r="C19" s="771"/>
      <c r="D19" s="551" t="s">
        <v>756</v>
      </c>
      <c r="E19" s="887" t="s">
        <v>756</v>
      </c>
      <c r="F19" s="887" t="s">
        <v>756</v>
      </c>
      <c r="G19" s="888" t="s">
        <v>756</v>
      </c>
    </row>
    <row r="20" spans="1:8" s="246" customFormat="1" ht="18" customHeight="1" x14ac:dyDescent="0.3">
      <c r="A20" s="870" t="s">
        <v>757</v>
      </c>
      <c r="B20" s="889"/>
      <c r="C20" s="775"/>
      <c r="D20" s="885"/>
      <c r="E20" s="890"/>
      <c r="F20" s="890"/>
      <c r="G20" s="891"/>
    </row>
    <row r="21" spans="1:8" s="246" customFormat="1" ht="18" customHeight="1" x14ac:dyDescent="0.3">
      <c r="A21" s="1444" t="s">
        <v>758</v>
      </c>
      <c r="B21" s="770"/>
      <c r="C21" s="892"/>
      <c r="D21" s="893"/>
      <c r="E21" s="781"/>
      <c r="F21" s="894"/>
      <c r="G21" s="895"/>
    </row>
    <row r="22" spans="1:8" s="246" customFormat="1" ht="18" customHeight="1" x14ac:dyDescent="0.3">
      <c r="A22" s="1444"/>
      <c r="B22" s="551" t="s">
        <v>759</v>
      </c>
      <c r="C22" s="1445" t="s">
        <v>745</v>
      </c>
      <c r="D22" s="1445"/>
      <c r="E22" s="1446" t="s">
        <v>755</v>
      </c>
      <c r="F22" s="1446"/>
      <c r="G22" s="1446"/>
    </row>
    <row r="23" spans="1:8" s="246" customFormat="1" ht="18" customHeight="1" x14ac:dyDescent="0.3">
      <c r="A23" s="1444"/>
      <c r="B23" s="551" t="s">
        <v>760</v>
      </c>
      <c r="C23" s="892"/>
      <c r="D23" s="893"/>
      <c r="E23" s="82"/>
      <c r="G23" s="896"/>
    </row>
    <row r="24" spans="1:8" s="246" customFormat="1" ht="18" customHeight="1" x14ac:dyDescent="0.3">
      <c r="A24" s="1444"/>
      <c r="B24" s="551"/>
      <c r="C24" s="1427" t="s">
        <v>754</v>
      </c>
      <c r="D24" s="1427"/>
      <c r="E24" s="1433">
        <v>10086.08</v>
      </c>
      <c r="F24" s="1433"/>
      <c r="G24" s="1433"/>
    </row>
    <row r="25" spans="1:8" s="246" customFormat="1" ht="18" customHeight="1" x14ac:dyDescent="0.3">
      <c r="A25" s="1444"/>
      <c r="B25" s="772"/>
      <c r="C25" s="892"/>
      <c r="D25" s="893"/>
      <c r="G25" s="896"/>
    </row>
    <row r="26" spans="1:8" s="246" customFormat="1" ht="18" customHeight="1" x14ac:dyDescent="0.3">
      <c r="A26" s="897" t="s">
        <v>761</v>
      </c>
      <c r="B26" s="898"/>
      <c r="C26" s="899"/>
      <c r="D26" s="900"/>
      <c r="E26" s="855"/>
      <c r="F26" s="855"/>
      <c r="G26" s="901"/>
    </row>
    <row r="27" spans="1:8" s="246" customFormat="1" ht="18" customHeight="1" x14ac:dyDescent="0.3">
      <c r="A27" s="1288" t="s">
        <v>762</v>
      </c>
      <c r="B27" s="1288"/>
      <c r="C27" s="1288"/>
      <c r="D27" s="1288"/>
      <c r="E27" s="1288"/>
      <c r="F27" s="1288"/>
      <c r="G27" s="1288"/>
      <c r="H27" s="178"/>
    </row>
    <row r="28" spans="1:8" s="246" customFormat="1" ht="18" customHeight="1" x14ac:dyDescent="0.3">
      <c r="B28" s="82"/>
      <c r="C28" s="82"/>
      <c r="D28" s="82"/>
    </row>
    <row r="29" spans="1:8" s="246" customFormat="1" ht="18" customHeight="1" x14ac:dyDescent="0.3">
      <c r="B29" s="82"/>
      <c r="C29" s="82"/>
      <c r="D29" s="82"/>
    </row>
    <row r="30" spans="1:8" s="246" customFormat="1" ht="18" customHeight="1" x14ac:dyDescent="0.3">
      <c r="B30" s="82"/>
      <c r="C30" s="82"/>
      <c r="D30" s="82"/>
      <c r="H30" s="892"/>
    </row>
    <row r="31" spans="1:8" s="246" customFormat="1" ht="18" customHeight="1" x14ac:dyDescent="0.3">
      <c r="A31" s="1447" t="s">
        <v>763</v>
      </c>
      <c r="B31" s="1447"/>
      <c r="C31" s="1448" t="s">
        <v>764</v>
      </c>
      <c r="D31" s="1448"/>
      <c r="E31" s="1448"/>
      <c r="F31" s="1448"/>
      <c r="G31" s="869">
        <v>45108</v>
      </c>
      <c r="H31" s="664"/>
    </row>
    <row r="32" spans="1:8" s="246" customFormat="1" ht="18" customHeight="1" x14ac:dyDescent="0.3">
      <c r="A32" s="1447"/>
      <c r="B32" s="1447"/>
      <c r="C32" s="1449" t="s">
        <v>765</v>
      </c>
      <c r="D32" s="1449"/>
      <c r="E32" s="1449"/>
      <c r="F32" s="1449"/>
      <c r="G32" s="1450">
        <f>'INDEMNITES INDEXEES'!E23</f>
        <v>886.80000000000007</v>
      </c>
      <c r="H32" s="664"/>
    </row>
    <row r="33" spans="1:8" s="246" customFormat="1" ht="18" customHeight="1" x14ac:dyDescent="0.3">
      <c r="A33" s="1452" t="s">
        <v>766</v>
      </c>
      <c r="B33" s="1452"/>
      <c r="C33" s="1449"/>
      <c r="D33" s="1449"/>
      <c r="E33" s="1449"/>
      <c r="F33" s="1449"/>
      <c r="G33" s="1451"/>
      <c r="H33" s="664"/>
    </row>
    <row r="34" spans="1:8" s="246" customFormat="1" ht="18" customHeight="1" x14ac:dyDescent="0.3">
      <c r="A34" s="1447" t="s">
        <v>767</v>
      </c>
      <c r="B34" s="1447"/>
      <c r="C34" s="1448" t="s">
        <v>768</v>
      </c>
      <c r="D34" s="1448"/>
      <c r="E34" s="1448"/>
      <c r="F34" s="1448"/>
      <c r="G34" s="902">
        <v>45170</v>
      </c>
      <c r="H34" s="664"/>
    </row>
    <row r="35" spans="1:8" s="246" customFormat="1" ht="18" customHeight="1" x14ac:dyDescent="0.3">
      <c r="A35" s="1447"/>
      <c r="B35" s="1447"/>
      <c r="C35" s="1449" t="s">
        <v>769</v>
      </c>
      <c r="D35" s="1449"/>
      <c r="E35" s="1449"/>
      <c r="F35" s="1449"/>
      <c r="G35" s="1453">
        <v>2550</v>
      </c>
      <c r="H35" s="664"/>
    </row>
    <row r="36" spans="1:8" s="246" customFormat="1" ht="18" customHeight="1" x14ac:dyDescent="0.3">
      <c r="A36" s="1447"/>
      <c r="B36" s="1447"/>
      <c r="C36" s="1449"/>
      <c r="D36" s="1449"/>
      <c r="E36" s="1449"/>
      <c r="F36" s="1449"/>
      <c r="G36" s="1454"/>
      <c r="H36" s="664"/>
    </row>
    <row r="37" spans="1:8" s="246" customFormat="1" ht="18" customHeight="1" x14ac:dyDescent="0.3">
      <c r="A37" s="1452" t="s">
        <v>770</v>
      </c>
      <c r="B37" s="1452"/>
      <c r="C37" s="1449"/>
      <c r="D37" s="1449"/>
      <c r="E37" s="1449"/>
      <c r="F37" s="1449"/>
      <c r="G37" s="1455"/>
      <c r="H37" s="664"/>
    </row>
    <row r="38" spans="1:8" s="246" customFormat="1" ht="18" customHeight="1" x14ac:dyDescent="0.3">
      <c r="A38" s="1447" t="s">
        <v>771</v>
      </c>
      <c r="B38" s="1447"/>
      <c r="C38" s="1448" t="s">
        <v>772</v>
      </c>
      <c r="D38" s="1448"/>
      <c r="E38" s="1448"/>
      <c r="F38" s="1448"/>
      <c r="G38" s="903">
        <v>45170</v>
      </c>
      <c r="H38" s="664"/>
    </row>
    <row r="39" spans="1:8" s="246" customFormat="1" ht="18" customHeight="1" x14ac:dyDescent="0.3">
      <c r="A39" s="1447"/>
      <c r="B39" s="1447"/>
      <c r="C39" s="1431" t="s">
        <v>773</v>
      </c>
      <c r="D39" s="1431"/>
      <c r="E39" s="1431"/>
      <c r="F39" s="1431"/>
      <c r="G39" s="1456">
        <v>2743.97</v>
      </c>
      <c r="H39" s="664"/>
    </row>
    <row r="40" spans="1:8" s="246" customFormat="1" ht="18" customHeight="1" x14ac:dyDescent="0.3">
      <c r="A40" s="1452" t="s">
        <v>774</v>
      </c>
      <c r="B40" s="1452"/>
      <c r="C40" s="1449" t="s">
        <v>775</v>
      </c>
      <c r="D40" s="1449"/>
      <c r="E40" s="1449"/>
      <c r="F40" s="1449"/>
      <c r="G40" s="1457"/>
    </row>
    <row r="41" spans="1:8" s="246" customFormat="1" ht="18" customHeight="1" x14ac:dyDescent="0.3">
      <c r="A41" s="1447" t="s">
        <v>776</v>
      </c>
      <c r="B41" s="1447"/>
      <c r="C41" s="1448" t="s">
        <v>777</v>
      </c>
      <c r="D41" s="1448"/>
      <c r="E41" s="1448"/>
      <c r="F41" s="1448"/>
      <c r="G41" s="869">
        <v>45108</v>
      </c>
    </row>
    <row r="42" spans="1:8" s="246" customFormat="1" ht="18" customHeight="1" x14ac:dyDescent="0.3">
      <c r="A42" s="1447"/>
      <c r="B42" s="1447"/>
      <c r="C42" s="1431" t="s">
        <v>778</v>
      </c>
      <c r="D42" s="1431"/>
      <c r="E42" s="1431"/>
      <c r="F42" s="1431"/>
      <c r="G42" s="1458">
        <f>'INDEMNITES INDEXEES'!E27</f>
        <v>1117.92</v>
      </c>
    </row>
    <row r="43" spans="1:8" ht="18" customHeight="1" x14ac:dyDescent="0.3">
      <c r="A43" s="1447"/>
      <c r="B43" s="1447"/>
      <c r="C43" s="1431" t="s">
        <v>779</v>
      </c>
      <c r="D43" s="1431"/>
      <c r="E43" s="1431"/>
      <c r="F43" s="1431"/>
      <c r="G43" s="1433"/>
      <c r="H43" s="246"/>
    </row>
    <row r="44" spans="1:8" ht="18" customHeight="1" x14ac:dyDescent="0.3">
      <c r="A44" s="1452" t="s">
        <v>780</v>
      </c>
      <c r="B44" s="1452"/>
      <c r="C44" s="905"/>
      <c r="D44" s="781"/>
      <c r="E44" s="781"/>
      <c r="F44" s="775"/>
      <c r="G44" s="1432"/>
      <c r="H44" s="246"/>
    </row>
    <row r="45" spans="1:8" ht="18" customHeight="1" x14ac:dyDescent="0.3">
      <c r="A45" s="1459" t="s">
        <v>781</v>
      </c>
      <c r="B45" s="1460"/>
      <c r="C45" s="1448" t="s">
        <v>782</v>
      </c>
      <c r="D45" s="1448"/>
      <c r="E45" s="1448"/>
      <c r="F45" s="1448"/>
      <c r="G45" s="869">
        <v>45170</v>
      </c>
      <c r="H45" s="246"/>
    </row>
    <row r="46" spans="1:8" ht="18" customHeight="1" x14ac:dyDescent="0.3">
      <c r="A46" s="1461" t="s">
        <v>783</v>
      </c>
      <c r="B46" s="1462"/>
      <c r="C46" s="1431" t="s">
        <v>784</v>
      </c>
      <c r="D46" s="1431"/>
      <c r="E46" s="1431"/>
      <c r="F46" s="1431"/>
      <c r="G46" s="904">
        <v>1925</v>
      </c>
      <c r="H46" s="246"/>
    </row>
    <row r="47" spans="1:8" ht="18" customHeight="1" x14ac:dyDescent="0.3">
      <c r="A47" s="1463" t="s">
        <v>785</v>
      </c>
      <c r="B47" s="1464"/>
      <c r="C47" s="1465" t="s">
        <v>786</v>
      </c>
      <c r="D47" s="1465"/>
      <c r="E47" s="1465"/>
      <c r="F47" s="1465"/>
      <c r="G47" s="872">
        <v>1250</v>
      </c>
      <c r="H47" s="246"/>
    </row>
    <row r="48" spans="1:8" ht="18" customHeight="1" x14ac:dyDescent="0.3">
      <c r="A48" s="1466" t="s">
        <v>787</v>
      </c>
      <c r="B48" s="1466"/>
      <c r="C48" s="1465"/>
      <c r="D48" s="1465"/>
      <c r="E48" s="1465"/>
      <c r="F48" s="1465"/>
      <c r="G48" s="907"/>
      <c r="H48" s="246"/>
    </row>
  </sheetData>
  <sheetProtection algorithmName="SHA-512" hashValue="4KGKiyF4mSxwBapbDZ8swrX7LCgCBPQIgn+7iTKc1MwAmvnAIVkLQphFOE+fmxwLf1UxrXutllHnSHGgHdTIww==" saltValue="1yFXZlrP8RZZdP6wKzR+lA==" spinCount="100000" sheet="1" objects="1" scenarios="1" selectLockedCells="1" selectUnlockedCells="1"/>
  <mergeCells count="48">
    <mergeCell ref="A45:B45"/>
    <mergeCell ref="C45:F45"/>
    <mergeCell ref="A46:B46"/>
    <mergeCell ref="C46:F46"/>
    <mergeCell ref="A47:B47"/>
    <mergeCell ref="C47:F48"/>
    <mergeCell ref="A48:B48"/>
    <mergeCell ref="A41:B43"/>
    <mergeCell ref="C41:F41"/>
    <mergeCell ref="C42:F42"/>
    <mergeCell ref="G42:G44"/>
    <mergeCell ref="C43:F43"/>
    <mergeCell ref="A44:B44"/>
    <mergeCell ref="A38:B39"/>
    <mergeCell ref="C38:F38"/>
    <mergeCell ref="C39:F39"/>
    <mergeCell ref="G39:G40"/>
    <mergeCell ref="A40:B40"/>
    <mergeCell ref="C40:F40"/>
    <mergeCell ref="A34:B36"/>
    <mergeCell ref="C34:F34"/>
    <mergeCell ref="C35:F37"/>
    <mergeCell ref="G35:G37"/>
    <mergeCell ref="A37:B37"/>
    <mergeCell ref="A27:G27"/>
    <mergeCell ref="A31:B32"/>
    <mergeCell ref="C31:F31"/>
    <mergeCell ref="C32:F33"/>
    <mergeCell ref="G32:G33"/>
    <mergeCell ref="A33:B33"/>
    <mergeCell ref="A21:A25"/>
    <mergeCell ref="C22:D22"/>
    <mergeCell ref="E22:G22"/>
    <mergeCell ref="C24:D24"/>
    <mergeCell ref="E24:G24"/>
    <mergeCell ref="A9:A12"/>
    <mergeCell ref="F10:F13"/>
    <mergeCell ref="G10:G13"/>
    <mergeCell ref="B11:E11"/>
    <mergeCell ref="A14:A19"/>
    <mergeCell ref="E14:G14"/>
    <mergeCell ref="A1:G1"/>
    <mergeCell ref="A4:A7"/>
    <mergeCell ref="F4:G4"/>
    <mergeCell ref="B5:E5"/>
    <mergeCell ref="F5:G8"/>
    <mergeCell ref="B6:E6"/>
    <mergeCell ref="B7:E7"/>
  </mergeCells>
  <printOptions horizontalCentered="1"/>
  <pageMargins left="0.23622047244094491" right="0.23622047244094491" top="0.74803149606299213" bottom="0.74803149606299213" header="0.31496062992125984" footer="0.31496062992125984"/>
  <pageSetup paperSize="9" scale="85" firstPageNumber="0" fitToHeight="0" orientation="landscape"/>
  <headerFooter>
    <oddHeader>&amp;C&amp;"MS Sans Serif,Regular "&amp;9Version au 01/11/2024</oddHeader>
    <oddFooter>&amp;C&amp;"MS Sans Serif,Regular "&amp;9- &amp;P -</oddFooter>
  </headerFooter>
  <rowBreaks count="1" manualBreakCount="1">
    <brk id="26"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8" tint="0.39997558519241921"/>
    <pageSetUpPr fitToPage="1"/>
  </sheetPr>
  <dimension ref="A1:L39"/>
  <sheetViews>
    <sheetView showGridLines="0" workbookViewId="0">
      <selection sqref="A1:I2"/>
    </sheetView>
  </sheetViews>
  <sheetFormatPr baseColWidth="10" defaultColWidth="11.453125" defaultRowHeight="13" x14ac:dyDescent="0.3"/>
  <cols>
    <col min="1" max="6" width="15.7265625" style="1" customWidth="1"/>
    <col min="7" max="7" width="11.453125" style="1" customWidth="1"/>
    <col min="8" max="8" width="14.453125" style="1" customWidth="1"/>
    <col min="9" max="9" width="11.453125" style="1" customWidth="1"/>
    <col min="10" max="10" width="11" style="1" hidden="1" customWidth="1"/>
    <col min="11" max="11" width="11.453125" style="1" customWidth="1"/>
    <col min="12" max="12" width="14.54296875" style="1" customWidth="1"/>
    <col min="13" max="16384" width="11.453125" style="1"/>
  </cols>
  <sheetData>
    <row r="1" spans="1:11" ht="18.75" customHeight="1" x14ac:dyDescent="0.3">
      <c r="A1" s="1483" t="s">
        <v>788</v>
      </c>
      <c r="B1" s="1483"/>
      <c r="C1" s="1483"/>
      <c r="D1" s="1483"/>
      <c r="E1" s="1483"/>
      <c r="F1" s="1483"/>
      <c r="G1" s="1483"/>
      <c r="H1" s="1483"/>
      <c r="I1" s="1483"/>
    </row>
    <row r="2" spans="1:11" ht="18.75" customHeight="1" x14ac:dyDescent="0.3">
      <c r="A2" s="1483"/>
      <c r="B2" s="1483"/>
      <c r="C2" s="1483"/>
      <c r="D2" s="1483"/>
      <c r="E2" s="1483"/>
      <c r="F2" s="1483"/>
      <c r="G2" s="1483"/>
      <c r="H2" s="1483"/>
      <c r="I2" s="1483"/>
    </row>
    <row r="3" spans="1:11" ht="34.15" customHeight="1" x14ac:dyDescent="0.3">
      <c r="A3" s="1484" t="s">
        <v>789</v>
      </c>
      <c r="B3" s="1484"/>
      <c r="C3" s="1484"/>
      <c r="D3" s="1484"/>
      <c r="E3" s="1484"/>
      <c r="F3" s="1484"/>
      <c r="G3" s="1484"/>
      <c r="H3" s="1484"/>
      <c r="I3" s="1484"/>
    </row>
    <row r="4" spans="1:11" x14ac:dyDescent="0.3">
      <c r="A4" s="241"/>
      <c r="B4" s="241"/>
      <c r="C4" s="544"/>
      <c r="D4" s="544"/>
      <c r="E4" s="544"/>
      <c r="F4" s="544"/>
      <c r="G4" s="544"/>
      <c r="H4" s="544"/>
      <c r="I4" s="544"/>
      <c r="J4" s="241"/>
      <c r="K4" s="241"/>
    </row>
    <row r="5" spans="1:11" x14ac:dyDescent="0.3">
      <c r="A5" s="1485" t="s">
        <v>790</v>
      </c>
      <c r="B5" s="1485"/>
      <c r="C5" s="1485"/>
      <c r="D5" s="1485"/>
      <c r="E5" s="1485"/>
      <c r="F5" s="1485"/>
      <c r="G5" s="241"/>
      <c r="H5" s="241"/>
      <c r="I5" s="241"/>
      <c r="J5" s="241"/>
      <c r="K5" s="241"/>
    </row>
    <row r="6" spans="1:11" ht="14" x14ac:dyDescent="0.3">
      <c r="A6" s="1485" t="s">
        <v>791</v>
      </c>
      <c r="B6" s="1485"/>
      <c r="C6" s="1485"/>
      <c r="D6" s="1485"/>
      <c r="E6" s="1485"/>
      <c r="F6" s="1485"/>
      <c r="G6" s="1486" t="s">
        <v>792</v>
      </c>
      <c r="H6" s="1486"/>
      <c r="I6" s="1486"/>
      <c r="J6" s="241"/>
      <c r="K6" s="241"/>
    </row>
    <row r="7" spans="1:11" x14ac:dyDescent="0.3">
      <c r="A7" s="655"/>
      <c r="B7" s="655"/>
      <c r="C7" s="655"/>
      <c r="D7" s="655"/>
      <c r="E7" s="655"/>
      <c r="F7" s="655"/>
      <c r="G7" s="241"/>
      <c r="H7" s="241"/>
      <c r="I7" s="241"/>
      <c r="J7" s="241"/>
      <c r="K7" s="241"/>
    </row>
    <row r="8" spans="1:11" ht="16" customHeight="1" x14ac:dyDescent="0.3">
      <c r="A8" s="1476" t="s">
        <v>793</v>
      </c>
      <c r="B8" s="1476"/>
      <c r="C8" s="1476"/>
      <c r="D8" s="1476"/>
      <c r="E8" s="1477" t="s">
        <v>560</v>
      </c>
      <c r="F8" s="1487" t="s">
        <v>794</v>
      </c>
      <c r="G8" s="1487"/>
      <c r="H8" s="1487"/>
      <c r="I8" s="1487"/>
      <c r="J8" s="240"/>
      <c r="K8" s="241"/>
    </row>
    <row r="9" spans="1:11" x14ac:dyDescent="0.3">
      <c r="A9" s="1479" t="s">
        <v>795</v>
      </c>
      <c r="B9" s="1479"/>
      <c r="C9" s="1479"/>
      <c r="D9" s="1479"/>
      <c r="E9" s="1477"/>
      <c r="F9" s="1488" t="s">
        <v>796</v>
      </c>
      <c r="G9" s="1488"/>
      <c r="H9" s="1481" t="s">
        <v>797</v>
      </c>
      <c r="I9" s="1481"/>
      <c r="J9" s="241"/>
      <c r="K9" s="241"/>
    </row>
    <row r="10" spans="1:11" x14ac:dyDescent="0.3">
      <c r="A10" s="1482" t="s">
        <v>798</v>
      </c>
      <c r="B10" s="1482"/>
      <c r="C10" s="1482"/>
      <c r="D10" s="1482"/>
      <c r="E10" s="1477"/>
      <c r="F10" s="1488"/>
      <c r="G10" s="1488"/>
      <c r="H10" s="1481"/>
      <c r="I10" s="1481"/>
      <c r="J10" s="241"/>
      <c r="K10" s="241"/>
    </row>
    <row r="11" spans="1:11" ht="5.5" customHeight="1" x14ac:dyDescent="0.3">
      <c r="A11" s="908"/>
      <c r="B11" s="909"/>
      <c r="C11" s="909"/>
      <c r="D11" s="910"/>
      <c r="E11" s="910"/>
      <c r="F11" s="484"/>
      <c r="G11" s="911"/>
      <c r="H11" s="484"/>
      <c r="I11" s="912"/>
      <c r="J11" s="241"/>
      <c r="K11" s="241"/>
    </row>
    <row r="12" spans="1:11" ht="14" x14ac:dyDescent="0.3">
      <c r="A12" s="1472" t="s">
        <v>799</v>
      </c>
      <c r="B12" s="1472"/>
      <c r="C12" s="1472"/>
      <c r="D12" s="1472"/>
      <c r="E12" s="552" t="s">
        <v>800</v>
      </c>
      <c r="F12" s="1468">
        <v>15.382957376463001</v>
      </c>
      <c r="G12" s="1468"/>
      <c r="H12" s="1417">
        <v>15.94</v>
      </c>
      <c r="I12" s="1417"/>
      <c r="J12" s="241"/>
      <c r="K12" s="241"/>
    </row>
    <row r="13" spans="1:11" ht="14" x14ac:dyDescent="0.3">
      <c r="A13" s="1472" t="s">
        <v>801</v>
      </c>
      <c r="B13" s="1472"/>
      <c r="C13" s="1472"/>
      <c r="D13" s="1472"/>
      <c r="E13" s="552" t="s">
        <v>802</v>
      </c>
      <c r="F13" s="1468">
        <v>20.018085322791972</v>
      </c>
      <c r="G13" s="1468"/>
      <c r="H13" s="1474">
        <v>21.04</v>
      </c>
      <c r="I13" s="1475"/>
      <c r="J13" s="241"/>
      <c r="K13" s="241"/>
    </row>
    <row r="14" spans="1:11" ht="14" x14ac:dyDescent="0.3">
      <c r="A14" s="1472" t="s">
        <v>803</v>
      </c>
      <c r="B14" s="1472"/>
      <c r="C14" s="1472"/>
      <c r="D14" s="1472"/>
      <c r="E14" s="552" t="s">
        <v>804</v>
      </c>
      <c r="F14" s="1468">
        <v>24.663333635815988</v>
      </c>
      <c r="G14" s="1468"/>
      <c r="H14" s="1474">
        <v>26.16</v>
      </c>
      <c r="I14" s="1475"/>
      <c r="J14" s="241"/>
      <c r="K14" s="241"/>
    </row>
    <row r="15" spans="1:11" ht="14" x14ac:dyDescent="0.3">
      <c r="A15" s="1472" t="s">
        <v>805</v>
      </c>
      <c r="B15" s="1472"/>
      <c r="C15" s="1472"/>
      <c r="D15" s="1472"/>
      <c r="E15" s="552" t="s">
        <v>806</v>
      </c>
      <c r="F15" s="1468">
        <v>28.96777958169416</v>
      </c>
      <c r="G15" s="1468"/>
      <c r="H15" s="1474">
        <v>30.87</v>
      </c>
      <c r="I15" s="1475"/>
      <c r="J15" s="241"/>
      <c r="K15" s="241"/>
    </row>
    <row r="16" spans="1:11" ht="13.5" customHeight="1" x14ac:dyDescent="0.3">
      <c r="A16" s="1472" t="s">
        <v>807</v>
      </c>
      <c r="B16" s="1472"/>
      <c r="C16" s="1472"/>
      <c r="D16" s="1472"/>
      <c r="E16" s="552" t="s">
        <v>808</v>
      </c>
      <c r="F16" s="1468">
        <v>34.399126396445858</v>
      </c>
      <c r="G16" s="1468"/>
      <c r="H16" s="1474">
        <v>36.86</v>
      </c>
      <c r="I16" s="1475"/>
      <c r="J16" s="241"/>
      <c r="K16" s="913"/>
    </row>
    <row r="17" spans="1:12" ht="14" x14ac:dyDescent="0.3">
      <c r="A17" s="1472" t="s">
        <v>809</v>
      </c>
      <c r="B17" s="1472"/>
      <c r="C17" s="1472"/>
      <c r="D17" s="1472"/>
      <c r="E17" s="552">
        <v>17</v>
      </c>
      <c r="F17" s="1468">
        <v>39.88082301681505</v>
      </c>
      <c r="G17" s="1468"/>
      <c r="H17" s="1474">
        <v>42.89</v>
      </c>
      <c r="I17" s="1475"/>
      <c r="J17" s="241"/>
      <c r="K17" s="913"/>
    </row>
    <row r="18" spans="1:12" ht="14" x14ac:dyDescent="0.3">
      <c r="A18" s="1472" t="s">
        <v>810</v>
      </c>
      <c r="B18" s="1472"/>
      <c r="C18" s="1472"/>
      <c r="D18" s="1472"/>
      <c r="E18" s="552">
        <v>18</v>
      </c>
      <c r="F18" s="1468">
        <v>45.658034344679464</v>
      </c>
      <c r="G18" s="1468"/>
      <c r="H18" s="1474">
        <v>49.24</v>
      </c>
      <c r="I18" s="1475"/>
      <c r="J18" s="241"/>
      <c r="K18" s="241"/>
    </row>
    <row r="19" spans="1:12" ht="14" x14ac:dyDescent="0.3">
      <c r="A19" s="1472" t="s">
        <v>811</v>
      </c>
      <c r="B19" s="1472"/>
      <c r="C19" s="1472"/>
      <c r="D19" s="1472"/>
      <c r="E19" s="552">
        <v>19</v>
      </c>
      <c r="F19" s="1468">
        <v>52.474101313789873</v>
      </c>
      <c r="G19" s="1468"/>
      <c r="H19" s="1474">
        <f t="shared" ref="H19:H23" si="0">H18+7.34</f>
        <v>56.58</v>
      </c>
      <c r="I19" s="1475"/>
      <c r="J19" s="241"/>
      <c r="K19" s="914"/>
      <c r="L19" s="915"/>
    </row>
    <row r="20" spans="1:12" ht="14" x14ac:dyDescent="0.3">
      <c r="A20" s="1472" t="s">
        <v>812</v>
      </c>
      <c r="B20" s="1472"/>
      <c r="C20" s="1472"/>
      <c r="D20" s="1472"/>
      <c r="E20" s="552">
        <v>20</v>
      </c>
      <c r="F20" s="1468">
        <v>59.287132172891774</v>
      </c>
      <c r="G20" s="1468"/>
      <c r="H20" s="1474">
        <f t="shared" si="0"/>
        <v>63.92</v>
      </c>
      <c r="I20" s="1475"/>
      <c r="J20" s="241"/>
      <c r="K20" s="913"/>
      <c r="L20" s="916"/>
    </row>
    <row r="21" spans="1:12" ht="14" x14ac:dyDescent="0.3">
      <c r="A21" s="1472" t="s">
        <v>813</v>
      </c>
      <c r="B21" s="1472"/>
      <c r="C21" s="1472"/>
      <c r="D21" s="1472"/>
      <c r="E21" s="552">
        <v>21</v>
      </c>
      <c r="F21" s="1468">
        <v>66.100163031993674</v>
      </c>
      <c r="G21" s="1468"/>
      <c r="H21" s="1474">
        <f t="shared" si="0"/>
        <v>71.260000000000005</v>
      </c>
      <c r="I21" s="1475"/>
      <c r="J21" s="241"/>
      <c r="K21" s="917"/>
    </row>
    <row r="22" spans="1:12" ht="14.25" customHeight="1" x14ac:dyDescent="0.3">
      <c r="A22" s="1472" t="s">
        <v>814</v>
      </c>
      <c r="B22" s="1472"/>
      <c r="C22" s="1472"/>
      <c r="D22" s="1472"/>
      <c r="E22" s="552">
        <v>22</v>
      </c>
      <c r="F22" s="1468">
        <v>72.92</v>
      </c>
      <c r="G22" s="1468"/>
      <c r="H22" s="1474">
        <f t="shared" si="0"/>
        <v>78.600000000000009</v>
      </c>
      <c r="I22" s="1475"/>
      <c r="J22" s="241"/>
      <c r="K22" s="913"/>
    </row>
    <row r="23" spans="1:12" ht="14" x14ac:dyDescent="0.3">
      <c r="A23" s="1467" t="s">
        <v>815</v>
      </c>
      <c r="B23" s="1467"/>
      <c r="C23" s="1467"/>
      <c r="D23" s="1467"/>
      <c r="E23" s="918">
        <v>23</v>
      </c>
      <c r="F23" s="1473">
        <v>79.733030859101902</v>
      </c>
      <c r="G23" s="1473"/>
      <c r="H23" s="1474">
        <f t="shared" si="0"/>
        <v>85.940000000000012</v>
      </c>
      <c r="I23" s="1475"/>
      <c r="J23" s="241"/>
      <c r="K23" s="917"/>
    </row>
    <row r="24" spans="1:12" x14ac:dyDescent="0.3">
      <c r="A24" s="241"/>
      <c r="B24" s="241"/>
      <c r="C24" s="241"/>
      <c r="D24" s="241"/>
      <c r="E24" s="240"/>
      <c r="F24" s="241"/>
      <c r="G24" s="241"/>
      <c r="H24" s="241"/>
      <c r="I24" s="241"/>
      <c r="J24" s="241"/>
      <c r="K24" s="241"/>
    </row>
    <row r="25" spans="1:12" x14ac:dyDescent="0.3">
      <c r="A25" s="1381" t="s">
        <v>816</v>
      </c>
      <c r="B25" s="1381"/>
      <c r="C25" s="1381"/>
      <c r="D25" s="1381"/>
      <c r="E25" s="1381"/>
      <c r="F25" s="655"/>
      <c r="G25" s="241"/>
      <c r="H25" s="241"/>
      <c r="I25" s="241"/>
      <c r="J25" s="241"/>
      <c r="K25" s="241"/>
    </row>
    <row r="26" spans="1:12" ht="7.9" customHeight="1" x14ac:dyDescent="0.3">
      <c r="E26" s="744"/>
    </row>
    <row r="27" spans="1:12" x14ac:dyDescent="0.3">
      <c r="A27" s="1476" t="s">
        <v>793</v>
      </c>
      <c r="B27" s="1476"/>
      <c r="C27" s="1476"/>
      <c r="D27" s="1476"/>
      <c r="E27" s="1477" t="s">
        <v>560</v>
      </c>
      <c r="F27" s="1478" t="s">
        <v>794</v>
      </c>
      <c r="G27" s="1478"/>
      <c r="H27" s="1478"/>
      <c r="I27" s="1478"/>
      <c r="J27" s="1478"/>
    </row>
    <row r="28" spans="1:12" x14ac:dyDescent="0.3">
      <c r="A28" s="1479" t="s">
        <v>795</v>
      </c>
      <c r="B28" s="1479"/>
      <c r="C28" s="1479"/>
      <c r="D28" s="1479"/>
      <c r="E28" s="1477"/>
      <c r="F28" s="1480" t="str">
        <f>F9</f>
        <v>Au 01.02.2017</v>
      </c>
      <c r="G28" s="1480"/>
      <c r="H28" s="1481" t="str">
        <f>H9</f>
        <v>Au 01.01.2022</v>
      </c>
      <c r="I28" s="1481"/>
    </row>
    <row r="29" spans="1:12" x14ac:dyDescent="0.3">
      <c r="A29" s="1482" t="s">
        <v>798</v>
      </c>
      <c r="B29" s="1482"/>
      <c r="C29" s="1482"/>
      <c r="D29" s="1482"/>
      <c r="E29" s="1477"/>
      <c r="F29" s="1480"/>
      <c r="G29" s="1480"/>
      <c r="H29" s="1481"/>
      <c r="I29" s="1481"/>
    </row>
    <row r="30" spans="1:12" ht="6" customHeight="1" x14ac:dyDescent="0.3">
      <c r="A30" s="908"/>
      <c r="B30" s="909"/>
      <c r="C30" s="909"/>
      <c r="D30" s="910"/>
      <c r="E30" s="910"/>
      <c r="F30" s="919"/>
      <c r="G30" s="910"/>
      <c r="H30" s="919"/>
      <c r="I30" s="912"/>
    </row>
    <row r="31" spans="1:12" ht="14.25" customHeight="1" x14ac:dyDescent="0.3">
      <c r="A31" s="1472" t="s">
        <v>817</v>
      </c>
      <c r="B31" s="1472"/>
      <c r="C31" s="1472"/>
      <c r="D31" s="1472"/>
      <c r="E31" s="552" t="s">
        <v>818</v>
      </c>
      <c r="F31" s="1468">
        <v>15.382957376463001</v>
      </c>
      <c r="G31" s="1468"/>
      <c r="H31" s="1417">
        <f t="shared" ref="H31:H33" si="1">H12</f>
        <v>15.94</v>
      </c>
      <c r="I31" s="1417"/>
    </row>
    <row r="32" spans="1:12" ht="14.25" customHeight="1" x14ac:dyDescent="0.3">
      <c r="A32" s="1472" t="s">
        <v>819</v>
      </c>
      <c r="B32" s="1472"/>
      <c r="C32" s="1472"/>
      <c r="D32" s="1472"/>
      <c r="E32" s="552" t="s">
        <v>820</v>
      </c>
      <c r="F32" s="1468">
        <v>20.018085322791972</v>
      </c>
      <c r="G32" s="1468"/>
      <c r="H32" s="1417">
        <f t="shared" si="1"/>
        <v>21.04</v>
      </c>
      <c r="I32" s="1417"/>
    </row>
    <row r="33" spans="1:11" ht="14.25" customHeight="1" x14ac:dyDescent="0.3">
      <c r="A33" s="1467" t="s">
        <v>821</v>
      </c>
      <c r="B33" s="1467"/>
      <c r="C33" s="1467"/>
      <c r="D33" s="1467"/>
      <c r="E33" s="918" t="s">
        <v>822</v>
      </c>
      <c r="F33" s="1468">
        <v>24.663333635815988</v>
      </c>
      <c r="G33" s="1468"/>
      <c r="H33" s="1469">
        <f t="shared" si="1"/>
        <v>26.16</v>
      </c>
      <c r="I33" s="1469"/>
    </row>
    <row r="34" spans="1:11" ht="16.149999999999999" customHeight="1" x14ac:dyDescent="0.3">
      <c r="A34" s="1470" t="s">
        <v>823</v>
      </c>
      <c r="B34" s="1470"/>
      <c r="C34" s="1470"/>
      <c r="D34" s="1470"/>
      <c r="E34" s="1470"/>
      <c r="F34" s="1470"/>
      <c r="G34" s="1470"/>
      <c r="H34" s="1470"/>
      <c r="I34" s="1470"/>
    </row>
    <row r="35" spans="1:11" ht="10.15" customHeight="1" x14ac:dyDescent="0.3">
      <c r="A35" s="1470"/>
      <c r="B35" s="1470"/>
      <c r="C35" s="1470"/>
      <c r="D35" s="1470"/>
      <c r="E35" s="1470"/>
      <c r="F35" s="1470"/>
      <c r="G35" s="1470"/>
      <c r="H35" s="1470"/>
      <c r="I35" s="1470"/>
    </row>
    <row r="36" spans="1:11" ht="10.15" customHeight="1" x14ac:dyDescent="0.3">
      <c r="A36" s="1470"/>
      <c r="B36" s="1470"/>
      <c r="C36" s="1470"/>
      <c r="D36" s="1470"/>
      <c r="E36" s="1470"/>
      <c r="F36" s="1470"/>
      <c r="G36" s="1470"/>
      <c r="H36" s="1470"/>
      <c r="I36" s="1470"/>
    </row>
    <row r="37" spans="1:11" ht="6.65" customHeight="1" x14ac:dyDescent="0.3">
      <c r="A37" s="1470"/>
      <c r="B37" s="1470"/>
      <c r="C37" s="1470"/>
      <c r="D37" s="1470"/>
      <c r="E37" s="1470"/>
      <c r="F37" s="1470"/>
      <c r="G37" s="1470"/>
      <c r="H37" s="1470"/>
      <c r="I37" s="1470"/>
    </row>
    <row r="38" spans="1:11" ht="22.5" customHeight="1" x14ac:dyDescent="0.3">
      <c r="A38" s="1471" t="s">
        <v>824</v>
      </c>
      <c r="B38" s="1471"/>
      <c r="C38" s="1471"/>
      <c r="D38" s="1471"/>
      <c r="E38" s="1471"/>
      <c r="F38" s="1471"/>
      <c r="G38" s="1471"/>
      <c r="H38" s="1471"/>
      <c r="I38" s="1471"/>
    </row>
    <row r="39" spans="1:11" x14ac:dyDescent="0.3">
      <c r="K39" s="1" t="s">
        <v>756</v>
      </c>
    </row>
  </sheetData>
  <sheetProtection algorithmName="SHA-512" hashValue="IqV9GM81dVWmCBkirNFv9WOY6mrT3RCUVasWdMouGfyN/Yp23gA3YSWRek/qXt2i5c/79H+QlbK5YrKqhJUf+Q==" saltValue="Uux5JrLsQe6K/eZBGsdAeA==" spinCount="100000" sheet="1" objects="1" scenarios="1" selectLockedCells="1" selectUnlockedCells="1"/>
  <mergeCells count="67">
    <mergeCell ref="A8:D8"/>
    <mergeCell ref="E8:E10"/>
    <mergeCell ref="F8:I8"/>
    <mergeCell ref="A9:D9"/>
    <mergeCell ref="F9:G10"/>
    <mergeCell ref="H9:I10"/>
    <mergeCell ref="A10:D10"/>
    <mergeCell ref="A1:I2"/>
    <mergeCell ref="A3:I3"/>
    <mergeCell ref="A5:F5"/>
    <mergeCell ref="A6:F6"/>
    <mergeCell ref="G6:I6"/>
    <mergeCell ref="F12:G12"/>
    <mergeCell ref="H12:I12"/>
    <mergeCell ref="A14:D14"/>
    <mergeCell ref="F14:G14"/>
    <mergeCell ref="H14:I14"/>
    <mergeCell ref="A13:D13"/>
    <mergeCell ref="F13:G13"/>
    <mergeCell ref="H13:I13"/>
    <mergeCell ref="A12:D12"/>
    <mergeCell ref="A15:D15"/>
    <mergeCell ref="F15:G15"/>
    <mergeCell ref="H15:I15"/>
    <mergeCell ref="A16:D16"/>
    <mergeCell ref="F16:G16"/>
    <mergeCell ref="H16:I16"/>
    <mergeCell ref="A17:D17"/>
    <mergeCell ref="F17:G17"/>
    <mergeCell ref="H17:I17"/>
    <mergeCell ref="A18:D18"/>
    <mergeCell ref="F18:G18"/>
    <mergeCell ref="H18:I18"/>
    <mergeCell ref="A19:D19"/>
    <mergeCell ref="F19:G19"/>
    <mergeCell ref="H19:I19"/>
    <mergeCell ref="A20:D20"/>
    <mergeCell ref="F20:G20"/>
    <mergeCell ref="H20:I20"/>
    <mergeCell ref="A21:D21"/>
    <mergeCell ref="F21:G21"/>
    <mergeCell ref="H21:I21"/>
    <mergeCell ref="A22:D22"/>
    <mergeCell ref="F22:G22"/>
    <mergeCell ref="H22:I22"/>
    <mergeCell ref="A23:D23"/>
    <mergeCell ref="F23:G23"/>
    <mergeCell ref="H23:I23"/>
    <mergeCell ref="A25:E25"/>
    <mergeCell ref="A27:D27"/>
    <mergeCell ref="E27:E29"/>
    <mergeCell ref="F27:J27"/>
    <mergeCell ref="A28:D28"/>
    <mergeCell ref="F28:G29"/>
    <mergeCell ref="H28:I29"/>
    <mergeCell ref="A29:D29"/>
    <mergeCell ref="A31:D31"/>
    <mergeCell ref="F31:G31"/>
    <mergeCell ref="H31:I31"/>
    <mergeCell ref="A32:D32"/>
    <mergeCell ref="F32:G32"/>
    <mergeCell ref="H32:I32"/>
    <mergeCell ref="A33:D33"/>
    <mergeCell ref="F33:G33"/>
    <mergeCell ref="H33:I33"/>
    <mergeCell ref="A34:I37"/>
    <mergeCell ref="A38:I38"/>
  </mergeCells>
  <printOptions horizontalCentered="1"/>
  <pageMargins left="0.23622047244094491" right="0.23622047244094491" top="0.70866141732283472" bottom="0.35433070866141736" header="0.31496062992125984" footer="0.31496062992125984"/>
  <pageSetup paperSize="9" firstPageNumber="0" fitToHeight="0" orientation="landscape"/>
  <headerFooter>
    <oddHeader>&amp;C&amp;"MS Sans Serif,Regular "&amp;9Version au 01/11/2024</oddHeader>
    <oddFooter>&amp;C&amp;"MS Sans Serif,Regular "&amp;9- &amp;P -</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8" tint="0.39997558519241921"/>
    <pageSetUpPr fitToPage="1"/>
  </sheetPr>
  <dimension ref="B2:L28"/>
  <sheetViews>
    <sheetView workbookViewId="0">
      <selection activeCell="C14" sqref="C14"/>
    </sheetView>
  </sheetViews>
  <sheetFormatPr baseColWidth="10" defaultColWidth="11.453125" defaultRowHeight="13" x14ac:dyDescent="0.3"/>
  <cols>
    <col min="1" max="1" width="11.453125" style="1" customWidth="1"/>
    <col min="2" max="2" width="87" style="1" customWidth="1"/>
    <col min="3" max="3" width="33.81640625" style="921" customWidth="1"/>
    <col min="4" max="16384" width="11.453125" style="1"/>
  </cols>
  <sheetData>
    <row r="2" spans="2:12" ht="22.9" customHeight="1" x14ac:dyDescent="0.3">
      <c r="B2" s="1489" t="s">
        <v>825</v>
      </c>
      <c r="C2" s="1489"/>
    </row>
    <row r="3" spans="2:12" ht="45.25" customHeight="1" x14ac:dyDescent="0.3">
      <c r="B3" s="258"/>
      <c r="C3" s="258"/>
    </row>
    <row r="5" spans="2:12" s="15" customFormat="1" x14ac:dyDescent="0.3">
      <c r="B5" s="922"/>
      <c r="C5" s="1490" t="s">
        <v>826</v>
      </c>
    </row>
    <row r="6" spans="2:12" s="15" customFormat="1" x14ac:dyDescent="0.3">
      <c r="B6" s="883"/>
      <c r="C6" s="1490"/>
      <c r="D6" s="246"/>
      <c r="E6" s="246"/>
      <c r="F6" s="246"/>
      <c r="G6" s="246"/>
      <c r="H6" s="246"/>
      <c r="I6" s="246"/>
      <c r="J6" s="246"/>
      <c r="K6" s="246"/>
      <c r="L6" s="246"/>
    </row>
    <row r="7" spans="2:12" s="15" customFormat="1" ht="21" customHeight="1" x14ac:dyDescent="0.3">
      <c r="B7" s="922"/>
      <c r="C7" s="923"/>
      <c r="D7" s="246"/>
      <c r="E7" s="246"/>
      <c r="F7" s="246"/>
      <c r="G7" s="246"/>
      <c r="H7" s="246"/>
      <c r="I7" s="246"/>
      <c r="J7" s="246"/>
      <c r="K7" s="246"/>
      <c r="L7" s="246"/>
    </row>
    <row r="8" spans="2:12" s="15" customFormat="1" ht="27.65" customHeight="1" x14ac:dyDescent="0.35">
      <c r="B8" s="924" t="s">
        <v>827</v>
      </c>
      <c r="C8" s="925"/>
      <c r="D8" s="246"/>
      <c r="E8" s="246"/>
      <c r="F8" s="246"/>
      <c r="G8" s="246"/>
      <c r="H8" s="246"/>
      <c r="I8" s="246"/>
      <c r="J8" s="246"/>
      <c r="K8" s="246"/>
      <c r="L8" s="246"/>
    </row>
    <row r="9" spans="2:12" s="15" customFormat="1" ht="63.75" customHeight="1" x14ac:dyDescent="0.35">
      <c r="B9" s="926" t="s">
        <v>828</v>
      </c>
      <c r="C9" s="925"/>
      <c r="D9" s="246"/>
      <c r="E9" s="246"/>
      <c r="F9" s="246"/>
      <c r="G9" s="246"/>
      <c r="H9" s="246"/>
      <c r="I9" s="246"/>
      <c r="J9" s="246"/>
      <c r="K9" s="246"/>
      <c r="L9" s="246"/>
    </row>
    <row r="10" spans="2:12" ht="20.25" customHeight="1" x14ac:dyDescent="0.35">
      <c r="B10" s="927" t="s">
        <v>829</v>
      </c>
      <c r="C10" s="928">
        <v>1304.07</v>
      </c>
      <c r="D10" s="241"/>
      <c r="E10" s="241"/>
      <c r="F10" s="241"/>
      <c r="G10" s="241"/>
      <c r="H10" s="241"/>
      <c r="I10" s="241"/>
      <c r="J10" s="241"/>
      <c r="K10" s="241"/>
      <c r="L10" s="241"/>
    </row>
    <row r="11" spans="2:12" s="15" customFormat="1" ht="27.25" customHeight="1" x14ac:dyDescent="0.35">
      <c r="B11" s="929" t="s">
        <v>830</v>
      </c>
      <c r="C11" s="928"/>
      <c r="D11" s="246"/>
      <c r="E11" s="246"/>
      <c r="F11" s="246"/>
      <c r="G11" s="246"/>
      <c r="H11" s="246"/>
      <c r="I11" s="246"/>
      <c r="J11" s="246"/>
      <c r="K11" s="246"/>
      <c r="L11" s="246"/>
    </row>
    <row r="12" spans="2:12" ht="25.9" customHeight="1" x14ac:dyDescent="0.35">
      <c r="B12" s="883" t="s">
        <v>831</v>
      </c>
      <c r="C12" s="928">
        <v>3142.75</v>
      </c>
      <c r="D12" s="241"/>
      <c r="E12" s="241"/>
      <c r="F12" s="241"/>
      <c r="G12" s="241"/>
      <c r="H12" s="241"/>
      <c r="I12" s="241"/>
      <c r="J12" s="241"/>
      <c r="K12" s="241"/>
      <c r="L12" s="241"/>
    </row>
    <row r="13" spans="2:12" s="15" customFormat="1" ht="36.65" customHeight="1" x14ac:dyDescent="0.35">
      <c r="B13" s="930" t="s">
        <v>832</v>
      </c>
      <c r="C13" s="928"/>
      <c r="D13" s="246"/>
      <c r="E13" s="246"/>
      <c r="F13" s="246"/>
      <c r="G13" s="246"/>
      <c r="H13" s="246"/>
      <c r="I13" s="246"/>
      <c r="J13" s="246"/>
      <c r="K13" s="246"/>
      <c r="L13" s="246"/>
    </row>
    <row r="14" spans="2:12" s="931" customFormat="1" ht="73.75" customHeight="1" x14ac:dyDescent="0.35">
      <c r="B14" s="926" t="s">
        <v>833</v>
      </c>
      <c r="C14" s="928"/>
      <c r="D14" s="932"/>
      <c r="E14" s="932"/>
      <c r="F14" s="932"/>
      <c r="G14" s="932"/>
      <c r="H14" s="932"/>
      <c r="I14" s="932"/>
      <c r="J14" s="932"/>
      <c r="K14" s="932"/>
      <c r="L14" s="932"/>
    </row>
    <row r="15" spans="2:12" ht="17.25" customHeight="1" x14ac:dyDescent="0.35">
      <c r="B15" s="933" t="s">
        <v>834</v>
      </c>
      <c r="C15" s="928">
        <v>10000</v>
      </c>
      <c r="D15" s="241"/>
      <c r="E15" s="241"/>
      <c r="F15" s="241"/>
      <c r="G15" s="241"/>
      <c r="H15" s="241"/>
      <c r="I15" s="241"/>
      <c r="J15" s="241"/>
      <c r="K15" s="241"/>
      <c r="L15" s="241"/>
    </row>
    <row r="16" spans="2:12" ht="12.75" customHeight="1" x14ac:dyDescent="0.35">
      <c r="B16" s="933"/>
      <c r="C16" s="925"/>
      <c r="D16" s="241"/>
      <c r="E16" s="241"/>
      <c r="F16" s="241"/>
      <c r="G16" s="241"/>
      <c r="H16" s="241"/>
      <c r="I16" s="241"/>
      <c r="J16" s="241"/>
      <c r="K16" s="241"/>
      <c r="L16" s="241"/>
    </row>
    <row r="17" spans="2:12" ht="15.5" x14ac:dyDescent="0.35">
      <c r="B17" s="933" t="s">
        <v>835</v>
      </c>
      <c r="C17" s="928">
        <v>6000</v>
      </c>
      <c r="D17" s="241"/>
      <c r="E17" s="241"/>
      <c r="F17" s="241"/>
      <c r="G17" s="241"/>
      <c r="H17" s="241"/>
      <c r="I17" s="241"/>
      <c r="J17" s="241"/>
      <c r="K17" s="241"/>
      <c r="L17" s="241"/>
    </row>
    <row r="18" spans="2:12" ht="12.75" customHeight="1" x14ac:dyDescent="0.35">
      <c r="B18" s="933"/>
      <c r="C18" s="925"/>
      <c r="D18" s="241"/>
      <c r="E18" s="241"/>
      <c r="F18" s="241"/>
      <c r="G18" s="241"/>
      <c r="H18" s="241"/>
      <c r="I18" s="241"/>
      <c r="J18" s="241"/>
      <c r="K18" s="241"/>
      <c r="L18" s="241"/>
    </row>
    <row r="19" spans="2:12" ht="21" customHeight="1" x14ac:dyDescent="0.35">
      <c r="B19" s="934" t="s">
        <v>836</v>
      </c>
      <c r="C19" s="928">
        <v>15000</v>
      </c>
      <c r="D19" s="241"/>
      <c r="E19" s="241"/>
      <c r="F19" s="241"/>
      <c r="G19" s="241"/>
      <c r="H19" s="241"/>
      <c r="I19" s="241"/>
      <c r="J19" s="241"/>
      <c r="K19" s="241"/>
      <c r="L19" s="241"/>
    </row>
    <row r="20" spans="2:12" ht="20.149999999999999" customHeight="1" x14ac:dyDescent="0.35">
      <c r="B20" s="933"/>
      <c r="C20" s="925"/>
      <c r="D20" s="241"/>
      <c r="E20" s="241"/>
      <c r="F20" s="241"/>
      <c r="G20" s="241"/>
      <c r="H20" s="241"/>
      <c r="I20" s="241"/>
      <c r="J20" s="241"/>
      <c r="K20" s="241"/>
      <c r="L20" s="241"/>
    </row>
    <row r="21" spans="2:12" ht="12.75" customHeight="1" x14ac:dyDescent="0.35">
      <c r="B21" s="1491" t="s">
        <v>837</v>
      </c>
      <c r="C21" s="925"/>
      <c r="D21" s="241"/>
      <c r="E21" s="241"/>
      <c r="F21" s="241"/>
      <c r="G21" s="241"/>
      <c r="H21" s="241"/>
      <c r="I21" s="241"/>
      <c r="J21" s="241"/>
      <c r="K21" s="241"/>
      <c r="L21" s="241"/>
    </row>
    <row r="22" spans="2:12" ht="15.5" x14ac:dyDescent="0.35">
      <c r="B22" s="1491"/>
      <c r="C22" s="928">
        <v>25000</v>
      </c>
      <c r="D22" s="241"/>
      <c r="E22" s="241"/>
      <c r="F22" s="241"/>
      <c r="G22" s="241"/>
      <c r="H22" s="241"/>
      <c r="I22" s="241"/>
      <c r="J22" s="241"/>
      <c r="K22" s="241"/>
      <c r="L22" s="241"/>
    </row>
    <row r="23" spans="2:12" ht="15.5" x14ac:dyDescent="0.35">
      <c r="B23" s="934"/>
      <c r="C23" s="928"/>
      <c r="D23" s="241"/>
      <c r="E23" s="241"/>
      <c r="F23" s="241"/>
      <c r="G23" s="241"/>
      <c r="H23" s="241"/>
      <c r="I23" s="241"/>
      <c r="J23" s="241"/>
      <c r="K23" s="241"/>
      <c r="L23" s="241"/>
    </row>
    <row r="24" spans="2:12" ht="12.75" customHeight="1" x14ac:dyDescent="0.35">
      <c r="B24" s="933" t="s">
        <v>838</v>
      </c>
      <c r="C24" s="928">
        <v>15000</v>
      </c>
      <c r="D24" s="241"/>
      <c r="E24" s="241"/>
      <c r="F24" s="241"/>
      <c r="G24" s="241"/>
      <c r="H24" s="241"/>
      <c r="I24" s="241"/>
      <c r="J24" s="241"/>
      <c r="K24" s="241"/>
      <c r="L24" s="241"/>
    </row>
    <row r="25" spans="2:12" ht="12.75" customHeight="1" x14ac:dyDescent="0.35">
      <c r="B25" s="933" t="s">
        <v>839</v>
      </c>
      <c r="C25" s="928">
        <v>3500</v>
      </c>
    </row>
    <row r="26" spans="2:12" ht="67.150000000000006" customHeight="1" x14ac:dyDescent="0.3">
      <c r="B26" s="935" t="s">
        <v>840</v>
      </c>
      <c r="C26" s="936" t="s">
        <v>841</v>
      </c>
    </row>
    <row r="27" spans="2:12" ht="22.5" customHeight="1" x14ac:dyDescent="0.3">
      <c r="B27" s="241"/>
      <c r="C27" s="1492" t="s">
        <v>842</v>
      </c>
      <c r="D27" s="1493"/>
    </row>
    <row r="28" spans="2:12" ht="251.25" customHeight="1" x14ac:dyDescent="0.3">
      <c r="B28" s="930" t="s">
        <v>843</v>
      </c>
      <c r="C28" s="1492"/>
      <c r="D28" s="1493"/>
    </row>
  </sheetData>
  <sheetProtection sheet="1" objects="1" scenarios="1" selectLockedCells="1" selectUnlockedCells="1"/>
  <mergeCells count="5">
    <mergeCell ref="B2:C2"/>
    <mergeCell ref="C5:C6"/>
    <mergeCell ref="B21:B22"/>
    <mergeCell ref="C27:C28"/>
    <mergeCell ref="D27:D28"/>
  </mergeCells>
  <printOptions horizontalCentered="1"/>
  <pageMargins left="0.23622047244094491" right="0.23622047244094491" top="0.74803149606299213" bottom="0.74803149606299213" header="0.31496062992125984" footer="0.31496062992125984"/>
  <pageSetup paperSize="9" scale="72" firstPageNumber="0" fitToHeight="0" orientation="portrait"/>
  <headerFooter>
    <oddHeader>&amp;C&amp;"MS Sans Serif,Regular "&amp;8Version au 01/11/2024</oddHeader>
    <oddFooter>&amp;C&amp;"MS Sans Serif,Regular "&amp;9- &amp;P -</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8" tint="0.39997558519241921"/>
    <pageSetUpPr fitToPage="1"/>
  </sheetPr>
  <dimension ref="A1:K26"/>
  <sheetViews>
    <sheetView showGridLines="0" topLeftCell="A4" workbookViewId="0">
      <selection activeCell="C15" sqref="C15:D15"/>
    </sheetView>
  </sheetViews>
  <sheetFormatPr baseColWidth="10" defaultColWidth="11.453125" defaultRowHeight="13" x14ac:dyDescent="0.3"/>
  <cols>
    <col min="1" max="1" width="5.54296875" style="1" customWidth="1"/>
    <col min="2" max="2" width="35.54296875" style="1" customWidth="1"/>
    <col min="3" max="3" width="13.453125" style="1" customWidth="1"/>
    <col min="4" max="4" width="18.453125" style="1" customWidth="1"/>
    <col min="5" max="5" width="16.81640625" style="1" customWidth="1"/>
    <col min="6" max="6" width="21.7265625" style="1" customWidth="1"/>
    <col min="7" max="7" width="5.81640625" style="1" hidden="1" customWidth="1"/>
    <col min="8" max="8" width="11" style="1" hidden="1" customWidth="1"/>
    <col min="9" max="16384" width="11.453125" style="1"/>
  </cols>
  <sheetData>
    <row r="1" spans="1:11" ht="18" x14ac:dyDescent="0.3">
      <c r="A1" s="1288" t="s">
        <v>844</v>
      </c>
      <c r="B1" s="1288"/>
      <c r="C1" s="1288"/>
      <c r="D1" s="1288"/>
      <c r="E1" s="1288"/>
      <c r="F1" s="1288"/>
      <c r="G1" s="744"/>
    </row>
    <row r="3" spans="1:11" ht="45.25" customHeight="1" x14ac:dyDescent="0.3">
      <c r="B3" s="1322" t="s">
        <v>845</v>
      </c>
      <c r="C3" s="1322"/>
      <c r="D3" s="1322"/>
      <c r="E3" s="1322"/>
      <c r="F3" s="1322"/>
    </row>
    <row r="4" spans="1:11" x14ac:dyDescent="0.3">
      <c r="A4" s="241"/>
      <c r="B4" s="1322" t="s">
        <v>846</v>
      </c>
      <c r="C4" s="1322"/>
      <c r="D4" s="1322"/>
      <c r="E4" s="1322"/>
      <c r="F4" s="1322"/>
      <c r="G4" s="241"/>
      <c r="H4" s="241"/>
      <c r="I4" s="241"/>
      <c r="J4" s="241"/>
      <c r="K4" s="241"/>
    </row>
    <row r="5" spans="1:11" x14ac:dyDescent="0.3">
      <c r="A5" s="241"/>
      <c r="B5" s="240"/>
      <c r="C5" s="240"/>
      <c r="D5" s="240"/>
      <c r="E5" s="240"/>
      <c r="F5" s="240"/>
      <c r="G5" s="241"/>
      <c r="H5" s="241"/>
      <c r="I5" s="241"/>
      <c r="J5" s="241"/>
      <c r="K5" s="241"/>
    </row>
    <row r="6" spans="1:11" x14ac:dyDescent="0.3">
      <c r="A6" s="241"/>
      <c r="B6" s="1322" t="s">
        <v>847</v>
      </c>
      <c r="C6" s="1322"/>
      <c r="D6" s="1322"/>
      <c r="E6" s="1322"/>
      <c r="F6" s="1322"/>
      <c r="G6" s="241"/>
      <c r="H6" s="241"/>
      <c r="I6" s="241"/>
      <c r="J6" s="241"/>
      <c r="K6" s="241"/>
    </row>
    <row r="7" spans="1:11" x14ac:dyDescent="0.3">
      <c r="A7" s="241"/>
      <c r="B7" s="241"/>
      <c r="C7" s="241"/>
      <c r="D7" s="241"/>
      <c r="E7" s="241"/>
      <c r="F7" s="241"/>
      <c r="G7" s="241"/>
      <c r="H7" s="655" t="s">
        <v>341</v>
      </c>
      <c r="I7" s="241"/>
      <c r="J7" s="241"/>
      <c r="K7" s="241"/>
    </row>
    <row r="8" spans="1:11" ht="15" customHeight="1" x14ac:dyDescent="0.3">
      <c r="A8" s="241"/>
      <c r="B8" s="1499" t="s">
        <v>848</v>
      </c>
      <c r="C8" s="937"/>
      <c r="D8" s="938"/>
      <c r="E8" s="1500" t="s">
        <v>849</v>
      </c>
      <c r="F8" s="1500"/>
      <c r="G8" s="241"/>
      <c r="H8" s="241"/>
      <c r="I8" s="241"/>
      <c r="J8" s="241"/>
      <c r="K8" s="241"/>
    </row>
    <row r="9" spans="1:11" ht="14" x14ac:dyDescent="0.3">
      <c r="A9" s="241"/>
      <c r="B9" s="1499"/>
      <c r="C9" s="1501" t="s">
        <v>850</v>
      </c>
      <c r="D9" s="1501"/>
      <c r="E9" s="1500" t="s">
        <v>851</v>
      </c>
      <c r="F9" s="1500"/>
      <c r="G9" s="241"/>
      <c r="H9" s="655"/>
      <c r="I9" s="241"/>
      <c r="J9" s="241"/>
      <c r="K9" s="241"/>
    </row>
    <row r="10" spans="1:11" ht="14" x14ac:dyDescent="0.3">
      <c r="A10" s="241"/>
      <c r="B10" s="1499"/>
      <c r="C10" s="939"/>
      <c r="D10" s="940"/>
      <c r="E10" s="1502" t="s">
        <v>852</v>
      </c>
      <c r="F10" s="1502"/>
      <c r="G10" s="241"/>
      <c r="H10" s="655"/>
      <c r="I10" s="241"/>
      <c r="J10" s="241"/>
      <c r="K10" s="241"/>
    </row>
    <row r="11" spans="1:11" ht="14.25" customHeight="1" x14ac:dyDescent="0.3">
      <c r="A11" s="241"/>
      <c r="B11" s="941"/>
      <c r="C11" s="1498" t="s">
        <v>853</v>
      </c>
      <c r="D11" s="1498"/>
      <c r="E11" s="1498" t="s">
        <v>853</v>
      </c>
      <c r="F11" s="1498"/>
      <c r="G11" s="241"/>
      <c r="H11" s="241"/>
      <c r="I11" s="241"/>
      <c r="J11" s="241"/>
      <c r="K11" s="241"/>
    </row>
    <row r="12" spans="1:11" ht="14" x14ac:dyDescent="0.3">
      <c r="A12" s="241"/>
      <c r="B12" s="941"/>
      <c r="C12" s="1498"/>
      <c r="D12" s="1498"/>
      <c r="E12" s="1498"/>
      <c r="F12" s="1498"/>
      <c r="G12" s="241"/>
      <c r="H12" s="241"/>
      <c r="I12" s="241"/>
      <c r="J12" s="241"/>
      <c r="K12" s="241"/>
    </row>
    <row r="13" spans="1:11" ht="14" x14ac:dyDescent="0.3">
      <c r="A13" s="241"/>
      <c r="B13" s="941"/>
      <c r="C13" s="1498"/>
      <c r="D13" s="1498"/>
      <c r="E13" s="1498"/>
      <c r="F13" s="1498"/>
      <c r="G13" s="241"/>
      <c r="H13" s="241"/>
      <c r="I13" s="241"/>
      <c r="J13" s="241"/>
      <c r="K13" s="241"/>
    </row>
    <row r="14" spans="1:11" ht="15.5" x14ac:dyDescent="0.35">
      <c r="A14" s="241"/>
      <c r="B14" s="941"/>
      <c r="C14" s="942"/>
      <c r="D14" s="943"/>
      <c r="E14" s="944"/>
      <c r="F14" s="944"/>
      <c r="G14" s="241"/>
      <c r="H14" s="241"/>
      <c r="I14" s="241"/>
      <c r="J14" s="241"/>
      <c r="K14" s="241"/>
    </row>
    <row r="15" spans="1:11" ht="15.5" x14ac:dyDescent="0.35">
      <c r="A15" s="241"/>
      <c r="B15" s="945" t="s">
        <v>854</v>
      </c>
      <c r="C15" s="1494">
        <v>65.22</v>
      </c>
      <c r="D15" s="1495"/>
      <c r="E15" s="1496">
        <f t="shared" ref="E15:E17" si="0">C15*60%</f>
        <v>39.131999999999998</v>
      </c>
      <c r="F15" s="1496"/>
      <c r="G15" s="241"/>
      <c r="H15" s="946">
        <f>C15*('[8]INDEMNITES INDEXEES'!$D$4/'[8]INDEMNITES INDEXEES'!$D$5)</f>
        <v>65.611341702312657</v>
      </c>
      <c r="I15" s="241"/>
      <c r="J15" s="241"/>
      <c r="K15" s="241"/>
    </row>
    <row r="16" spans="1:11" ht="15.5" x14ac:dyDescent="0.35">
      <c r="A16" s="241"/>
      <c r="B16" s="945" t="s">
        <v>855</v>
      </c>
      <c r="C16" s="1494">
        <v>43.5</v>
      </c>
      <c r="D16" s="1495"/>
      <c r="E16" s="1496">
        <f t="shared" si="0"/>
        <v>26.099999999999998</v>
      </c>
      <c r="F16" s="1496"/>
      <c r="G16" s="241"/>
      <c r="H16" s="946" t="e">
        <f>#NAME?</f>
        <v>#NAME?</v>
      </c>
      <c r="I16" s="241"/>
      <c r="J16" s="241"/>
      <c r="K16" s="241"/>
    </row>
    <row r="17" spans="1:11" ht="15.5" x14ac:dyDescent="0.35">
      <c r="A17" s="241"/>
      <c r="B17" s="945" t="s">
        <v>856</v>
      </c>
      <c r="C17" s="1494">
        <v>28.98</v>
      </c>
      <c r="D17" s="1495"/>
      <c r="E17" s="1496">
        <f t="shared" si="0"/>
        <v>17.387999999999998</v>
      </c>
      <c r="F17" s="1496"/>
      <c r="G17" s="241"/>
      <c r="H17" s="946" t="e">
        <f>#NAME?</f>
        <v>#NAME?</v>
      </c>
      <c r="I17" s="241"/>
      <c r="J17" s="241"/>
      <c r="K17" s="241"/>
    </row>
    <row r="18" spans="1:11" ht="15.5" x14ac:dyDescent="0.35">
      <c r="A18" s="241"/>
      <c r="B18" s="941"/>
      <c r="C18" s="947"/>
      <c r="D18" s="948"/>
      <c r="E18" s="947"/>
      <c r="F18" s="947"/>
      <c r="G18" s="241"/>
      <c r="H18" s="946"/>
      <c r="I18" s="241"/>
      <c r="J18" s="241"/>
      <c r="K18" s="241"/>
    </row>
    <row r="19" spans="1:11" ht="16" customHeight="1" x14ac:dyDescent="0.3">
      <c r="A19" s="241"/>
      <c r="B19" s="241"/>
      <c r="C19" s="655"/>
      <c r="D19" s="655"/>
      <c r="E19" s="655"/>
      <c r="F19" s="655"/>
      <c r="G19" s="241"/>
      <c r="H19" s="946"/>
      <c r="I19" s="241"/>
      <c r="J19" s="241"/>
      <c r="K19" s="241"/>
    </row>
    <row r="20" spans="1:11" ht="16" customHeight="1" x14ac:dyDescent="0.3">
      <c r="A20" s="241"/>
      <c r="B20" s="241"/>
      <c r="C20" s="241"/>
      <c r="D20" s="241"/>
      <c r="E20" s="241"/>
      <c r="F20" s="241"/>
      <c r="G20" s="241"/>
      <c r="H20" s="946"/>
      <c r="I20" s="241"/>
      <c r="J20" s="241"/>
      <c r="K20" s="241"/>
    </row>
    <row r="21" spans="1:11" ht="16" customHeight="1" x14ac:dyDescent="0.3">
      <c r="A21" s="241"/>
      <c r="B21" s="949"/>
      <c r="C21" s="950"/>
      <c r="D21" s="950"/>
      <c r="E21" s="950"/>
      <c r="F21" s="951"/>
      <c r="G21" s="241"/>
      <c r="H21" s="946"/>
      <c r="I21" s="241"/>
      <c r="J21" s="241"/>
      <c r="K21" s="241"/>
    </row>
    <row r="22" spans="1:11" ht="33" customHeight="1" x14ac:dyDescent="0.3">
      <c r="A22" s="241"/>
      <c r="B22" s="1497" t="s">
        <v>857</v>
      </c>
      <c r="C22" s="1497"/>
      <c r="D22" s="1497"/>
      <c r="E22" s="1497"/>
      <c r="F22" s="1497"/>
      <c r="G22" s="952"/>
      <c r="H22" s="946"/>
      <c r="I22" s="920"/>
      <c r="J22" s="920"/>
      <c r="K22" s="920"/>
    </row>
    <row r="23" spans="1:11" x14ac:dyDescent="0.3">
      <c r="A23" s="241"/>
      <c r="B23" s="953"/>
      <c r="C23" s="954">
        <v>8160.99</v>
      </c>
      <c r="D23" s="955" t="s">
        <v>858</v>
      </c>
      <c r="E23" s="955"/>
      <c r="F23" s="956"/>
      <c r="G23" s="952"/>
      <c r="H23" s="946" t="e">
        <f>#NAME?</f>
        <v>#NAME?</v>
      </c>
      <c r="I23" s="920"/>
      <c r="J23" s="920"/>
      <c r="K23" s="920"/>
    </row>
    <row r="24" spans="1:11" x14ac:dyDescent="0.3">
      <c r="A24" s="241"/>
      <c r="B24" s="957" t="s">
        <v>859</v>
      </c>
      <c r="C24" s="958">
        <v>127.5</v>
      </c>
      <c r="D24" s="955" t="s">
        <v>860</v>
      </c>
      <c r="E24" s="955"/>
      <c r="F24" s="956"/>
      <c r="G24" s="952"/>
      <c r="H24" s="946" t="e">
        <f>#NAME?</f>
        <v>#NAME?</v>
      </c>
      <c r="I24" s="920"/>
      <c r="J24" s="920"/>
      <c r="K24" s="920"/>
    </row>
    <row r="25" spans="1:11" x14ac:dyDescent="0.3">
      <c r="A25" s="241"/>
      <c r="B25" s="953"/>
      <c r="C25" s="955"/>
      <c r="D25" s="955" t="s">
        <v>861</v>
      </c>
      <c r="E25" s="955"/>
      <c r="F25" s="956"/>
      <c r="G25" s="952"/>
      <c r="H25" s="920"/>
      <c r="I25" s="920"/>
      <c r="J25" s="920"/>
      <c r="K25" s="920"/>
    </row>
    <row r="26" spans="1:11" x14ac:dyDescent="0.3">
      <c r="B26" s="959"/>
      <c r="C26" s="960"/>
      <c r="D26" s="960"/>
      <c r="E26" s="960"/>
      <c r="F26" s="961"/>
      <c r="G26" s="962"/>
      <c r="H26" s="963"/>
      <c r="I26" s="963"/>
      <c r="J26" s="963"/>
      <c r="K26" s="963"/>
    </row>
  </sheetData>
  <sheetProtection algorithmName="SHA-512" hashValue="Z3AxkR08H4KIBHMn41Klv1zhj5Py2tsh7xxGCx5Js/X4sTg+ywV5yEPYq76vECMIBajPIR6CgwjcjZ/QNE7ttw==" saltValue="HmbMj1w/F6yXkkrKXIEPGQ==" spinCount="100000" sheet="1" objects="1" scenarios="1" selectLockedCells="1" selectUnlockedCells="1"/>
  <mergeCells count="18">
    <mergeCell ref="A1:F1"/>
    <mergeCell ref="B3:F3"/>
    <mergeCell ref="B4:F4"/>
    <mergeCell ref="B6:F6"/>
    <mergeCell ref="B8:B10"/>
    <mergeCell ref="E8:F8"/>
    <mergeCell ref="C9:D9"/>
    <mergeCell ref="E9:F9"/>
    <mergeCell ref="E10:F10"/>
    <mergeCell ref="C17:D17"/>
    <mergeCell ref="E17:F17"/>
    <mergeCell ref="B22:F22"/>
    <mergeCell ref="C11:D13"/>
    <mergeCell ref="E11:F13"/>
    <mergeCell ref="C15:D15"/>
    <mergeCell ref="E15:F15"/>
    <mergeCell ref="C16:D16"/>
    <mergeCell ref="E16:F16"/>
  </mergeCells>
  <printOptions horizontalCentered="1"/>
  <pageMargins left="0.23622047244094491" right="0.23622047244094491" top="0.74803149606299213" bottom="0.74803149606299213" header="0.31496062992125984" footer="0.31496062992125984"/>
  <pageSetup paperSize="9" firstPageNumber="0" fitToHeight="0" orientation="landscape"/>
  <headerFooter>
    <oddHeader>&amp;C&amp;"MS Sans Serif,Regular "&amp;9Version au 01/11/2024</oddHeader>
    <oddFooter>&amp;C&amp;"MS Sans Serif,Regular "&amp;9- &amp;P -</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8" tint="0.39997558519241921"/>
    <pageSetUpPr fitToPage="1"/>
  </sheetPr>
  <dimension ref="A1:M21"/>
  <sheetViews>
    <sheetView showGridLines="0" workbookViewId="0">
      <selection sqref="A1:D1"/>
    </sheetView>
  </sheetViews>
  <sheetFormatPr baseColWidth="10" defaultColWidth="36.81640625" defaultRowHeight="10.5" x14ac:dyDescent="0.3"/>
  <cols>
    <col min="1" max="16384" width="36.81640625" style="964"/>
  </cols>
  <sheetData>
    <row r="1" spans="1:13" ht="51" customHeight="1" x14ac:dyDescent="0.3">
      <c r="A1" s="1503" t="s">
        <v>862</v>
      </c>
      <c r="B1" s="1503"/>
      <c r="C1" s="1503"/>
      <c r="D1" s="1503"/>
    </row>
    <row r="2" spans="1:13" ht="18.75" customHeight="1" x14ac:dyDescent="0.3">
      <c r="A2" s="1322" t="s">
        <v>863</v>
      </c>
      <c r="B2" s="1322"/>
      <c r="C2" s="1322"/>
      <c r="D2" s="1322"/>
    </row>
    <row r="3" spans="1:13" s="246" customFormat="1" ht="33" customHeight="1" x14ac:dyDescent="0.3">
      <c r="A3" s="1504" t="s">
        <v>864</v>
      </c>
      <c r="B3" s="1504"/>
      <c r="C3" s="1504"/>
      <c r="D3" s="1504"/>
      <c r="G3" s="82"/>
      <c r="H3" s="82"/>
      <c r="I3" s="82"/>
      <c r="J3" s="82"/>
      <c r="K3" s="82"/>
      <c r="L3" s="82"/>
      <c r="M3" s="82"/>
    </row>
    <row r="4" spans="1:13" s="965" customFormat="1" ht="31.5" customHeight="1" x14ac:dyDescent="0.3">
      <c r="A4" s="1505" t="s">
        <v>865</v>
      </c>
      <c r="B4" s="1505"/>
      <c r="C4" s="1505" t="s">
        <v>866</v>
      </c>
      <c r="D4" s="1505"/>
    </row>
    <row r="5" spans="1:13" s="965" customFormat="1" ht="21" customHeight="1" x14ac:dyDescent="0.3">
      <c r="A5" s="1506" t="s">
        <v>867</v>
      </c>
      <c r="B5" s="967" t="s">
        <v>868</v>
      </c>
      <c r="C5" s="968" t="s">
        <v>869</v>
      </c>
      <c r="D5" s="969" t="s">
        <v>870</v>
      </c>
    </row>
    <row r="6" spans="1:13" s="965" customFormat="1" ht="21" customHeight="1" x14ac:dyDescent="0.3">
      <c r="A6" s="1506"/>
      <c r="B6" s="967" t="s">
        <v>871</v>
      </c>
      <c r="C6" s="968" t="s">
        <v>869</v>
      </c>
      <c r="D6" s="969" t="s">
        <v>872</v>
      </c>
    </row>
    <row r="7" spans="1:13" s="965" customFormat="1" ht="21" customHeight="1" x14ac:dyDescent="0.3">
      <c r="A7" s="1506"/>
      <c r="B7" s="966" t="s">
        <v>873</v>
      </c>
      <c r="C7" s="968" t="s">
        <v>869</v>
      </c>
      <c r="D7" s="968" t="s">
        <v>874</v>
      </c>
    </row>
    <row r="8" spans="1:13" s="965" customFormat="1" ht="21" customHeight="1" x14ac:dyDescent="0.3">
      <c r="A8" s="1506"/>
      <c r="B8" s="967" t="s">
        <v>875</v>
      </c>
      <c r="C8" s="968" t="s">
        <v>869</v>
      </c>
      <c r="D8" s="969" t="s">
        <v>876</v>
      </c>
    </row>
    <row r="9" spans="1:13" s="965" customFormat="1" ht="21" customHeight="1" x14ac:dyDescent="0.3">
      <c r="A9" s="1506"/>
      <c r="B9" s="967" t="s">
        <v>877</v>
      </c>
      <c r="C9" s="968" t="s">
        <v>869</v>
      </c>
      <c r="D9" s="969" t="s">
        <v>878</v>
      </c>
    </row>
    <row r="10" spans="1:13" s="965" customFormat="1" ht="48" customHeight="1" x14ac:dyDescent="0.3">
      <c r="A10" s="966" t="s">
        <v>879</v>
      </c>
      <c r="B10" s="966" t="s">
        <v>880</v>
      </c>
      <c r="C10" s="968" t="s">
        <v>881</v>
      </c>
      <c r="D10" s="968" t="s">
        <v>882</v>
      </c>
    </row>
    <row r="11" spans="1:13" s="965" customFormat="1" ht="33" customHeight="1" x14ac:dyDescent="0.3">
      <c r="A11" s="1506" t="s">
        <v>883</v>
      </c>
      <c r="B11" s="966" t="s">
        <v>884</v>
      </c>
      <c r="C11" s="968" t="s">
        <v>885</v>
      </c>
      <c r="D11" s="968" t="s">
        <v>886</v>
      </c>
      <c r="E11" s="1507"/>
    </row>
    <row r="12" spans="1:13" s="965" customFormat="1" ht="21" customHeight="1" x14ac:dyDescent="0.3">
      <c r="A12" s="1506"/>
      <c r="B12" s="966" t="s">
        <v>887</v>
      </c>
      <c r="C12" s="968" t="s">
        <v>869</v>
      </c>
      <c r="D12" s="968" t="s">
        <v>888</v>
      </c>
      <c r="E12" s="1507"/>
    </row>
    <row r="13" spans="1:13" s="965" customFormat="1" ht="21" customHeight="1" x14ac:dyDescent="0.3">
      <c r="A13" s="1506"/>
      <c r="B13" s="966" t="s">
        <v>889</v>
      </c>
      <c r="C13" s="968" t="s">
        <v>890</v>
      </c>
      <c r="D13" s="968" t="s">
        <v>891</v>
      </c>
      <c r="E13" s="1507"/>
    </row>
    <row r="14" spans="1:13" s="965" customFormat="1" ht="41.5" customHeight="1" x14ac:dyDescent="0.3">
      <c r="A14" s="966" t="s">
        <v>892</v>
      </c>
      <c r="B14" s="966" t="s">
        <v>893</v>
      </c>
      <c r="C14" s="968" t="s">
        <v>894</v>
      </c>
      <c r="D14" s="968" t="s">
        <v>895</v>
      </c>
      <c r="E14" s="1507"/>
    </row>
    <row r="15" spans="1:13" s="965" customFormat="1" ht="11.5" x14ac:dyDescent="0.3">
      <c r="B15" s="970"/>
    </row>
    <row r="16" spans="1:13" s="965" customFormat="1" ht="16" customHeight="1" x14ac:dyDescent="0.3">
      <c r="A16" s="1508" t="s">
        <v>896</v>
      </c>
      <c r="B16" s="1508"/>
      <c r="C16" s="1508"/>
      <c r="D16" s="1508"/>
    </row>
    <row r="17" spans="1:4" s="965" customFormat="1" ht="16" customHeight="1" x14ac:dyDescent="0.3">
      <c r="A17" s="1508"/>
      <c r="B17" s="1508"/>
      <c r="C17" s="1508"/>
      <c r="D17" s="1508"/>
    </row>
    <row r="18" spans="1:4" s="965" customFormat="1" ht="16" customHeight="1" x14ac:dyDescent="0.3">
      <c r="A18" s="1508"/>
      <c r="B18" s="1508"/>
      <c r="C18" s="1508"/>
      <c r="D18" s="1508"/>
    </row>
    <row r="19" spans="1:4" s="965" customFormat="1" ht="16" customHeight="1" x14ac:dyDescent="0.3">
      <c r="A19" s="1508"/>
      <c r="B19" s="1508"/>
      <c r="C19" s="1508"/>
      <c r="D19" s="1508"/>
    </row>
    <row r="20" spans="1:4" s="965" customFormat="1" ht="16" customHeight="1" x14ac:dyDescent="0.3">
      <c r="A20" s="1508"/>
      <c r="B20" s="1508"/>
      <c r="C20" s="1508"/>
      <c r="D20" s="1508"/>
    </row>
    <row r="21" spans="1:4" s="965" customFormat="1" ht="16" customHeight="1" x14ac:dyDescent="0.3">
      <c r="A21" s="1508"/>
      <c r="B21" s="1508"/>
      <c r="C21" s="1508"/>
      <c r="D21" s="1508"/>
    </row>
  </sheetData>
  <sheetProtection algorithmName="SHA-512" hashValue="wb8PKBhAAjwu9L/nQESDljPuJ0iCn++ZB1L2FG8gwidgiMGUSwbaxL0ouwz5xwux0s+HSvyHf+0FGSO11Jks7Q==" saltValue="jiOqjfS4SyznqukNpzxQkQ==" spinCount="100000" sheet="1" objects="1" scenarios="1" selectLockedCells="1" selectUnlockedCells="1"/>
  <mergeCells count="9">
    <mergeCell ref="A5:A9"/>
    <mergeCell ref="A11:A13"/>
    <mergeCell ref="E11:E14"/>
    <mergeCell ref="A16:D21"/>
    <mergeCell ref="A1:D1"/>
    <mergeCell ref="A2:D2"/>
    <mergeCell ref="A3:D3"/>
    <mergeCell ref="A4:B4"/>
    <mergeCell ref="C4:D4"/>
  </mergeCells>
  <printOptions horizontalCentered="1"/>
  <pageMargins left="0.23622047244094491" right="0.23622047244094491" top="0.55118110236220474" bottom="0.55118110236220474" header="0.31496062992125984" footer="0.31496062992125984"/>
  <pageSetup paperSize="9" firstPageNumber="0" fitToHeight="0" orientation="landscape"/>
  <headerFooter>
    <oddHeader>&amp;C&amp;"MS Sans Serif,Regular "&amp;9Version au 01/11/2024</oddHeader>
    <oddFooter>&amp;C&amp;"MS Sans Serif,Regular "&amp;9- &amp;P -</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8" tint="0.39997558519241921"/>
    <pageSetUpPr fitToPage="1"/>
  </sheetPr>
  <dimension ref="A1:H38"/>
  <sheetViews>
    <sheetView showGridLines="0" topLeftCell="A2" zoomScale="90" workbookViewId="0">
      <selection activeCell="B19" sqref="B19:H19"/>
    </sheetView>
  </sheetViews>
  <sheetFormatPr baseColWidth="10" defaultColWidth="30.453125" defaultRowHeight="13" x14ac:dyDescent="0.3"/>
  <cols>
    <col min="1" max="1" width="30.453125" style="971" customWidth="1"/>
    <col min="2" max="2" width="29.26953125" style="971" customWidth="1"/>
    <col min="3" max="3" width="22.1796875" style="971" customWidth="1"/>
    <col min="4" max="4" width="24.1796875" style="971" customWidth="1"/>
    <col min="5" max="5" width="21.54296875" style="971" customWidth="1"/>
    <col min="6" max="6" width="21.26953125" style="971" customWidth="1"/>
    <col min="7" max="7" width="20.453125" style="971" customWidth="1"/>
    <col min="8" max="8" width="20.1796875" style="971" customWidth="1"/>
    <col min="9" max="16384" width="30.453125" style="971"/>
  </cols>
  <sheetData>
    <row r="1" spans="1:8" ht="40.5" customHeight="1" x14ac:dyDescent="0.3">
      <c r="A1" s="1509" t="s">
        <v>897</v>
      </c>
      <c r="B1" s="1509"/>
      <c r="C1" s="1509"/>
      <c r="D1" s="1509"/>
      <c r="E1" s="1509"/>
      <c r="F1" s="1509"/>
      <c r="G1" s="1509"/>
      <c r="H1" s="1509"/>
    </row>
    <row r="2" spans="1:8" ht="13.5" customHeight="1" x14ac:dyDescent="0.3">
      <c r="A2" s="1510" t="s">
        <v>898</v>
      </c>
      <c r="B2" s="1510"/>
      <c r="C2" s="1510"/>
      <c r="D2" s="1510"/>
      <c r="E2" s="1510"/>
      <c r="F2" s="1510"/>
      <c r="G2" s="1510"/>
      <c r="H2" s="1510"/>
    </row>
    <row r="3" spans="1:8" ht="45.25" customHeight="1" x14ac:dyDescent="0.3"/>
    <row r="4" spans="1:8" x14ac:dyDescent="0.3">
      <c r="A4" s="972"/>
      <c r="B4" s="973" t="s">
        <v>899</v>
      </c>
      <c r="C4" s="974" t="s">
        <v>900</v>
      </c>
      <c r="D4" s="975" t="s">
        <v>901</v>
      </c>
      <c r="E4" s="973" t="s">
        <v>902</v>
      </c>
      <c r="F4" s="976" t="s">
        <v>903</v>
      </c>
      <c r="G4" s="973" t="s">
        <v>904</v>
      </c>
      <c r="H4" s="973" t="s">
        <v>905</v>
      </c>
    </row>
    <row r="5" spans="1:8" ht="126.5" x14ac:dyDescent="0.3">
      <c r="A5" s="977" t="s">
        <v>906</v>
      </c>
      <c r="B5" s="978" t="s">
        <v>907</v>
      </c>
      <c r="C5" s="979" t="s">
        <v>908</v>
      </c>
      <c r="D5" s="980" t="s">
        <v>909</v>
      </c>
      <c r="E5" s="981" t="s">
        <v>910</v>
      </c>
      <c r="F5" s="982" t="s">
        <v>911</v>
      </c>
      <c r="G5" s="983" t="s">
        <v>912</v>
      </c>
      <c r="H5" s="983" t="s">
        <v>913</v>
      </c>
    </row>
    <row r="6" spans="1:8" ht="18.649999999999999" customHeight="1" x14ac:dyDescent="0.3">
      <c r="A6" s="984" t="s">
        <v>914</v>
      </c>
      <c r="B6" s="981" t="s">
        <v>915</v>
      </c>
      <c r="C6" s="981" t="s">
        <v>916</v>
      </c>
      <c r="D6" s="981" t="s">
        <v>917</v>
      </c>
      <c r="E6" s="981" t="s">
        <v>918</v>
      </c>
      <c r="F6" s="985"/>
      <c r="G6" s="985"/>
      <c r="H6" s="981" t="s">
        <v>919</v>
      </c>
    </row>
    <row r="7" spans="1:8" ht="25.5" customHeight="1" x14ac:dyDescent="0.3">
      <c r="A7" s="986" t="s">
        <v>920</v>
      </c>
      <c r="B7" s="987" t="s">
        <v>916</v>
      </c>
      <c r="C7" s="987" t="s">
        <v>921</v>
      </c>
      <c r="D7" s="987" t="s">
        <v>917</v>
      </c>
      <c r="E7" s="987" t="s">
        <v>918</v>
      </c>
      <c r="F7" s="988"/>
      <c r="G7" s="989"/>
      <c r="H7" s="990"/>
    </row>
    <row r="8" spans="1:8" ht="17.25" customHeight="1" x14ac:dyDescent="0.3">
      <c r="A8" s="984" t="s">
        <v>922</v>
      </c>
      <c r="B8" s="981" t="s">
        <v>923</v>
      </c>
      <c r="C8" s="981" t="s">
        <v>924</v>
      </c>
      <c r="D8" s="981" t="s">
        <v>925</v>
      </c>
      <c r="E8" s="981" t="s">
        <v>926</v>
      </c>
      <c r="F8" s="981">
        <v>13.72</v>
      </c>
      <c r="G8" s="981" t="s">
        <v>927</v>
      </c>
      <c r="H8" s="981">
        <v>32.94</v>
      </c>
    </row>
    <row r="9" spans="1:8" ht="17.25" customHeight="1" x14ac:dyDescent="0.3">
      <c r="A9" s="984" t="s">
        <v>928</v>
      </c>
      <c r="B9" s="981" t="s">
        <v>923</v>
      </c>
      <c r="C9" s="981" t="s">
        <v>924</v>
      </c>
      <c r="D9" s="981" t="s">
        <v>925</v>
      </c>
      <c r="E9" s="981" t="s">
        <v>929</v>
      </c>
      <c r="F9" s="981">
        <v>13.72</v>
      </c>
      <c r="G9" s="981" t="s">
        <v>927</v>
      </c>
      <c r="H9" s="981">
        <v>32.94</v>
      </c>
    </row>
    <row r="10" spans="1:8" ht="17.25" customHeight="1" x14ac:dyDescent="0.3">
      <c r="A10" s="984" t="s">
        <v>930</v>
      </c>
      <c r="B10" s="980"/>
      <c r="C10" s="991"/>
      <c r="D10" s="991"/>
      <c r="E10" s="981"/>
      <c r="F10" s="992"/>
      <c r="G10" s="992"/>
      <c r="H10" s="981">
        <v>32.94</v>
      </c>
    </row>
    <row r="11" spans="1:8" ht="21" customHeight="1" x14ac:dyDescent="0.3">
      <c r="A11" s="986" t="s">
        <v>931</v>
      </c>
      <c r="B11" s="993"/>
      <c r="C11" s="985"/>
      <c r="D11" s="985"/>
      <c r="E11" s="981" t="s">
        <v>929</v>
      </c>
      <c r="F11" s="994"/>
      <c r="G11" s="994"/>
      <c r="H11" s="995"/>
    </row>
    <row r="12" spans="1:8" ht="34.5" x14ac:dyDescent="0.3">
      <c r="A12" s="986" t="s">
        <v>932</v>
      </c>
      <c r="B12" s="996" t="s">
        <v>933</v>
      </c>
      <c r="C12" s="997" t="s">
        <v>934</v>
      </c>
      <c r="D12" s="996" t="s">
        <v>935</v>
      </c>
      <c r="E12" s="998" t="s">
        <v>936</v>
      </c>
      <c r="F12" s="1511"/>
      <c r="G12" s="1511"/>
      <c r="H12" s="1511"/>
    </row>
    <row r="13" spans="1:8" ht="13.15" hidden="1" customHeight="1" x14ac:dyDescent="0.3">
      <c r="A13" s="1512" t="s">
        <v>937</v>
      </c>
      <c r="B13" s="1513" t="s">
        <v>938</v>
      </c>
      <c r="C13" s="1513"/>
      <c r="D13" s="1513" t="s">
        <v>939</v>
      </c>
      <c r="E13" s="1513"/>
      <c r="F13" s="1511"/>
      <c r="G13" s="1511"/>
      <c r="H13" s="1511"/>
    </row>
    <row r="14" spans="1:8" ht="17.25" hidden="1" customHeight="1" x14ac:dyDescent="0.3">
      <c r="A14" s="1512"/>
      <c r="B14" s="1513"/>
      <c r="C14" s="1513"/>
      <c r="D14" s="1513"/>
      <c r="E14" s="1513"/>
      <c r="F14" s="1511"/>
      <c r="G14" s="1511"/>
      <c r="H14" s="1511"/>
    </row>
    <row r="15" spans="1:8" ht="54.75" customHeight="1" x14ac:dyDescent="0.3">
      <c r="A15" s="1512"/>
      <c r="B15" s="1513"/>
      <c r="C15" s="1513"/>
      <c r="D15" s="1513"/>
      <c r="E15" s="1513"/>
      <c r="F15" s="1511"/>
      <c r="G15" s="1511"/>
      <c r="H15" s="1511"/>
    </row>
    <row r="16" spans="1:8" x14ac:dyDescent="0.3">
      <c r="A16" s="1512"/>
      <c r="B16" s="1513"/>
      <c r="C16" s="1513"/>
      <c r="D16" s="1513"/>
      <c r="E16" s="1513"/>
      <c r="F16" s="1511"/>
      <c r="G16" s="1511"/>
      <c r="H16" s="1511"/>
    </row>
    <row r="17" spans="1:8" ht="15" customHeight="1" x14ac:dyDescent="0.3">
      <c r="A17" s="1512"/>
      <c r="B17" s="1513"/>
      <c r="C17" s="1513"/>
      <c r="D17" s="1513"/>
      <c r="E17" s="1513"/>
      <c r="F17" s="1511"/>
      <c r="G17" s="1511"/>
      <c r="H17" s="1511"/>
    </row>
    <row r="18" spans="1:8" hidden="1" x14ac:dyDescent="0.3">
      <c r="A18" s="1512"/>
      <c r="B18" s="1513"/>
      <c r="C18" s="1513"/>
      <c r="D18" s="1513"/>
      <c r="E18" s="1513"/>
      <c r="F18" s="1511"/>
      <c r="G18" s="1511"/>
      <c r="H18" s="1511"/>
    </row>
    <row r="19" spans="1:8" ht="61.9" customHeight="1" x14ac:dyDescent="0.3">
      <c r="A19" s="1514" t="s">
        <v>940</v>
      </c>
      <c r="B19" s="1517" t="s">
        <v>941</v>
      </c>
      <c r="C19" s="1517"/>
      <c r="D19" s="1517"/>
      <c r="E19" s="1517"/>
      <c r="F19" s="1517"/>
      <c r="G19" s="1517"/>
      <c r="H19" s="1517"/>
    </row>
    <row r="20" spans="1:8" ht="13.15" customHeight="1" x14ac:dyDescent="0.3">
      <c r="A20" s="1515"/>
      <c r="B20" s="1518" t="s">
        <v>942</v>
      </c>
      <c r="C20" s="1518"/>
      <c r="D20" s="1518"/>
      <c r="E20" s="1518"/>
      <c r="F20" s="1518"/>
      <c r="G20" s="1518"/>
      <c r="H20" s="1518"/>
    </row>
    <row r="21" spans="1:8" ht="11.15" customHeight="1" x14ac:dyDescent="0.3">
      <c r="A21" s="1516"/>
      <c r="B21" s="1519" t="s">
        <v>943</v>
      </c>
      <c r="C21" s="1519"/>
      <c r="D21" s="1519"/>
      <c r="E21" s="1519"/>
      <c r="F21" s="1519"/>
      <c r="G21" s="1519"/>
      <c r="H21" s="1519"/>
    </row>
    <row r="22" spans="1:8" ht="43.15" customHeight="1" x14ac:dyDescent="0.3">
      <c r="A22" s="986" t="s">
        <v>944</v>
      </c>
      <c r="B22" s="1513" t="s">
        <v>945</v>
      </c>
      <c r="C22" s="1513"/>
      <c r="D22" s="1513"/>
      <c r="E22" s="1513"/>
      <c r="F22" s="1513"/>
      <c r="G22" s="1513"/>
      <c r="H22" s="1513"/>
    </row>
    <row r="23" spans="1:8" x14ac:dyDescent="0.3">
      <c r="A23" s="1000"/>
      <c r="B23" s="1000"/>
      <c r="C23" s="1001"/>
      <c r="D23" s="1000"/>
      <c r="E23" s="1000"/>
    </row>
    <row r="24" spans="1:8" x14ac:dyDescent="0.25">
      <c r="A24" s="241" t="s">
        <v>946</v>
      </c>
      <c r="B24" s="1002"/>
      <c r="C24" s="659"/>
      <c r="D24" s="1002"/>
      <c r="E24" s="1002"/>
      <c r="F24" s="295"/>
      <c r="G24" s="295"/>
      <c r="H24" s="295"/>
    </row>
    <row r="25" spans="1:8" x14ac:dyDescent="0.25">
      <c r="A25" s="241" t="s">
        <v>947</v>
      </c>
      <c r="B25" s="1002"/>
      <c r="C25" s="659"/>
      <c r="D25" s="1002"/>
      <c r="E25" s="1002"/>
      <c r="F25" s="295"/>
      <c r="G25" s="295"/>
      <c r="H25" s="295"/>
    </row>
    <row r="26" spans="1:8" x14ac:dyDescent="0.25">
      <c r="A26" s="241" t="s">
        <v>948</v>
      </c>
      <c r="B26" s="1002"/>
      <c r="C26" s="659"/>
      <c r="D26" s="1002"/>
      <c r="E26" s="1002"/>
      <c r="F26" s="295"/>
      <c r="G26" s="295"/>
      <c r="H26" s="295"/>
    </row>
    <row r="27" spans="1:8" x14ac:dyDescent="0.25">
      <c r="A27" s="241" t="s">
        <v>949</v>
      </c>
      <c r="B27" s="1002"/>
      <c r="C27" s="659"/>
      <c r="D27" s="1002"/>
      <c r="E27" s="1002"/>
      <c r="F27" s="295"/>
      <c r="G27" s="295"/>
      <c r="H27" s="295"/>
    </row>
    <row r="28" spans="1:8" x14ac:dyDescent="0.25">
      <c r="A28" s="241"/>
      <c r="B28" s="1002"/>
      <c r="C28" s="659"/>
      <c r="D28" s="1002"/>
      <c r="E28" s="1002"/>
      <c r="F28" s="295"/>
      <c r="G28" s="295"/>
      <c r="H28" s="295"/>
    </row>
    <row r="29" spans="1:8" x14ac:dyDescent="0.25">
      <c r="A29" s="655" t="s">
        <v>950</v>
      </c>
      <c r="B29" s="1002"/>
      <c r="C29" s="659"/>
      <c r="D29" s="1002"/>
      <c r="E29" s="1002"/>
      <c r="F29" s="295"/>
      <c r="G29" s="295"/>
      <c r="H29" s="295"/>
    </row>
    <row r="30" spans="1:8" x14ac:dyDescent="0.25">
      <c r="A30" s="655" t="s">
        <v>951</v>
      </c>
      <c r="B30" s="1002"/>
      <c r="C30" s="659"/>
      <c r="D30" s="1002"/>
      <c r="E30" s="1002"/>
      <c r="F30" s="295"/>
      <c r="G30" s="295"/>
      <c r="H30" s="295"/>
    </row>
    <row r="31" spans="1:8" x14ac:dyDescent="0.25">
      <c r="A31" s="655" t="s">
        <v>952</v>
      </c>
      <c r="B31" s="1003"/>
      <c r="C31" s="1003"/>
      <c r="D31" s="1003"/>
      <c r="E31" s="1003"/>
      <c r="F31" s="1003"/>
      <c r="G31" s="1003"/>
      <c r="H31" s="1003"/>
    </row>
    <row r="32" spans="1:8" x14ac:dyDescent="0.3">
      <c r="A32" s="1003"/>
      <c r="B32" s="1003"/>
      <c r="C32" s="1003"/>
      <c r="D32" s="1003"/>
      <c r="E32" s="1003"/>
      <c r="F32" s="1003"/>
      <c r="G32" s="1003"/>
      <c r="H32" s="1003"/>
    </row>
    <row r="33" spans="1:8" x14ac:dyDescent="0.3">
      <c r="A33" s="1003"/>
      <c r="B33" s="1003"/>
      <c r="C33" s="1003"/>
      <c r="D33" s="1003"/>
      <c r="E33" s="1003"/>
      <c r="F33" s="1003"/>
      <c r="G33" s="1003"/>
      <c r="H33" s="1003"/>
    </row>
    <row r="34" spans="1:8" x14ac:dyDescent="0.3">
      <c r="A34" s="1003"/>
      <c r="B34" s="1003"/>
      <c r="C34" s="1003"/>
      <c r="D34" s="1003"/>
      <c r="E34" s="1003"/>
      <c r="F34" s="1003"/>
      <c r="G34" s="1003"/>
      <c r="H34" s="1003"/>
    </row>
    <row r="35" spans="1:8" x14ac:dyDescent="0.3">
      <c r="A35" s="1003"/>
      <c r="B35" s="1003"/>
      <c r="C35" s="1003"/>
      <c r="D35" s="1003"/>
      <c r="E35" s="1003"/>
      <c r="F35" s="1003"/>
      <c r="G35" s="1003"/>
      <c r="H35" s="1003"/>
    </row>
    <row r="36" spans="1:8" x14ac:dyDescent="0.3">
      <c r="A36" s="1003"/>
      <c r="B36" s="1003"/>
      <c r="C36" s="1003"/>
      <c r="D36" s="1003"/>
      <c r="E36" s="1003"/>
      <c r="F36" s="1003"/>
      <c r="G36" s="1003"/>
      <c r="H36" s="1003"/>
    </row>
    <row r="37" spans="1:8" x14ac:dyDescent="0.3">
      <c r="A37" s="1003"/>
      <c r="B37" s="1003"/>
      <c r="C37" s="1003"/>
      <c r="D37" s="1003"/>
      <c r="E37" s="1003"/>
      <c r="F37" s="1003"/>
      <c r="G37" s="1003"/>
      <c r="H37" s="1003"/>
    </row>
    <row r="38" spans="1:8" x14ac:dyDescent="0.3">
      <c r="C38" s="971" t="s">
        <v>756</v>
      </c>
    </row>
  </sheetData>
  <sheetProtection algorithmName="SHA-512" hashValue="VJgsnI7KSjCA+LCVqq7XZi6ZuiMWJUD24Y7HqlzcI32Z9BUbt0/kqVnyLv0c7DCg04mglGFaHT8M/nw8lG1W3g==" saltValue="oeN74dzp5HI4K6csCMQkqQ==" spinCount="100000" sheet="1" selectLockedCells="1" selectUnlockedCells="1"/>
  <mergeCells count="11">
    <mergeCell ref="A19:A21"/>
    <mergeCell ref="B19:H19"/>
    <mergeCell ref="B20:H20"/>
    <mergeCell ref="B21:H21"/>
    <mergeCell ref="B22:H22"/>
    <mergeCell ref="A1:H1"/>
    <mergeCell ref="A2:H2"/>
    <mergeCell ref="F12:H18"/>
    <mergeCell ref="A13:A18"/>
    <mergeCell ref="B13:C18"/>
    <mergeCell ref="D13:E18"/>
  </mergeCells>
  <printOptions horizontalCentered="1"/>
  <pageMargins left="0.23622047244094491" right="0.23622047244094491" top="0.74803149606299213" bottom="0.74803149606299213" header="0.31496062992125984" footer="0.31496062992125984"/>
  <pageSetup paperSize="9" scale="67" firstPageNumber="0" orientation="landscape"/>
  <headerFooter>
    <oddHeader>&amp;C&amp;"MS Sans Serif,Regular "&amp;9Version au 01/11/2024</oddHeader>
    <oddFooter>&amp;C&amp;"MS Sans Serif,Regular "&amp;9- &amp;P -</oddFooter>
  </headerFooter>
  <rowBreaks count="1" manualBreakCount="1">
    <brk id="1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8" tint="0.39997558519241921"/>
    <pageSetUpPr fitToPage="1"/>
  </sheetPr>
  <dimension ref="A1:K13"/>
  <sheetViews>
    <sheetView showGridLines="0" zoomScale="90" workbookViewId="0">
      <selection activeCell="B13" sqref="B13:F13"/>
    </sheetView>
  </sheetViews>
  <sheetFormatPr baseColWidth="10" defaultColWidth="28.26953125" defaultRowHeight="13" x14ac:dyDescent="0.3"/>
  <cols>
    <col min="1" max="16384" width="28.26953125" style="971"/>
  </cols>
  <sheetData>
    <row r="1" spans="1:11" ht="40.5" customHeight="1" x14ac:dyDescent="0.3">
      <c r="A1" s="1509" t="s">
        <v>953</v>
      </c>
      <c r="B1" s="1509"/>
      <c r="C1" s="1509"/>
      <c r="D1" s="1509"/>
      <c r="E1" s="1509"/>
      <c r="F1" s="1509"/>
    </row>
    <row r="2" spans="1:11" ht="40.5" customHeight="1" x14ac:dyDescent="0.3">
      <c r="A2" s="1520" t="s">
        <v>954</v>
      </c>
      <c r="B2" s="1520"/>
      <c r="C2" s="1520"/>
      <c r="D2" s="1520"/>
      <c r="E2" s="1520"/>
      <c r="F2" s="1520"/>
    </row>
    <row r="3" spans="1:11" ht="45.25" customHeight="1" x14ac:dyDescent="0.3">
      <c r="A3" s="1521" t="s">
        <v>865</v>
      </c>
      <c r="B3" s="1005" t="s">
        <v>955</v>
      </c>
      <c r="C3" s="1004" t="s">
        <v>956</v>
      </c>
      <c r="D3" s="1004" t="s">
        <v>957</v>
      </c>
      <c r="E3" s="1004" t="s">
        <v>958</v>
      </c>
      <c r="F3" s="1004" t="s">
        <v>959</v>
      </c>
    </row>
    <row r="4" spans="1:11" ht="125.25" customHeight="1" x14ac:dyDescent="0.3">
      <c r="A4" s="1521"/>
      <c r="B4" s="1006" t="s">
        <v>960</v>
      </c>
      <c r="C4" s="1007" t="s">
        <v>961</v>
      </c>
      <c r="D4" s="1007" t="s">
        <v>962</v>
      </c>
      <c r="E4" s="1006" t="s">
        <v>963</v>
      </c>
      <c r="F4" s="1006" t="s">
        <v>964</v>
      </c>
      <c r="G4" s="965"/>
      <c r="H4" s="965"/>
      <c r="I4" s="965"/>
      <c r="J4" s="965"/>
      <c r="K4" s="965"/>
    </row>
    <row r="5" spans="1:11" ht="18" customHeight="1" x14ac:dyDescent="0.3">
      <c r="A5" s="1008" t="s">
        <v>965</v>
      </c>
      <c r="B5" s="1009" t="s">
        <v>966</v>
      </c>
      <c r="C5" s="1009" t="s">
        <v>967</v>
      </c>
      <c r="D5" s="1009" t="s">
        <v>968</v>
      </c>
      <c r="E5" s="1010" t="s">
        <v>969</v>
      </c>
      <c r="F5" s="1010" t="s">
        <v>970</v>
      </c>
      <c r="G5" s="965"/>
      <c r="H5" s="965"/>
      <c r="I5" s="965"/>
      <c r="J5" s="965"/>
      <c r="K5" s="965"/>
    </row>
    <row r="6" spans="1:11" ht="18" customHeight="1" x14ac:dyDescent="0.3">
      <c r="A6" s="1011" t="s">
        <v>971</v>
      </c>
      <c r="B6" s="1012" t="s">
        <v>972</v>
      </c>
      <c r="C6" s="1012" t="s">
        <v>973</v>
      </c>
      <c r="D6" s="1012" t="s">
        <v>974</v>
      </c>
      <c r="E6" s="1013" t="s">
        <v>975</v>
      </c>
      <c r="F6" s="1013" t="s">
        <v>974</v>
      </c>
      <c r="G6" s="965"/>
      <c r="H6" s="965"/>
      <c r="I6" s="965"/>
      <c r="J6" s="965"/>
      <c r="K6" s="965"/>
    </row>
    <row r="7" spans="1:11" ht="45.75" customHeight="1" x14ac:dyDescent="0.3">
      <c r="A7" s="1011" t="s">
        <v>976</v>
      </c>
      <c r="B7" s="1011" t="s">
        <v>977</v>
      </c>
      <c r="C7" s="1011" t="s">
        <v>977</v>
      </c>
      <c r="D7" s="1011" t="s">
        <v>977</v>
      </c>
      <c r="E7" s="1014" t="s">
        <v>977</v>
      </c>
      <c r="F7" s="1014" t="s">
        <v>977</v>
      </c>
      <c r="G7" s="965"/>
      <c r="H7" s="965"/>
      <c r="I7" s="965"/>
      <c r="J7" s="965"/>
      <c r="K7" s="965"/>
    </row>
    <row r="8" spans="1:11" s="1015" customFormat="1" ht="50.25" customHeight="1" x14ac:dyDescent="0.3">
      <c r="A8" s="1512" t="s">
        <v>978</v>
      </c>
      <c r="B8" s="1016" t="s">
        <v>979</v>
      </c>
      <c r="C8" s="1016" t="s">
        <v>979</v>
      </c>
      <c r="D8" s="1016" t="s">
        <v>979</v>
      </c>
      <c r="E8" s="1017" t="s">
        <v>979</v>
      </c>
      <c r="F8" s="1017" t="s">
        <v>979</v>
      </c>
      <c r="G8" s="970"/>
      <c r="H8" s="970"/>
      <c r="I8" s="970"/>
      <c r="J8" s="970"/>
      <c r="K8" s="970"/>
    </row>
    <row r="9" spans="1:11" s="1015" customFormat="1" ht="35.25" customHeight="1" x14ac:dyDescent="0.3">
      <c r="A9" s="1512"/>
      <c r="B9" s="1522" t="s">
        <v>980</v>
      </c>
      <c r="C9" s="1522"/>
      <c r="D9" s="1522"/>
      <c r="E9" s="1522"/>
      <c r="F9" s="1522"/>
      <c r="G9" s="970"/>
      <c r="H9" s="970"/>
      <c r="I9" s="970"/>
      <c r="J9" s="970"/>
      <c r="K9" s="970"/>
    </row>
    <row r="10" spans="1:11" ht="20.149999999999999" customHeight="1" x14ac:dyDescent="0.3">
      <c r="A10" s="1523" t="s">
        <v>940</v>
      </c>
      <c r="B10" s="1524" t="s">
        <v>941</v>
      </c>
      <c r="C10" s="1524"/>
      <c r="D10" s="1524"/>
      <c r="E10" s="1524"/>
      <c r="F10" s="1524"/>
      <c r="G10" s="1507"/>
      <c r="H10" s="965"/>
      <c r="I10" s="965"/>
      <c r="J10" s="965"/>
      <c r="K10" s="965"/>
    </row>
    <row r="11" spans="1:11" ht="20.149999999999999" customHeight="1" x14ac:dyDescent="0.3">
      <c r="A11" s="1523"/>
      <c r="B11" s="1525" t="s">
        <v>942</v>
      </c>
      <c r="C11" s="1525"/>
      <c r="D11" s="1525"/>
      <c r="E11" s="1525"/>
      <c r="F11" s="1525"/>
      <c r="G11" s="1507"/>
      <c r="H11" s="965"/>
      <c r="I11" s="965"/>
      <c r="J11" s="965"/>
      <c r="K11" s="965"/>
    </row>
    <row r="12" spans="1:11" ht="20.149999999999999" customHeight="1" x14ac:dyDescent="0.3">
      <c r="A12" s="1523"/>
      <c r="B12" s="1526" t="s">
        <v>943</v>
      </c>
      <c r="C12" s="1526"/>
      <c r="D12" s="1526"/>
      <c r="E12" s="1526"/>
      <c r="F12" s="1526"/>
      <c r="G12" s="1507"/>
      <c r="H12" s="965"/>
      <c r="I12" s="965"/>
      <c r="J12" s="965"/>
      <c r="K12" s="965"/>
    </row>
    <row r="13" spans="1:11" ht="52.5" customHeight="1" x14ac:dyDescent="0.3">
      <c r="A13" s="1011" t="s">
        <v>944</v>
      </c>
      <c r="B13" s="1527" t="s">
        <v>945</v>
      </c>
      <c r="C13" s="1527"/>
      <c r="D13" s="1527"/>
      <c r="E13" s="1527"/>
      <c r="F13" s="1527"/>
      <c r="G13" s="1507"/>
      <c r="H13" s="965"/>
      <c r="I13" s="965"/>
      <c r="J13" s="965"/>
      <c r="K13" s="965"/>
    </row>
  </sheetData>
  <sheetProtection algorithmName="SHA-512" hashValue="j7W5dUBZczOHL5EE1TszNVSgJldbU32ecleZhe6W2CguSCY74I3mqvIUSIGJ/MhVZuo1QJl/HY965Rft8NWoZw==" saltValue="WXePpNTvV1OF8r4b9dkahg==" spinCount="100000" sheet="1" selectLockedCells="1" selectUnlockedCells="1"/>
  <mergeCells count="11">
    <mergeCell ref="A10:A12"/>
    <mergeCell ref="B10:F10"/>
    <mergeCell ref="G10:G13"/>
    <mergeCell ref="B11:F11"/>
    <mergeCell ref="B12:F12"/>
    <mergeCell ref="B13:F13"/>
    <mergeCell ref="A1:F1"/>
    <mergeCell ref="A2:F2"/>
    <mergeCell ref="A3:A4"/>
    <mergeCell ref="A8:A9"/>
    <mergeCell ref="B9:F9"/>
  </mergeCells>
  <printOptions horizontalCentered="1"/>
  <pageMargins left="0.23622047244094491" right="0.23622047244094491" top="0.74803149606299213" bottom="0.74803149606299213" header="0.31496062992125984" footer="0.31496062992125984"/>
  <pageSetup paperSize="9" scale="88" firstPageNumber="0" fitToHeight="0" orientation="landscape"/>
  <headerFooter>
    <oddHeader>&amp;C&amp;"MS Sans Serif,Regular "&amp;9Version au 01/11/2024</oddHeader>
    <oddFooter>&amp;C&amp;"MS Sans Serif,Regular "&amp;9- &amp;P -</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8" tint="0.39997558519241921"/>
    <pageSetUpPr fitToPage="1"/>
  </sheetPr>
  <dimension ref="A1:L14"/>
  <sheetViews>
    <sheetView showGridLines="0" zoomScale="80" workbookViewId="0">
      <selection activeCell="B14" sqref="B14:G14"/>
    </sheetView>
  </sheetViews>
  <sheetFormatPr baseColWidth="10" defaultColWidth="29.54296875" defaultRowHeight="13" x14ac:dyDescent="0.3"/>
  <cols>
    <col min="1" max="16384" width="29.54296875" style="971"/>
  </cols>
  <sheetData>
    <row r="1" spans="1:12" ht="40.5" customHeight="1" x14ac:dyDescent="0.3">
      <c r="A1" s="1509" t="s">
        <v>981</v>
      </c>
      <c r="B1" s="1509"/>
      <c r="C1" s="1509"/>
      <c r="D1" s="1509"/>
      <c r="E1" s="1509"/>
      <c r="F1" s="1509"/>
      <c r="G1" s="1509"/>
    </row>
    <row r="2" spans="1:12" ht="31.5" customHeight="1" x14ac:dyDescent="0.3">
      <c r="A2" s="1520" t="s">
        <v>982</v>
      </c>
      <c r="B2" s="1520"/>
      <c r="C2" s="1520"/>
      <c r="D2" s="1520"/>
      <c r="E2" s="1520"/>
      <c r="F2" s="1520"/>
      <c r="G2" s="1520"/>
    </row>
    <row r="3" spans="1:12" ht="81.25" customHeight="1" x14ac:dyDescent="0.3">
      <c r="A3" s="1018" t="s">
        <v>865</v>
      </c>
      <c r="B3" s="1019" t="s">
        <v>983</v>
      </c>
      <c r="C3" s="1019" t="s">
        <v>984</v>
      </c>
      <c r="D3" s="1018" t="s">
        <v>985</v>
      </c>
      <c r="E3" s="1018" t="s">
        <v>986</v>
      </c>
      <c r="F3" s="1020" t="s">
        <v>987</v>
      </c>
      <c r="G3" s="1020" t="s">
        <v>988</v>
      </c>
    </row>
    <row r="4" spans="1:12" ht="21" customHeight="1" x14ac:dyDescent="0.3">
      <c r="A4" s="984" t="s">
        <v>965</v>
      </c>
      <c r="B4" s="1021" t="s">
        <v>989</v>
      </c>
      <c r="C4" s="1021" t="s">
        <v>989</v>
      </c>
      <c r="D4" s="1021" t="s">
        <v>989</v>
      </c>
      <c r="E4" s="1021" t="s">
        <v>989</v>
      </c>
      <c r="F4" s="1022"/>
      <c r="G4" s="1022" t="s">
        <v>990</v>
      </c>
      <c r="H4" s="965"/>
      <c r="I4" s="965"/>
      <c r="J4" s="965"/>
      <c r="K4" s="965"/>
      <c r="L4" s="965"/>
    </row>
    <row r="5" spans="1:12" ht="44.25" customHeight="1" x14ac:dyDescent="0.3">
      <c r="A5" s="986" t="s">
        <v>991</v>
      </c>
      <c r="B5" s="1012" t="s">
        <v>992</v>
      </c>
      <c r="C5" s="1012" t="s">
        <v>992</v>
      </c>
      <c r="D5" s="1012" t="s">
        <v>992</v>
      </c>
      <c r="E5" s="1012" t="s">
        <v>992</v>
      </c>
      <c r="F5" s="1013"/>
      <c r="G5" s="1013" t="s">
        <v>993</v>
      </c>
      <c r="H5" s="965"/>
      <c r="I5" s="965"/>
      <c r="J5" s="965"/>
      <c r="K5" s="965"/>
      <c r="L5" s="965"/>
    </row>
    <row r="6" spans="1:12" ht="56.25" customHeight="1" x14ac:dyDescent="0.3">
      <c r="A6" s="999" t="s">
        <v>994</v>
      </c>
      <c r="B6" s="1012" t="s">
        <v>992</v>
      </c>
      <c r="C6" s="1023"/>
      <c r="D6" s="1024"/>
      <c r="E6" s="1024"/>
      <c r="F6" s="1025"/>
      <c r="G6" s="1026"/>
      <c r="H6" s="965"/>
      <c r="I6" s="965"/>
      <c r="J6" s="965"/>
      <c r="K6" s="965"/>
      <c r="L6" s="965"/>
    </row>
    <row r="7" spans="1:12" ht="34.5" x14ac:dyDescent="0.3">
      <c r="A7" s="986" t="s">
        <v>995</v>
      </c>
      <c r="B7" s="1024"/>
      <c r="C7" s="1012" t="s">
        <v>996</v>
      </c>
      <c r="D7" s="1023"/>
      <c r="E7" s="1023"/>
      <c r="F7" s="1013" t="s">
        <v>997</v>
      </c>
      <c r="G7" s="1026"/>
      <c r="H7" s="965"/>
      <c r="I7" s="965"/>
      <c r="J7" s="965"/>
      <c r="K7" s="965"/>
      <c r="L7" s="965"/>
    </row>
    <row r="8" spans="1:12" ht="14" x14ac:dyDescent="0.3">
      <c r="A8" s="984" t="s">
        <v>998</v>
      </c>
      <c r="B8" s="1024"/>
      <c r="C8" s="1012"/>
      <c r="D8" s="1023"/>
      <c r="E8" s="1027"/>
      <c r="F8" s="1028" t="s">
        <v>999</v>
      </c>
      <c r="G8" s="1026"/>
      <c r="H8" s="965"/>
      <c r="I8" s="965"/>
      <c r="J8" s="965"/>
      <c r="K8" s="965"/>
      <c r="L8" s="965"/>
    </row>
    <row r="9" spans="1:12" ht="40.5" customHeight="1" x14ac:dyDescent="0.3">
      <c r="A9" s="1512" t="s">
        <v>978</v>
      </c>
      <c r="B9" s="1029" t="s">
        <v>979</v>
      </c>
      <c r="C9" s="1029" t="s">
        <v>979</v>
      </c>
      <c r="D9" s="1029" t="s">
        <v>979</v>
      </c>
      <c r="E9" s="1029" t="s">
        <v>979</v>
      </c>
      <c r="F9" s="1030"/>
      <c r="G9" s="1031" t="s">
        <v>979</v>
      </c>
      <c r="H9" s="965"/>
      <c r="I9" s="965"/>
      <c r="J9" s="965"/>
      <c r="K9" s="965"/>
      <c r="L9" s="965"/>
    </row>
    <row r="10" spans="1:12" ht="13.5" customHeight="1" x14ac:dyDescent="0.3">
      <c r="A10" s="1512"/>
      <c r="B10" s="1528" t="s">
        <v>1000</v>
      </c>
      <c r="C10" s="1528"/>
      <c r="D10" s="1528"/>
      <c r="E10" s="1528"/>
      <c r="F10" s="1528"/>
      <c r="G10" s="1528"/>
      <c r="H10" s="965"/>
      <c r="I10" s="965"/>
      <c r="J10" s="965"/>
      <c r="K10" s="965"/>
      <c r="L10" s="965"/>
    </row>
    <row r="11" spans="1:12" ht="27.25" customHeight="1" x14ac:dyDescent="0.3">
      <c r="A11" s="1523" t="s">
        <v>940</v>
      </c>
      <c r="B11" s="1524" t="s">
        <v>941</v>
      </c>
      <c r="C11" s="1524"/>
      <c r="D11" s="1524"/>
      <c r="E11" s="1524"/>
      <c r="F11" s="1524"/>
      <c r="G11" s="1524"/>
      <c r="H11" s="1507"/>
      <c r="I11" s="965"/>
      <c r="J11" s="965"/>
      <c r="K11" s="965"/>
      <c r="L11" s="965"/>
    </row>
    <row r="12" spans="1:12" ht="27.25" customHeight="1" x14ac:dyDescent="0.3">
      <c r="A12" s="1523"/>
      <c r="B12" s="1525" t="s">
        <v>942</v>
      </c>
      <c r="C12" s="1525"/>
      <c r="D12" s="1525"/>
      <c r="E12" s="1525"/>
      <c r="F12" s="1525"/>
      <c r="G12" s="1525"/>
      <c r="H12" s="1507"/>
      <c r="I12" s="965"/>
      <c r="J12" s="965"/>
      <c r="K12" s="965"/>
      <c r="L12" s="965"/>
    </row>
    <row r="13" spans="1:12" ht="27.25" customHeight="1" x14ac:dyDescent="0.3">
      <c r="A13" s="1523"/>
      <c r="B13" s="1526" t="s">
        <v>943</v>
      </c>
      <c r="C13" s="1526"/>
      <c r="D13" s="1526"/>
      <c r="E13" s="1526"/>
      <c r="F13" s="1526"/>
      <c r="G13" s="1526"/>
      <c r="H13" s="1507"/>
      <c r="I13" s="965"/>
      <c r="J13" s="965"/>
      <c r="K13" s="965"/>
      <c r="L13" s="965"/>
    </row>
    <row r="14" spans="1:12" ht="57.75" customHeight="1" x14ac:dyDescent="0.3">
      <c r="A14" s="986" t="s">
        <v>944</v>
      </c>
      <c r="B14" s="1529" t="s">
        <v>945</v>
      </c>
      <c r="C14" s="1529"/>
      <c r="D14" s="1529"/>
      <c r="E14" s="1529"/>
      <c r="F14" s="1529"/>
      <c r="G14" s="1529"/>
      <c r="H14" s="1507"/>
      <c r="I14" s="965"/>
      <c r="J14" s="965"/>
      <c r="K14" s="965"/>
      <c r="L14" s="965"/>
    </row>
  </sheetData>
  <sheetProtection algorithmName="SHA-512" hashValue="S2X0kKSo1ORxIkp2/RZPWlOTXKIDoT/489Ukptg5bdjCAULTf9fUhMDFfb2xFflwXyxQWlKuNSmppoluYyjlNg==" saltValue="GBtFOhM0EE9samRQKZ4hLw==" spinCount="100000" sheet="1" selectLockedCells="1" selectUnlockedCells="1"/>
  <mergeCells count="10">
    <mergeCell ref="H11:H14"/>
    <mergeCell ref="B12:G12"/>
    <mergeCell ref="B13:G13"/>
    <mergeCell ref="B14:G14"/>
    <mergeCell ref="A1:G1"/>
    <mergeCell ref="A2:G2"/>
    <mergeCell ref="A9:A10"/>
    <mergeCell ref="B10:G10"/>
    <mergeCell ref="A11:A13"/>
    <mergeCell ref="B11:G11"/>
  </mergeCells>
  <printOptions horizontalCentered="1"/>
  <pageMargins left="0.23622047244094491" right="0.23622047244094491" top="0.74803149606299213" bottom="0.74803149606299213" header="0.31496062992125984" footer="0.31496062992125984"/>
  <pageSetup paperSize="9" scale="72" firstPageNumber="0" fitToHeight="0" orientation="landscape"/>
  <headerFooter>
    <oddHeader>&amp;C&amp;"MS Sans Serif,Regular "&amp;9Version au 01/11/2024</oddHeader>
    <oddFooter>&amp;C&amp;"MS Sans Serif,Regular "&amp;9- &amp;P -</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Feuil38">
    <tabColor theme="8" tint="0.39997558519241921"/>
    <pageSetUpPr fitToPage="1"/>
  </sheetPr>
  <dimension ref="A1:N36"/>
  <sheetViews>
    <sheetView showGridLines="0" workbookViewId="0">
      <selection activeCell="C22" sqref="C22:H22"/>
    </sheetView>
  </sheetViews>
  <sheetFormatPr baseColWidth="10" defaultColWidth="11.453125" defaultRowHeight="13" x14ac:dyDescent="0.3"/>
  <cols>
    <col min="1" max="1" width="18" style="15" customWidth="1"/>
    <col min="2" max="2" width="27.54296875" style="15" customWidth="1"/>
    <col min="3" max="8" width="12" style="15" customWidth="1"/>
    <col min="9" max="9" width="17.453125" style="15" customWidth="1"/>
    <col min="10" max="16384" width="11.453125" style="15"/>
  </cols>
  <sheetData>
    <row r="1" spans="1:14" s="1" customFormat="1" ht="21" customHeight="1" x14ac:dyDescent="0.3">
      <c r="A1" s="1226" t="s">
        <v>1001</v>
      </c>
      <c r="B1" s="1226"/>
      <c r="C1" s="1226"/>
      <c r="D1" s="1226"/>
      <c r="E1" s="1226"/>
      <c r="F1" s="1226"/>
      <c r="G1" s="1226"/>
      <c r="H1" s="1226"/>
      <c r="I1" s="246"/>
      <c r="J1" s="246"/>
      <c r="K1" s="246"/>
      <c r="L1" s="246"/>
      <c r="M1" s="246"/>
      <c r="N1" s="246"/>
    </row>
    <row r="2" spans="1:14" s="19" customFormat="1" ht="18" customHeight="1" x14ac:dyDescent="0.3"/>
    <row r="3" spans="1:14" s="19" customFormat="1" ht="22.9" customHeight="1" x14ac:dyDescent="0.3"/>
    <row r="4" spans="1:14" s="19" customFormat="1" ht="18" customHeight="1" x14ac:dyDescent="0.3">
      <c r="A4" s="1530" t="s">
        <v>1002</v>
      </c>
      <c r="B4" s="1530"/>
      <c r="C4" s="1530"/>
      <c r="D4" s="1530"/>
      <c r="E4" s="1530"/>
      <c r="F4" s="1530"/>
      <c r="G4" s="1530"/>
      <c r="H4" s="1530"/>
    </row>
    <row r="5" spans="1:14" s="19" customFormat="1" ht="18" customHeight="1" x14ac:dyDescent="0.3">
      <c r="A5" s="46"/>
      <c r="B5" s="46"/>
      <c r="C5" s="46"/>
      <c r="D5" s="46"/>
      <c r="E5" s="46"/>
      <c r="F5" s="46"/>
      <c r="G5" s="46"/>
    </row>
    <row r="6" spans="1:14" s="1032" customFormat="1" ht="20.149999999999999" customHeight="1" x14ac:dyDescent="0.3">
      <c r="A6" s="1234" t="s">
        <v>221</v>
      </c>
      <c r="B6" s="1234"/>
      <c r="C6" s="1234" t="s">
        <v>1003</v>
      </c>
      <c r="D6" s="1234"/>
      <c r="E6" s="1234"/>
      <c r="F6" s="1234" t="s">
        <v>1004</v>
      </c>
      <c r="G6" s="1234"/>
      <c r="H6" s="1234"/>
      <c r="I6" s="386"/>
      <c r="J6" s="386"/>
      <c r="K6" s="386"/>
    </row>
    <row r="7" spans="1:14" s="1032" customFormat="1" ht="10.5" x14ac:dyDescent="0.3">
      <c r="A7" s="1234"/>
      <c r="B7" s="1234"/>
      <c r="C7" s="1033" t="s">
        <v>1005</v>
      </c>
      <c r="D7" s="1033" t="s">
        <v>1006</v>
      </c>
      <c r="E7" s="1033"/>
      <c r="F7" s="1033" t="s">
        <v>1005</v>
      </c>
      <c r="G7" s="1033" t="s">
        <v>1006</v>
      </c>
      <c r="H7" s="68"/>
      <c r="I7" s="386"/>
      <c r="J7" s="386"/>
      <c r="K7" s="386"/>
    </row>
    <row r="8" spans="1:14" s="1032" customFormat="1" ht="10.5" x14ac:dyDescent="0.3">
      <c r="A8" s="1234"/>
      <c r="B8" s="1234"/>
      <c r="C8" s="1033" t="s">
        <v>1007</v>
      </c>
      <c r="D8" s="1033" t="s">
        <v>1008</v>
      </c>
      <c r="E8" s="1033" t="s">
        <v>1009</v>
      </c>
      <c r="F8" s="1033" t="s">
        <v>1007</v>
      </c>
      <c r="G8" s="1033" t="s">
        <v>1010</v>
      </c>
      <c r="H8" s="1033" t="s">
        <v>1009</v>
      </c>
      <c r="I8" s="386"/>
      <c r="J8" s="386"/>
      <c r="K8" s="386"/>
    </row>
    <row r="9" spans="1:14" s="1032" customFormat="1" ht="10.5" x14ac:dyDescent="0.3">
      <c r="A9" s="1234"/>
      <c r="B9" s="1234"/>
      <c r="C9" s="1034" t="s">
        <v>1011</v>
      </c>
      <c r="D9" s="1034" t="s">
        <v>1012</v>
      </c>
      <c r="E9" s="1034"/>
      <c r="F9" s="1034" t="s">
        <v>1011</v>
      </c>
      <c r="G9" s="1034" t="s">
        <v>1007</v>
      </c>
      <c r="H9" s="1034"/>
      <c r="I9" s="386"/>
      <c r="J9" s="386"/>
      <c r="K9" s="386"/>
    </row>
    <row r="10" spans="1:14" s="1032" customFormat="1" ht="18" customHeight="1" x14ac:dyDescent="0.3">
      <c r="A10" s="35" t="s">
        <v>1013</v>
      </c>
      <c r="B10" s="36" t="s">
        <v>1014</v>
      </c>
      <c r="C10" s="1035" t="s">
        <v>756</v>
      </c>
      <c r="D10" s="1035" t="s">
        <v>756</v>
      </c>
      <c r="E10" s="1035" t="s">
        <v>756</v>
      </c>
      <c r="F10" s="1035" t="s">
        <v>756</v>
      </c>
      <c r="G10" s="1035"/>
      <c r="H10" s="1035"/>
      <c r="I10" s="386"/>
      <c r="J10" s="386"/>
      <c r="K10" s="386"/>
    </row>
    <row r="11" spans="1:14" s="1032" customFormat="1" ht="18" customHeight="1" x14ac:dyDescent="0.3">
      <c r="A11" s="35"/>
      <c r="B11" s="64" t="s">
        <v>1015</v>
      </c>
      <c r="C11" s="1035" t="s">
        <v>208</v>
      </c>
      <c r="D11" s="1035" t="s">
        <v>208</v>
      </c>
      <c r="E11" s="1035" t="s">
        <v>208</v>
      </c>
      <c r="F11" s="1035" t="s">
        <v>208</v>
      </c>
      <c r="G11" s="1035">
        <v>9.6999999999999993</v>
      </c>
      <c r="H11" s="1035">
        <v>9.6999999999999993</v>
      </c>
      <c r="I11" s="386"/>
      <c r="J11" s="386"/>
      <c r="K11" s="386"/>
    </row>
    <row r="12" spans="1:14" s="1032" customFormat="1" x14ac:dyDescent="0.3">
      <c r="A12" s="1036" t="s">
        <v>1016</v>
      </c>
      <c r="B12" s="123" t="s">
        <v>1017</v>
      </c>
      <c r="C12" s="1037"/>
      <c r="D12" s="1038"/>
      <c r="E12" s="1037"/>
      <c r="F12" s="1038"/>
      <c r="G12" s="1037"/>
      <c r="H12" s="1039"/>
      <c r="I12" s="386"/>
      <c r="J12" s="386"/>
      <c r="K12" s="386"/>
    </row>
    <row r="13" spans="1:14" s="1032" customFormat="1" x14ac:dyDescent="0.3">
      <c r="A13" s="35"/>
      <c r="B13" s="19"/>
      <c r="C13" s="1040"/>
      <c r="D13" s="1041"/>
      <c r="E13" s="1040"/>
      <c r="F13" s="1041"/>
      <c r="G13" s="1040"/>
      <c r="H13" s="1042"/>
      <c r="I13" s="386"/>
      <c r="J13" s="386"/>
      <c r="K13" s="386"/>
    </row>
    <row r="14" spans="1:14" s="1032" customFormat="1" ht="16" customHeight="1" x14ac:dyDescent="0.3">
      <c r="A14" s="35"/>
      <c r="B14" s="23" t="s">
        <v>1015</v>
      </c>
      <c r="C14" s="1043" t="s">
        <v>208</v>
      </c>
      <c r="D14" s="1044" t="s">
        <v>208</v>
      </c>
      <c r="E14" s="1043" t="s">
        <v>208</v>
      </c>
      <c r="F14" s="1044" t="s">
        <v>208</v>
      </c>
      <c r="G14" s="1043">
        <v>13</v>
      </c>
      <c r="H14" s="1043">
        <v>13</v>
      </c>
      <c r="I14" s="386"/>
      <c r="J14" s="386"/>
      <c r="K14" s="386"/>
    </row>
    <row r="15" spans="1:14" s="1032" customFormat="1" ht="16" customHeight="1" x14ac:dyDescent="0.3">
      <c r="A15" s="35"/>
      <c r="B15" s="23" t="s">
        <v>1018</v>
      </c>
      <c r="C15" s="1043">
        <v>6.9</v>
      </c>
      <c r="D15" s="1044">
        <v>0.4</v>
      </c>
      <c r="E15" s="1043">
        <f>C15+D15</f>
        <v>7.3000000000000007</v>
      </c>
      <c r="F15" s="1044">
        <v>8.5500000000000007</v>
      </c>
      <c r="G15" s="1043">
        <v>2.02</v>
      </c>
      <c r="H15" s="1045">
        <f t="shared" ref="H15:H16" si="0">F15+G15</f>
        <v>10.57</v>
      </c>
      <c r="I15" s="386"/>
      <c r="J15" s="386"/>
      <c r="K15" s="386"/>
    </row>
    <row r="16" spans="1:14" s="1032" customFormat="1" ht="16" customHeight="1" x14ac:dyDescent="0.3">
      <c r="A16" s="35"/>
      <c r="B16" s="23" t="s">
        <v>1019</v>
      </c>
      <c r="C16" s="1043" t="s">
        <v>208</v>
      </c>
      <c r="D16" s="1044" t="s">
        <v>208</v>
      </c>
      <c r="E16" s="1043" t="s">
        <v>208</v>
      </c>
      <c r="F16" s="1044">
        <v>0.1</v>
      </c>
      <c r="G16" s="1043"/>
      <c r="H16" s="1045">
        <f t="shared" si="0"/>
        <v>0.1</v>
      </c>
      <c r="I16" s="386"/>
      <c r="J16" s="386"/>
      <c r="K16" s="386"/>
    </row>
    <row r="17" spans="1:11" s="1032" customFormat="1" ht="16" customHeight="1" x14ac:dyDescent="0.3">
      <c r="A17" s="35"/>
      <c r="B17" s="1046" t="s">
        <v>1020</v>
      </c>
      <c r="C17" s="1047"/>
      <c r="D17" s="1048"/>
      <c r="E17" s="1049"/>
      <c r="F17" s="1048"/>
      <c r="G17" s="1049" t="s">
        <v>1021</v>
      </c>
      <c r="H17" s="1050"/>
      <c r="I17" s="386"/>
      <c r="J17" s="386"/>
      <c r="K17" s="386"/>
    </row>
    <row r="18" spans="1:11" s="1032" customFormat="1" ht="16" customHeight="1" x14ac:dyDescent="0.3">
      <c r="A18" s="35"/>
      <c r="B18" s="64" t="s">
        <v>1022</v>
      </c>
      <c r="C18" s="1035">
        <f t="shared" ref="C18:H18" si="1">SUM(C12:C17)</f>
        <v>6.9</v>
      </c>
      <c r="D18" s="1035">
        <f t="shared" si="1"/>
        <v>0.4</v>
      </c>
      <c r="E18" s="1035">
        <f t="shared" si="1"/>
        <v>7.3000000000000007</v>
      </c>
      <c r="F18" s="1051">
        <f t="shared" si="1"/>
        <v>8.65</v>
      </c>
      <c r="G18" s="1035">
        <f t="shared" si="1"/>
        <v>15.02</v>
      </c>
      <c r="H18" s="1035">
        <f t="shared" si="1"/>
        <v>23.67</v>
      </c>
      <c r="I18" s="386"/>
      <c r="J18" s="386"/>
      <c r="K18" s="386"/>
    </row>
    <row r="19" spans="1:11" s="1032" customFormat="1" x14ac:dyDescent="0.3">
      <c r="A19" s="1052"/>
      <c r="B19" s="64" t="s">
        <v>1023</v>
      </c>
      <c r="C19" s="1053"/>
      <c r="D19" s="1053"/>
      <c r="E19" s="1053"/>
      <c r="F19" s="1054"/>
      <c r="G19" s="1035">
        <v>5.25</v>
      </c>
      <c r="H19" s="1035">
        <f>G19</f>
        <v>5.25</v>
      </c>
      <c r="I19" s="386"/>
      <c r="J19" s="386"/>
      <c r="K19" s="386"/>
    </row>
    <row r="20" spans="1:11" s="1032" customFormat="1" ht="19.75" customHeight="1" x14ac:dyDescent="0.3">
      <c r="A20" s="1230" t="s">
        <v>1024</v>
      </c>
      <c r="B20" s="1230"/>
      <c r="C20" s="1533" t="s">
        <v>1025</v>
      </c>
      <c r="D20" s="1533"/>
      <c r="E20" s="1533"/>
      <c r="F20" s="1533"/>
      <c r="G20" s="1533"/>
      <c r="H20" s="1533"/>
      <c r="I20" s="386"/>
      <c r="J20" s="386"/>
      <c r="K20" s="386"/>
    </row>
    <row r="21" spans="1:11" s="1032" customFormat="1" ht="20.149999999999999" customHeight="1" x14ac:dyDescent="0.3">
      <c r="A21" s="1536" t="s">
        <v>1026</v>
      </c>
      <c r="B21" s="1537"/>
      <c r="C21" s="1230" t="s">
        <v>1027</v>
      </c>
      <c r="D21" s="1533"/>
      <c r="E21" s="1533"/>
      <c r="F21" s="1533"/>
      <c r="G21" s="1533"/>
      <c r="H21" s="1533"/>
    </row>
    <row r="22" spans="1:11" s="1032" customFormat="1" ht="20.149999999999999" customHeight="1" x14ac:dyDescent="0.3">
      <c r="A22" s="1536"/>
      <c r="B22" s="1537"/>
      <c r="C22" s="1534" t="s">
        <v>1028</v>
      </c>
      <c r="D22" s="1535"/>
      <c r="E22" s="1535"/>
      <c r="F22" s="1535"/>
      <c r="G22" s="1535"/>
      <c r="H22" s="1535"/>
    </row>
    <row r="23" spans="1:11" s="1032" customFormat="1" ht="20.149999999999999" customHeight="1" x14ac:dyDescent="0.3">
      <c r="A23" s="1534" t="s">
        <v>1029</v>
      </c>
      <c r="B23" s="1534"/>
      <c r="C23" s="1535" t="s">
        <v>1030</v>
      </c>
      <c r="D23" s="1535"/>
      <c r="E23" s="1535"/>
      <c r="F23" s="1535"/>
      <c r="G23" s="1535"/>
      <c r="H23" s="1535"/>
    </row>
    <row r="24" spans="1:11" s="1032" customFormat="1" ht="11.15" customHeight="1" x14ac:dyDescent="0.3">
      <c r="A24" s="19"/>
      <c r="B24" s="19"/>
      <c r="C24" s="1055"/>
      <c r="D24" s="1055"/>
      <c r="E24" s="1055"/>
      <c r="F24" s="1055"/>
      <c r="G24" s="1055"/>
      <c r="H24" s="1055"/>
    </row>
    <row r="25" spans="1:11" s="1032" customFormat="1" ht="13.15" customHeight="1" x14ac:dyDescent="0.3">
      <c r="A25" s="1056"/>
      <c r="B25" s="1056"/>
      <c r="C25" s="1056"/>
      <c r="D25" s="1056"/>
      <c r="E25" s="1056"/>
      <c r="F25" s="1056"/>
      <c r="G25" s="1056"/>
      <c r="H25" s="1056"/>
    </row>
    <row r="26" spans="1:11" s="1057" customFormat="1" ht="13.9" customHeight="1" x14ac:dyDescent="0.3">
      <c r="A26" s="1531" t="s">
        <v>1031</v>
      </c>
      <c r="B26" s="1531"/>
      <c r="C26" s="1531"/>
      <c r="D26" s="1531"/>
      <c r="E26" s="1531"/>
      <c r="F26" s="1531"/>
      <c r="G26" s="1531"/>
      <c r="H26" s="1531"/>
    </row>
    <row r="27" spans="1:11" s="1057" customFormat="1" ht="12.75" customHeight="1" x14ac:dyDescent="0.3">
      <c r="A27" s="1531"/>
      <c r="B27" s="1531"/>
      <c r="C27" s="1531"/>
      <c r="D27" s="1531"/>
      <c r="E27" s="1531"/>
      <c r="F27" s="1531"/>
      <c r="G27" s="1531"/>
      <c r="H27" s="1531"/>
    </row>
    <row r="28" spans="1:11" s="1032" customFormat="1" ht="10.5" x14ac:dyDescent="0.3">
      <c r="A28" s="19"/>
      <c r="B28" s="19"/>
      <c r="C28" s="19"/>
      <c r="D28" s="19"/>
      <c r="E28" s="19"/>
      <c r="F28" s="19"/>
      <c r="G28" s="19"/>
      <c r="H28" s="19"/>
    </row>
    <row r="29" spans="1:11" s="1032" customFormat="1" ht="11.25" customHeight="1" x14ac:dyDescent="0.3">
      <c r="A29" s="1532" t="s">
        <v>1032</v>
      </c>
      <c r="B29" s="1532"/>
      <c r="C29" s="1532"/>
      <c r="D29" s="1532"/>
      <c r="E29" s="1532"/>
      <c r="F29" s="1532"/>
      <c r="G29" s="1532"/>
      <c r="H29" s="1532"/>
    </row>
    <row r="30" spans="1:11" s="1032" customFormat="1" ht="10.5" x14ac:dyDescent="0.3">
      <c r="A30" s="1532"/>
      <c r="B30" s="1532"/>
      <c r="C30" s="1532"/>
      <c r="D30" s="1532"/>
      <c r="E30" s="1532"/>
      <c r="F30" s="1532"/>
      <c r="G30" s="1532"/>
      <c r="H30" s="1532"/>
    </row>
    <row r="31" spans="1:11" s="1032" customFormat="1" ht="10.5" x14ac:dyDescent="0.3">
      <c r="A31" s="1532"/>
      <c r="B31" s="1532"/>
      <c r="C31" s="1532"/>
      <c r="D31" s="1532"/>
      <c r="E31" s="1532"/>
      <c r="F31" s="1532"/>
      <c r="G31" s="1532"/>
      <c r="H31" s="1532"/>
    </row>
    <row r="32" spans="1:11" s="1032" customFormat="1" ht="10.5" x14ac:dyDescent="0.3">
      <c r="A32" s="1532"/>
      <c r="B32" s="1532"/>
      <c r="C32" s="1532"/>
      <c r="D32" s="1532"/>
      <c r="E32" s="1532"/>
      <c r="F32" s="1532"/>
      <c r="G32" s="1532"/>
      <c r="H32" s="1532"/>
    </row>
    <row r="33" spans="1:8" s="1032" customFormat="1" ht="10.5" x14ac:dyDescent="0.3">
      <c r="A33" s="1532"/>
      <c r="B33" s="1532"/>
      <c r="C33" s="1532"/>
      <c r="D33" s="1532"/>
      <c r="E33" s="1532"/>
      <c r="F33" s="1532"/>
      <c r="G33" s="1532"/>
      <c r="H33" s="1532"/>
    </row>
    <row r="35" spans="1:8" ht="10.15" customHeight="1" x14ac:dyDescent="0.3"/>
    <row r="36" spans="1:8" ht="10.15" customHeight="1" x14ac:dyDescent="0.3"/>
  </sheetData>
  <sheetProtection algorithmName="SHA-512" hashValue="Vg/nNEsZFmlHnFBroH+RxBAY+N4rUPA7OE/Q+fDseAXN1V7l4QLNZLXLRC4jB8zgDogQYbkuS4WFeJLEgeRrqA==" saltValue="PBm8GSt6HsD/1ZaKIdwz+w==" spinCount="100000" sheet="1" objects="1" scenarios="1" selectLockedCells="1" selectUnlockedCells="1"/>
  <mergeCells count="14">
    <mergeCell ref="A26:H27"/>
    <mergeCell ref="A29:H33"/>
    <mergeCell ref="A20:B20"/>
    <mergeCell ref="C20:H20"/>
    <mergeCell ref="C21:H21"/>
    <mergeCell ref="A23:B23"/>
    <mergeCell ref="C23:H23"/>
    <mergeCell ref="C22:H22"/>
    <mergeCell ref="A21:B22"/>
    <mergeCell ref="A1:H1"/>
    <mergeCell ref="A4:H4"/>
    <mergeCell ref="A6:B9"/>
    <mergeCell ref="C6:E6"/>
    <mergeCell ref="F6:H6"/>
  </mergeCells>
  <printOptions horizontalCentered="1"/>
  <pageMargins left="0.23622047244094491" right="0.23622047244094491" top="0.55118110236220474" bottom="0.55118110236220474" header="0.31496062992125984" footer="0.31496062992125984"/>
  <pageSetup paperSize="9" firstPageNumber="0" fitToHeight="0" orientation="landscape"/>
  <headerFooter>
    <oddHeader>&amp;C&amp;"MS Sans Serif,Regular "&amp;9Version au 01/11/2024</oddHeader>
    <oddFooter>&amp;C&amp;"MS Sans Serif,Regular "&amp;9- &amp;P -</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euil34">
    <tabColor theme="8" tint="0.39997558519241921"/>
    <pageSetUpPr fitToPage="1"/>
  </sheetPr>
  <dimension ref="A1:K18"/>
  <sheetViews>
    <sheetView showGridLines="0" workbookViewId="0">
      <selection activeCell="J13" sqref="J13"/>
    </sheetView>
  </sheetViews>
  <sheetFormatPr baseColWidth="10" defaultColWidth="11.453125" defaultRowHeight="24.75" customHeight="1" x14ac:dyDescent="0.3"/>
  <cols>
    <col min="1" max="3" width="11.453125" style="178" customWidth="1"/>
    <col min="4" max="4" width="29.81640625" style="178" customWidth="1"/>
    <col min="5" max="8" width="15.7265625" style="178" customWidth="1"/>
    <col min="9" max="16384" width="11.453125" style="178"/>
  </cols>
  <sheetData>
    <row r="1" spans="1:11" ht="24.75" customHeight="1" x14ac:dyDescent="0.3">
      <c r="A1" s="1489" t="s">
        <v>1033</v>
      </c>
      <c r="B1" s="1489"/>
      <c r="C1" s="1489"/>
      <c r="D1" s="1489"/>
      <c r="E1" s="1489"/>
      <c r="F1" s="1489"/>
      <c r="G1" s="1489"/>
      <c r="H1" s="1489"/>
    </row>
    <row r="3" spans="1:11" ht="45.25" customHeight="1" x14ac:dyDescent="0.3">
      <c r="A3" s="1538" t="s">
        <v>1034</v>
      </c>
      <c r="B3" s="1538"/>
      <c r="C3" s="1538"/>
      <c r="D3" s="1538"/>
      <c r="E3" s="1538"/>
      <c r="F3" s="1538"/>
      <c r="G3" s="1538"/>
      <c r="H3" s="1538"/>
    </row>
    <row r="4" spans="1:11" ht="24.75" customHeight="1" x14ac:dyDescent="0.3">
      <c r="A4" s="1538" t="s">
        <v>1035</v>
      </c>
      <c r="B4" s="1538"/>
      <c r="C4" s="1538"/>
      <c r="D4" s="1538"/>
      <c r="E4" s="1538"/>
      <c r="F4" s="1538"/>
      <c r="G4" s="1538"/>
      <c r="H4" s="1538"/>
      <c r="I4" s="246"/>
      <c r="J4" s="246"/>
      <c r="K4" s="246"/>
    </row>
    <row r="5" spans="1:11" ht="24.75" customHeight="1" x14ac:dyDescent="0.3">
      <c r="A5" s="892"/>
      <c r="B5" s="246"/>
      <c r="C5" s="892"/>
      <c r="D5" s="246"/>
      <c r="E5" s="892"/>
      <c r="F5" s="892"/>
      <c r="G5" s="892"/>
      <c r="H5" s="892"/>
      <c r="I5" s="246"/>
      <c r="J5" s="246"/>
      <c r="K5" s="246"/>
    </row>
    <row r="6" spans="1:11" ht="24.75" customHeight="1" x14ac:dyDescent="0.3">
      <c r="A6" s="548"/>
      <c r="B6" s="768"/>
      <c r="C6" s="768"/>
      <c r="D6" s="770"/>
      <c r="E6" s="1539" t="s">
        <v>1003</v>
      </c>
      <c r="F6" s="1539"/>
      <c r="G6" s="1539" t="s">
        <v>1004</v>
      </c>
      <c r="H6" s="1539"/>
      <c r="I6" s="246"/>
      <c r="J6" s="246"/>
      <c r="K6" s="246"/>
    </row>
    <row r="7" spans="1:11" ht="24.75" customHeight="1" x14ac:dyDescent="0.3">
      <c r="A7" s="554"/>
      <c r="B7" s="246"/>
      <c r="C7" s="246"/>
      <c r="D7" s="771"/>
      <c r="E7" s="551" t="s">
        <v>1036</v>
      </c>
      <c r="F7" s="551" t="s">
        <v>1037</v>
      </c>
      <c r="G7" s="551" t="s">
        <v>1036</v>
      </c>
      <c r="H7" s="551" t="s">
        <v>1037</v>
      </c>
      <c r="I7" s="246"/>
      <c r="J7" s="246"/>
      <c r="K7" s="246"/>
    </row>
    <row r="8" spans="1:11" ht="24.75" customHeight="1" x14ac:dyDescent="0.3">
      <c r="A8" s="554"/>
      <c r="B8" s="246"/>
      <c r="C8" s="246"/>
      <c r="D8" s="771"/>
      <c r="E8" s="906" t="s">
        <v>1038</v>
      </c>
      <c r="F8" s="906" t="s">
        <v>1039</v>
      </c>
      <c r="G8" s="906" t="s">
        <v>1038</v>
      </c>
      <c r="H8" s="906" t="s">
        <v>1039</v>
      </c>
      <c r="I8" s="246"/>
      <c r="J8" s="246"/>
      <c r="K8" s="246"/>
    </row>
    <row r="9" spans="1:11" ht="24.75" customHeight="1" x14ac:dyDescent="0.3">
      <c r="A9" s="554"/>
      <c r="B9" s="246"/>
      <c r="C9" s="246"/>
      <c r="D9" s="771"/>
      <c r="E9" s="771"/>
      <c r="F9" s="771"/>
      <c r="G9" s="771"/>
      <c r="H9" s="771"/>
      <c r="I9" s="246"/>
      <c r="J9" s="246"/>
      <c r="K9" s="246"/>
    </row>
    <row r="10" spans="1:11" ht="24.75" customHeight="1" x14ac:dyDescent="0.3">
      <c r="A10" s="1449" t="s">
        <v>1040</v>
      </c>
      <c r="B10" s="1449"/>
      <c r="C10" s="1449"/>
      <c r="D10" s="1449"/>
      <c r="E10" s="1059">
        <v>2.8</v>
      </c>
      <c r="F10" s="1059">
        <v>6.95</v>
      </c>
      <c r="G10" s="1059">
        <v>4.2</v>
      </c>
      <c r="H10" s="1060">
        <v>12.55</v>
      </c>
      <c r="I10" s="246"/>
      <c r="J10" s="246"/>
      <c r="K10" s="246"/>
    </row>
    <row r="11" spans="1:11" ht="24.75" customHeight="1" x14ac:dyDescent="0.3">
      <c r="A11" s="82"/>
      <c r="B11" s="82"/>
      <c r="C11" s="82"/>
      <c r="D11" s="82"/>
      <c r="E11" s="1058"/>
      <c r="F11" s="1058"/>
      <c r="G11" s="1058"/>
      <c r="H11" s="1058"/>
      <c r="I11" s="246"/>
      <c r="J11" s="246"/>
      <c r="K11" s="246"/>
    </row>
    <row r="12" spans="1:11" ht="24.75" customHeight="1" x14ac:dyDescent="0.3">
      <c r="A12" s="82"/>
      <c r="B12" s="82"/>
      <c r="C12" s="82"/>
      <c r="D12" s="82"/>
      <c r="E12" s="1058"/>
      <c r="F12" s="1058"/>
      <c r="G12" s="1058"/>
      <c r="H12" s="1058"/>
      <c r="I12" s="246"/>
      <c r="J12" s="246"/>
      <c r="K12" s="246"/>
    </row>
    <row r="13" spans="1:11" ht="24.75" customHeight="1" x14ac:dyDescent="0.3">
      <c r="A13" s="1489" t="s">
        <v>1041</v>
      </c>
      <c r="B13" s="1489"/>
      <c r="C13" s="1489"/>
      <c r="D13" s="1489"/>
      <c r="E13" s="1489"/>
      <c r="F13" s="1489"/>
      <c r="G13" s="1489"/>
      <c r="H13" s="1489"/>
      <c r="I13" s="246"/>
      <c r="J13" s="246"/>
      <c r="K13" s="246"/>
    </row>
    <row r="14" spans="1:11" ht="24.75" customHeight="1" x14ac:dyDescent="0.3">
      <c r="A14" s="1058"/>
      <c r="B14" s="1058"/>
      <c r="C14" s="1058"/>
      <c r="D14" s="1058"/>
      <c r="E14" s="1058"/>
      <c r="F14" s="1058"/>
      <c r="G14" s="1058"/>
      <c r="H14" s="1058"/>
      <c r="I14" s="246"/>
      <c r="J14" s="246"/>
      <c r="K14" s="246"/>
    </row>
    <row r="15" spans="1:11" ht="24.75" customHeight="1" x14ac:dyDescent="0.3">
      <c r="A15" s="1538" t="s">
        <v>1042</v>
      </c>
      <c r="B15" s="1538"/>
      <c r="C15" s="1538"/>
      <c r="D15" s="1538"/>
      <c r="E15" s="1538"/>
      <c r="F15" s="1538"/>
      <c r="G15" s="1538"/>
      <c r="H15" s="1538"/>
      <c r="I15" s="246"/>
      <c r="J15" s="246"/>
      <c r="K15" s="246"/>
    </row>
    <row r="16" spans="1:11" ht="24.75" customHeight="1" x14ac:dyDescent="0.3">
      <c r="A16" s="246"/>
      <c r="B16" s="246"/>
      <c r="C16" s="246"/>
      <c r="D16" s="246"/>
      <c r="E16" s="246"/>
      <c r="F16" s="246"/>
      <c r="G16" s="246"/>
      <c r="H16" s="246"/>
      <c r="I16" s="246"/>
      <c r="J16" s="246"/>
      <c r="K16" s="246"/>
    </row>
    <row r="17" spans="1:11" ht="24.75" customHeight="1" x14ac:dyDescent="0.3">
      <c r="A17" s="1061" t="s">
        <v>1043</v>
      </c>
      <c r="B17" s="1062"/>
      <c r="C17" s="1062"/>
      <c r="D17" s="1062"/>
      <c r="E17" s="1063"/>
      <c r="F17" s="1064"/>
      <c r="G17" s="1065"/>
      <c r="H17" s="1066"/>
      <c r="I17" s="246"/>
      <c r="J17" s="246"/>
      <c r="K17" s="246"/>
    </row>
    <row r="18" spans="1:11" ht="24.75" customHeight="1" x14ac:dyDescent="0.3">
      <c r="A18" s="178" t="s">
        <v>1044</v>
      </c>
    </row>
  </sheetData>
  <sheetProtection algorithmName="SHA-512" hashValue="+317pqB6UrneNeqeLC8Pvzk4+FmfpcCchOhsqDARBGn+0TTOBuDeKs4uDI5v0yZYygaHZSFSwbA29gs93GOAPA==" saltValue="oqMvsprv2hpPVPUjRM45lw==" spinCount="100000" sheet="1" objects="1" scenarios="1" selectLockedCells="1" selectUnlockedCells="1"/>
  <mergeCells count="8">
    <mergeCell ref="A13:H13"/>
    <mergeCell ref="A15:H15"/>
    <mergeCell ref="A1:H1"/>
    <mergeCell ref="A3:H3"/>
    <mergeCell ref="A4:H4"/>
    <mergeCell ref="E6:F6"/>
    <mergeCell ref="G6:H6"/>
    <mergeCell ref="A10:D10"/>
  </mergeCells>
  <printOptions horizontalCentered="1"/>
  <pageMargins left="0.23622047244094491" right="0.23622047244094491" top="0.74803149606299213" bottom="0.74803149606299213" header="0.31496062992125984" footer="0.31496062992125984"/>
  <pageSetup paperSize="9" firstPageNumber="0" fitToHeight="0" orientation="landscape"/>
  <headerFooter>
    <oddHeader>&amp;C&amp;"MS Sans Serif,Regular "&amp;9Version au 01/11/2024</oddHeader>
    <oddFooter>&amp;C&amp;"MS Sans Serif,Regular "&amp;9- &amp;P -</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euil35">
    <tabColor theme="8" tint="0.39997558519241921"/>
    <pageSetUpPr fitToPage="1"/>
  </sheetPr>
  <dimension ref="A1:I17"/>
  <sheetViews>
    <sheetView showGridLines="0" zoomScale="80" workbookViewId="0">
      <selection activeCell="D20" sqref="D20"/>
    </sheetView>
  </sheetViews>
  <sheetFormatPr baseColWidth="10" defaultColWidth="11.453125" defaultRowHeight="23.5" customHeight="1" x14ac:dyDescent="0.3"/>
  <cols>
    <col min="1" max="1" width="55.453125" style="866" customWidth="1"/>
    <col min="2" max="2" width="40.1796875" style="866" customWidth="1"/>
    <col min="3" max="4" width="20.54296875" style="866" customWidth="1"/>
    <col min="5" max="16384" width="11.453125" style="178"/>
  </cols>
  <sheetData>
    <row r="1" spans="1:9" ht="23.5" customHeight="1" x14ac:dyDescent="0.3">
      <c r="A1" s="1288" t="s">
        <v>1045</v>
      </c>
      <c r="B1" s="1288"/>
      <c r="C1" s="1288"/>
      <c r="D1" s="1288"/>
    </row>
    <row r="2" spans="1:9" ht="23.5" customHeight="1" x14ac:dyDescent="0.3">
      <c r="A2" s="1288"/>
      <c r="B2" s="1288"/>
      <c r="C2" s="1288"/>
      <c r="D2" s="1288"/>
    </row>
    <row r="3" spans="1:9" ht="45.25" customHeight="1" x14ac:dyDescent="0.3">
      <c r="A3" s="258"/>
      <c r="B3" s="258"/>
      <c r="C3" s="745"/>
      <c r="D3" s="745"/>
    </row>
    <row r="4" spans="1:9" ht="23.5" customHeight="1" x14ac:dyDescent="0.3">
      <c r="A4" s="1058"/>
      <c r="B4" s="1058"/>
      <c r="C4" s="1058"/>
      <c r="D4" s="1058"/>
      <c r="E4" s="246"/>
      <c r="F4" s="246"/>
      <c r="G4" s="246"/>
      <c r="H4" s="246"/>
      <c r="I4" s="246"/>
    </row>
    <row r="5" spans="1:9" ht="23.5" customHeight="1" x14ac:dyDescent="0.3">
      <c r="A5" s="1540" t="s">
        <v>1046</v>
      </c>
      <c r="B5" s="1540"/>
      <c r="C5" s="1540"/>
      <c r="D5" s="1540"/>
      <c r="E5" s="246"/>
      <c r="F5" s="246"/>
      <c r="G5" s="246"/>
      <c r="H5" s="246"/>
      <c r="I5" s="246"/>
    </row>
    <row r="6" spans="1:9" ht="23.5" customHeight="1" x14ac:dyDescent="0.3">
      <c r="A6" s="659"/>
      <c r="B6" s="659"/>
      <c r="C6" s="82"/>
      <c r="D6" s="82"/>
      <c r="E6" s="246"/>
      <c r="F6" s="246"/>
      <c r="G6" s="246"/>
      <c r="H6" s="246"/>
      <c r="I6" s="246"/>
    </row>
    <row r="7" spans="1:9" ht="23.5" customHeight="1" x14ac:dyDescent="0.3">
      <c r="A7" s="1067" t="s">
        <v>1047</v>
      </c>
      <c r="B7" s="1068" t="s">
        <v>1048</v>
      </c>
      <c r="C7" s="1067" t="s">
        <v>1049</v>
      </c>
      <c r="D7" s="1067" t="s">
        <v>1050</v>
      </c>
    </row>
    <row r="8" spans="1:9" ht="23.5" customHeight="1" x14ac:dyDescent="0.3">
      <c r="A8" s="1069" t="s">
        <v>1051</v>
      </c>
      <c r="B8" s="1070" t="s">
        <v>1052</v>
      </c>
      <c r="C8" s="1071">
        <v>6.0999999999999999E-2</v>
      </c>
      <c r="D8" s="1071">
        <v>4.0599999999999997E-2</v>
      </c>
    </row>
    <row r="9" spans="1:9" ht="23.5" customHeight="1" x14ac:dyDescent="0.3">
      <c r="A9" s="1069"/>
      <c r="B9" s="1070" t="s">
        <v>1053</v>
      </c>
      <c r="C9" s="1072">
        <v>0.1295</v>
      </c>
      <c r="D9" s="1071">
        <v>8.6400000000000005E-2</v>
      </c>
    </row>
    <row r="10" spans="1:9" ht="23.5" customHeight="1" x14ac:dyDescent="0.3">
      <c r="A10" s="1069"/>
      <c r="B10" s="1070"/>
      <c r="C10" s="1073"/>
      <c r="D10" s="1071"/>
    </row>
    <row r="11" spans="1:9" ht="23.5" customHeight="1" x14ac:dyDescent="0.3">
      <c r="A11" s="1069" t="s">
        <v>1054</v>
      </c>
      <c r="B11" s="1070" t="s">
        <v>1052</v>
      </c>
      <c r="C11" s="1072">
        <v>1.29E-2</v>
      </c>
      <c r="D11" s="1071">
        <v>8.6E-3</v>
      </c>
    </row>
    <row r="12" spans="1:9" ht="23.5" customHeight="1" x14ac:dyDescent="0.3">
      <c r="A12" s="1069"/>
      <c r="B12" s="1070" t="s">
        <v>1053</v>
      </c>
      <c r="C12" s="1072">
        <v>1.6199999999999999E-2</v>
      </c>
      <c r="D12" s="1071">
        <v>1.0800000000000001E-2</v>
      </c>
    </row>
    <row r="13" spans="1:9" ht="23.5" customHeight="1" x14ac:dyDescent="0.3">
      <c r="A13" s="1074"/>
      <c r="B13" s="1075"/>
      <c r="C13" s="1076"/>
      <c r="D13" s="1076"/>
    </row>
    <row r="14" spans="1:9" ht="21" x14ac:dyDescent="0.3">
      <c r="A14" s="1069" t="s">
        <v>1055</v>
      </c>
      <c r="B14" s="1077" t="s">
        <v>1056</v>
      </c>
      <c r="C14" s="1078">
        <v>2.0999999999999999E-3</v>
      </c>
      <c r="D14" s="1078">
        <v>1.4E-3</v>
      </c>
    </row>
    <row r="15" spans="1:9" ht="21" x14ac:dyDescent="0.3">
      <c r="A15" s="1079"/>
      <c r="B15" s="1077" t="s">
        <v>1057</v>
      </c>
      <c r="C15" s="1080"/>
      <c r="D15" s="1080"/>
    </row>
    <row r="16" spans="1:9" ht="12.5" x14ac:dyDescent="0.3">
      <c r="A16" s="1081"/>
      <c r="B16" s="1077"/>
      <c r="C16" s="1082"/>
      <c r="D16" s="1082"/>
    </row>
    <row r="17" spans="1:4" ht="23.5" customHeight="1" x14ac:dyDescent="0.3">
      <c r="A17" s="1541" t="s">
        <v>1058</v>
      </c>
      <c r="B17" s="1541"/>
      <c r="C17" s="1541"/>
      <c r="D17" s="1541"/>
    </row>
  </sheetData>
  <sheetProtection algorithmName="SHA-512" hashValue="F8/jd8SpgT5KNZVL/C/QwBbPm1j9So6mXXgxUoiOmBF27juh/poA+dlf9sxdD/WeRsY9/KNB6KhQK0WH5f6WeQ==" saltValue="fIL2Jo4KobDJ+N8Ursfzlw==" spinCount="100000" sheet="1" objects="1" scenarios="1" selectLockedCells="1" selectUnlockedCells="1"/>
  <mergeCells count="3">
    <mergeCell ref="A1:D2"/>
    <mergeCell ref="A5:D5"/>
    <mergeCell ref="A17:D17"/>
  </mergeCells>
  <printOptions horizontalCentered="1"/>
  <pageMargins left="0.23622047244094491" right="0.23622047244094491" top="0.74803149606299213" bottom="0.74803149606299213" header="0.31496062992125984" footer="0.31496062992125984"/>
  <pageSetup paperSize="9" firstPageNumber="0" fitToHeight="0" orientation="landscape"/>
  <headerFooter>
    <oddHeader>&amp;C&amp;"MS Sans Serif,Regular "&amp;9Version au 01/11/2024</oddHeader>
    <oddFooter>&amp;C&amp;"MS Sans Serif,Regular "&amp;9- &amp;P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8" tint="0.39997558519241921"/>
    <pageSetUpPr fitToPage="1"/>
  </sheetPr>
  <dimension ref="A1:L156"/>
  <sheetViews>
    <sheetView topLeftCell="A43" zoomScale="110" workbookViewId="0">
      <selection activeCell="J108" sqref="J108"/>
    </sheetView>
  </sheetViews>
  <sheetFormatPr baseColWidth="10" defaultColWidth="11.453125" defaultRowHeight="13" x14ac:dyDescent="0.3"/>
  <cols>
    <col min="1" max="1" width="41.1796875" style="237" customWidth="1"/>
    <col min="2" max="2" width="11.1796875" style="1083" hidden="1" customWidth="1"/>
    <col min="3" max="3" width="11" style="1083" hidden="1" customWidth="1"/>
    <col min="4" max="5" width="12.81640625" style="1084" customWidth="1"/>
    <col min="6" max="6" width="13" style="1084" customWidth="1"/>
    <col min="7" max="7" width="13" style="1085" bestFit="1" customWidth="1"/>
    <col min="8" max="8" width="11.453125" style="237"/>
    <col min="9" max="9" width="10.81640625" style="237" bestFit="1" customWidth="1"/>
    <col min="10" max="16384" width="11.453125" style="237"/>
  </cols>
  <sheetData>
    <row r="1" spans="1:7" ht="16" customHeight="1" x14ac:dyDescent="0.25">
      <c r="A1" s="1320" t="s">
        <v>1059</v>
      </c>
      <c r="B1" s="1320"/>
      <c r="C1" s="1320"/>
      <c r="D1" s="1320"/>
      <c r="E1" s="1320"/>
      <c r="F1" s="1320"/>
      <c r="G1" s="1320"/>
    </row>
    <row r="2" spans="1:7" ht="16" customHeight="1" x14ac:dyDescent="0.25">
      <c r="A2" s="1320"/>
      <c r="B2" s="1320"/>
      <c r="C2" s="1320"/>
      <c r="D2" s="1320"/>
      <c r="E2" s="1320"/>
      <c r="F2" s="1320"/>
      <c r="G2" s="1320"/>
    </row>
    <row r="3" spans="1:7" ht="16" customHeight="1" x14ac:dyDescent="0.25">
      <c r="A3" s="892" t="s">
        <v>1060</v>
      </c>
      <c r="B3" s="1086"/>
      <c r="C3" s="1086"/>
      <c r="D3" s="1087">
        <v>59.073399999999999</v>
      </c>
      <c r="E3" s="1087"/>
      <c r="F3" s="1087"/>
      <c r="G3" s="544"/>
    </row>
    <row r="4" spans="1:7" ht="12.5" x14ac:dyDescent="0.25">
      <c r="A4" s="892" t="s">
        <v>1061</v>
      </c>
      <c r="B4" s="1086"/>
      <c r="C4" s="1086"/>
      <c r="D4" s="1087">
        <v>58.200400000000002</v>
      </c>
      <c r="E4" s="1087"/>
      <c r="F4" s="1087"/>
      <c r="G4" s="544"/>
    </row>
    <row r="5" spans="1:7" s="241" customFormat="1" ht="27.75" hidden="1" customHeight="1" x14ac:dyDescent="0.25">
      <c r="A5" s="892" t="s">
        <v>1062</v>
      </c>
      <c r="B5" s="1086"/>
      <c r="C5" s="1086"/>
      <c r="D5" s="1087">
        <v>56.232300000000002</v>
      </c>
      <c r="E5" s="1087"/>
      <c r="F5" s="1087"/>
      <c r="G5" s="544"/>
    </row>
    <row r="6" spans="1:7" s="241" customFormat="1" ht="45.25" hidden="1" customHeight="1" x14ac:dyDescent="0.25">
      <c r="A6" s="892" t="s">
        <v>1063</v>
      </c>
      <c r="B6" s="1086"/>
      <c r="C6" s="1086"/>
      <c r="D6" s="1087">
        <v>55.896900000000002</v>
      </c>
      <c r="E6" s="1087"/>
      <c r="F6" s="1087"/>
      <c r="G6" s="544"/>
    </row>
    <row r="7" spans="1:7" s="241" customFormat="1" ht="11.5" x14ac:dyDescent="0.25">
      <c r="A7" s="1088" t="s">
        <v>1064</v>
      </c>
      <c r="B7" s="1542" t="s">
        <v>1065</v>
      </c>
      <c r="C7" s="1543"/>
      <c r="D7" s="1543"/>
      <c r="E7" s="1544"/>
      <c r="F7" s="1089"/>
      <c r="G7" s="1088" t="s">
        <v>1066</v>
      </c>
    </row>
    <row r="8" spans="1:7" s="241" customFormat="1" ht="11.5" x14ac:dyDescent="0.25">
      <c r="A8" s="773"/>
      <c r="B8" s="1090">
        <v>42552</v>
      </c>
      <c r="C8" s="1090">
        <v>42767</v>
      </c>
      <c r="D8" s="1090">
        <v>44743</v>
      </c>
      <c r="E8" s="1090">
        <v>45108</v>
      </c>
      <c r="F8" s="1090">
        <v>45170</v>
      </c>
      <c r="G8" s="1091" t="s">
        <v>1067</v>
      </c>
    </row>
    <row r="9" spans="1:7" s="241" customFormat="1" x14ac:dyDescent="0.3">
      <c r="A9" s="1092" t="s">
        <v>1068</v>
      </c>
      <c r="B9" s="1093"/>
      <c r="C9" s="1093"/>
      <c r="D9" s="1094"/>
      <c r="E9" s="1094"/>
      <c r="F9" s="1094"/>
      <c r="G9" s="1095">
        <v>209</v>
      </c>
    </row>
    <row r="10" spans="1:7" s="241" customFormat="1" x14ac:dyDescent="0.3">
      <c r="A10" s="1092" t="s">
        <v>1069</v>
      </c>
      <c r="B10" s="1093"/>
      <c r="C10" s="1093"/>
      <c r="D10" s="1094"/>
      <c r="E10" s="1094"/>
      <c r="F10" s="1094"/>
      <c r="G10" s="1095" t="s">
        <v>1070</v>
      </c>
    </row>
    <row r="11" spans="1:7" s="241" customFormat="1" x14ac:dyDescent="0.3">
      <c r="A11" s="1092" t="s">
        <v>1071</v>
      </c>
      <c r="B11" s="1094">
        <v>1238.4000000000001</v>
      </c>
      <c r="C11" s="1093">
        <f t="shared" ref="C11:C24" si="0">ROUND(((B11*$D$5/$D$6)/12),2)*12</f>
        <v>1245.8399999999999</v>
      </c>
      <c r="D11" s="1096">
        <f t="shared" ref="D11:D21" si="1">ROUND(((C11*$D$4/$D$5)/12),2)*12</f>
        <v>1289.4000000000001</v>
      </c>
      <c r="E11" s="1097">
        <f t="shared" ref="E11:E23" si="2">ROUND(((D11*$D$3/$D$4)/12),2)*12</f>
        <v>1308.72</v>
      </c>
      <c r="F11" s="1097">
        <f t="shared" ref="F11:F14" si="3">E11</f>
        <v>1308.72</v>
      </c>
      <c r="G11" s="1095"/>
    </row>
    <row r="12" spans="1:7" s="241" customFormat="1" x14ac:dyDescent="0.3">
      <c r="A12" s="1092" t="s">
        <v>1072</v>
      </c>
      <c r="B12" s="1094">
        <v>1417.32</v>
      </c>
      <c r="C12" s="1093">
        <f t="shared" si="0"/>
        <v>1425.84</v>
      </c>
      <c r="D12" s="1096">
        <f t="shared" si="1"/>
        <v>1475.76</v>
      </c>
      <c r="E12" s="1097">
        <f t="shared" si="2"/>
        <v>1497.84</v>
      </c>
      <c r="F12" s="1097">
        <f t="shared" si="3"/>
        <v>1497.84</v>
      </c>
      <c r="G12" s="1095"/>
    </row>
    <row r="13" spans="1:7" s="241" customFormat="1" x14ac:dyDescent="0.3">
      <c r="A13" s="1092" t="s">
        <v>1073</v>
      </c>
      <c r="B13" s="1094">
        <f>B12</f>
        <v>1417.32</v>
      </c>
      <c r="C13" s="1093">
        <f t="shared" si="0"/>
        <v>1425.84</v>
      </c>
      <c r="D13" s="1096">
        <f t="shared" si="1"/>
        <v>1475.76</v>
      </c>
      <c r="E13" s="1097">
        <f t="shared" si="2"/>
        <v>1497.84</v>
      </c>
      <c r="F13" s="1097">
        <f t="shared" si="3"/>
        <v>1497.84</v>
      </c>
      <c r="G13" s="1095"/>
    </row>
    <row r="14" spans="1:7" s="241" customFormat="1" x14ac:dyDescent="0.3">
      <c r="A14" s="1092" t="s">
        <v>1074</v>
      </c>
      <c r="B14" s="1094">
        <f>B12</f>
        <v>1417.32</v>
      </c>
      <c r="C14" s="1093">
        <f t="shared" si="0"/>
        <v>1425.84</v>
      </c>
      <c r="D14" s="1096">
        <f t="shared" si="1"/>
        <v>1475.76</v>
      </c>
      <c r="E14" s="1097">
        <f t="shared" si="2"/>
        <v>1497.84</v>
      </c>
      <c r="F14" s="1097">
        <f t="shared" si="3"/>
        <v>1497.84</v>
      </c>
      <c r="G14" s="1095"/>
    </row>
    <row r="15" spans="1:7" s="241" customFormat="1" x14ac:dyDescent="0.3">
      <c r="A15" s="1092" t="s">
        <v>1075</v>
      </c>
      <c r="B15" s="1094">
        <v>900.83999999999992</v>
      </c>
      <c r="C15" s="1093">
        <f t="shared" si="0"/>
        <v>906.24</v>
      </c>
      <c r="D15" s="1096">
        <f t="shared" si="1"/>
        <v>937.92</v>
      </c>
      <c r="E15" s="1097">
        <f t="shared" si="2"/>
        <v>951.96</v>
      </c>
      <c r="F15" s="1097">
        <f>E14</f>
        <v>1497.84</v>
      </c>
      <c r="G15" s="1095"/>
    </row>
    <row r="16" spans="1:7" s="241" customFormat="1" x14ac:dyDescent="0.3">
      <c r="A16" s="1092" t="s">
        <v>1076</v>
      </c>
      <c r="B16" s="1094">
        <v>1417.32</v>
      </c>
      <c r="C16" s="1093">
        <f t="shared" si="0"/>
        <v>1425.84</v>
      </c>
      <c r="D16" s="1096">
        <f t="shared" si="1"/>
        <v>1475.76</v>
      </c>
      <c r="E16" s="1097">
        <f t="shared" si="2"/>
        <v>1497.84</v>
      </c>
      <c r="F16" s="1097">
        <f>E16</f>
        <v>1497.84</v>
      </c>
      <c r="G16" s="1095"/>
    </row>
    <row r="17" spans="1:12" s="241" customFormat="1" x14ac:dyDescent="0.3">
      <c r="A17" s="1092" t="s">
        <v>1077</v>
      </c>
      <c r="B17" s="1094"/>
      <c r="C17" s="1093"/>
      <c r="D17" s="1096"/>
      <c r="E17" s="1097"/>
      <c r="F17" s="1097">
        <f>E15</f>
        <v>951.96</v>
      </c>
      <c r="G17" s="1095"/>
    </row>
    <row r="18" spans="1:12" s="241" customFormat="1" x14ac:dyDescent="0.3">
      <c r="A18" s="1098" t="s">
        <v>1078</v>
      </c>
      <c r="B18" s="1099"/>
      <c r="C18" s="1100">
        <v>453.12</v>
      </c>
      <c r="D18" s="1096">
        <f t="shared" si="1"/>
        <v>468.96</v>
      </c>
      <c r="E18" s="1097">
        <f t="shared" si="2"/>
        <v>476.04</v>
      </c>
      <c r="F18" s="1097">
        <v>748.92</v>
      </c>
      <c r="G18" s="1095" t="s">
        <v>1079</v>
      </c>
    </row>
    <row r="19" spans="1:12" s="241" customFormat="1" x14ac:dyDescent="0.3">
      <c r="A19" s="1101" t="s">
        <v>1080</v>
      </c>
      <c r="B19" s="1102">
        <v>1206.3600000000001</v>
      </c>
      <c r="C19" s="1103">
        <f t="shared" si="0"/>
        <v>1213.56</v>
      </c>
      <c r="D19" s="1096">
        <f t="shared" si="1"/>
        <v>1256.04</v>
      </c>
      <c r="E19" s="1097">
        <f t="shared" si="2"/>
        <v>1274.8799999999999</v>
      </c>
      <c r="F19" s="1097">
        <v>2550</v>
      </c>
      <c r="G19" s="1104" t="s">
        <v>1081</v>
      </c>
    </row>
    <row r="20" spans="1:12" s="241" customFormat="1" x14ac:dyDescent="0.3">
      <c r="A20" s="1092" t="s">
        <v>1082</v>
      </c>
      <c r="B20" s="1105">
        <v>1568.04</v>
      </c>
      <c r="C20" s="1106">
        <f t="shared" si="0"/>
        <v>1577.3999999999999</v>
      </c>
      <c r="D20" s="1096">
        <f t="shared" si="1"/>
        <v>1632.6000000000001</v>
      </c>
      <c r="E20" s="1097">
        <f t="shared" si="2"/>
        <v>1657.08</v>
      </c>
      <c r="F20" s="1097">
        <v>2982.6</v>
      </c>
      <c r="G20" s="1107" t="s">
        <v>1083</v>
      </c>
      <c r="H20" s="913"/>
    </row>
    <row r="21" spans="1:12" s="241" customFormat="1" x14ac:dyDescent="0.3">
      <c r="A21" s="1092" t="s">
        <v>1084</v>
      </c>
      <c r="B21" s="1105">
        <v>1206.3600000000001</v>
      </c>
      <c r="C21" s="1108">
        <f t="shared" si="0"/>
        <v>1213.56</v>
      </c>
      <c r="D21" s="1096">
        <f t="shared" si="1"/>
        <v>1256.04</v>
      </c>
      <c r="E21" s="1097">
        <f t="shared" si="2"/>
        <v>1274.8799999999999</v>
      </c>
      <c r="F21" s="1097">
        <v>2550</v>
      </c>
      <c r="G21" s="1107" t="s">
        <v>1085</v>
      </c>
      <c r="H21" s="913"/>
    </row>
    <row r="22" spans="1:12" s="82" customFormat="1" ht="24" customHeight="1" x14ac:dyDescent="0.3">
      <c r="A22" s="1109" t="s">
        <v>1086</v>
      </c>
      <c r="B22" s="1110">
        <v>7549.68</v>
      </c>
      <c r="C22" s="1111">
        <f t="shared" si="0"/>
        <v>7595.0399999999991</v>
      </c>
      <c r="D22" s="1112">
        <f>C22</f>
        <v>7595.0399999999991</v>
      </c>
      <c r="E22" s="1113" t="s">
        <v>1087</v>
      </c>
      <c r="F22" s="1113"/>
      <c r="G22" s="1114" t="s">
        <v>1088</v>
      </c>
      <c r="H22" s="1115"/>
    </row>
    <row r="23" spans="1:12" s="241" customFormat="1" x14ac:dyDescent="0.3">
      <c r="A23" s="1092" t="s">
        <v>1089</v>
      </c>
      <c r="B23" s="1105">
        <v>839.16000000000008</v>
      </c>
      <c r="C23" s="1108">
        <f t="shared" si="0"/>
        <v>844.19999999999993</v>
      </c>
      <c r="D23" s="1096">
        <f>ROUND(((C23*$D$4/$D$5)/12),2)*12</f>
        <v>873.72</v>
      </c>
      <c r="E23" s="1097">
        <f t="shared" si="2"/>
        <v>886.80000000000007</v>
      </c>
      <c r="F23" s="1097">
        <f>E23</f>
        <v>886.80000000000007</v>
      </c>
      <c r="G23" s="1107" t="s">
        <v>1090</v>
      </c>
      <c r="H23" s="913"/>
    </row>
    <row r="24" spans="1:12" s="241" customFormat="1" ht="25" x14ac:dyDescent="0.3">
      <c r="A24" s="1092" t="s">
        <v>1091</v>
      </c>
      <c r="B24" s="1116">
        <v>1206.3600000000001</v>
      </c>
      <c r="C24" s="1117">
        <f t="shared" si="0"/>
        <v>1213.56</v>
      </c>
      <c r="D24" s="1097">
        <v>1450</v>
      </c>
      <c r="E24" s="1113" t="s">
        <v>1087</v>
      </c>
      <c r="F24" s="1113"/>
      <c r="G24" s="1118" t="s">
        <v>1092</v>
      </c>
    </row>
    <row r="25" spans="1:12" s="241" customFormat="1" ht="25" x14ac:dyDescent="0.3">
      <c r="A25" s="1092" t="s">
        <v>1093</v>
      </c>
      <c r="B25" s="1105">
        <v>586.56000000000006</v>
      </c>
      <c r="C25" s="1108">
        <v>767.1</v>
      </c>
      <c r="D25" s="1097">
        <f>1000</f>
        <v>1000</v>
      </c>
      <c r="E25" s="1113" t="s">
        <v>1087</v>
      </c>
      <c r="F25" s="1113"/>
      <c r="G25" s="1107" t="s">
        <v>1094</v>
      </c>
    </row>
    <row r="26" spans="1:12" s="241" customFormat="1" x14ac:dyDescent="0.3">
      <c r="A26" s="1092" t="s">
        <v>1095</v>
      </c>
      <c r="B26" s="1105">
        <v>23.671187829736532</v>
      </c>
      <c r="C26" s="1108">
        <f>B26*$D$5/$D$6</f>
        <v>23.813222833432508</v>
      </c>
      <c r="D26" s="1096">
        <f>C26*$D$4/$D$5</f>
        <v>24.64667271647977</v>
      </c>
      <c r="E26" s="1097">
        <f>D26*$D$3/$D$4</f>
        <v>25.016370266350336</v>
      </c>
      <c r="F26" s="1097">
        <f t="shared" ref="F26:F58" si="4">E26</f>
        <v>25.016370266350336</v>
      </c>
      <c r="G26" s="1107" t="s">
        <v>1096</v>
      </c>
      <c r="L26" s="1119"/>
    </row>
    <row r="27" spans="1:12" s="241" customFormat="1" x14ac:dyDescent="0.3">
      <c r="A27" s="1092" t="s">
        <v>1097</v>
      </c>
      <c r="B27" s="1105">
        <v>1057.8000000000002</v>
      </c>
      <c r="C27" s="1108">
        <f t="shared" ref="C27:C28" si="5">ROUND(((B27*$D$5/$D$6)/12),2)*12</f>
        <v>1064.1600000000001</v>
      </c>
      <c r="D27" s="1096">
        <f>ROUND(((C27*$D$4/$D$5)/12),2)*12</f>
        <v>1101.3600000000001</v>
      </c>
      <c r="E27" s="1097">
        <f>ROUND(((D27*$D$3/$D$4)/12),2)*12</f>
        <v>1117.92</v>
      </c>
      <c r="F27" s="1097">
        <f t="shared" si="4"/>
        <v>1117.92</v>
      </c>
      <c r="G27" s="1107" t="s">
        <v>1098</v>
      </c>
      <c r="H27" s="913"/>
    </row>
    <row r="28" spans="1:12" s="241" customFormat="1" ht="25" x14ac:dyDescent="0.3">
      <c r="A28" s="1101" t="s">
        <v>1099</v>
      </c>
      <c r="B28" s="1120">
        <v>1162.56</v>
      </c>
      <c r="C28" s="1103">
        <f t="shared" si="5"/>
        <v>1169.52</v>
      </c>
      <c r="D28" s="1113" t="s">
        <v>1100</v>
      </c>
      <c r="E28" s="1113" t="s">
        <v>1100</v>
      </c>
      <c r="F28" s="1113"/>
      <c r="G28" s="1104" t="s">
        <v>1101</v>
      </c>
    </row>
    <row r="29" spans="1:12" s="241" customFormat="1" ht="12.75" customHeight="1" x14ac:dyDescent="0.3">
      <c r="A29" s="1092" t="s">
        <v>1102</v>
      </c>
      <c r="B29" s="1105">
        <v>36.648592122282302</v>
      </c>
      <c r="C29" s="1108">
        <f t="shared" ref="C29:C56" si="6">B29*$D$5/$D$6</f>
        <v>36.868495870035993</v>
      </c>
      <c r="D29" s="1096">
        <f t="shared" ref="D29:D58" si="7">C29*$D$4/$D$5</f>
        <v>38.158873228277038</v>
      </c>
      <c r="E29" s="1097">
        <f t="shared" ref="E29:E58" si="8">D29*$D$3/$D$4</f>
        <v>38.731252392823777</v>
      </c>
      <c r="F29" s="1097">
        <f t="shared" si="4"/>
        <v>38.731252392823777</v>
      </c>
      <c r="G29" s="1545" t="s">
        <v>1103</v>
      </c>
    </row>
    <row r="30" spans="1:12" s="241" customFormat="1" x14ac:dyDescent="0.3">
      <c r="A30" s="1092" t="s">
        <v>1104</v>
      </c>
      <c r="B30" s="1105">
        <v>42.9662742119867</v>
      </c>
      <c r="C30" s="1108">
        <f t="shared" si="6"/>
        <v>43.224086154521984</v>
      </c>
      <c r="D30" s="1096">
        <f t="shared" si="7"/>
        <v>44.736905725493024</v>
      </c>
      <c r="E30" s="1097">
        <f t="shared" si="8"/>
        <v>45.407954699354981</v>
      </c>
      <c r="F30" s="1097">
        <f t="shared" si="4"/>
        <v>45.407954699354981</v>
      </c>
      <c r="G30" s="1546"/>
    </row>
    <row r="31" spans="1:12" s="241" customFormat="1" x14ac:dyDescent="0.3">
      <c r="A31" s="1092" t="s">
        <v>1105</v>
      </c>
      <c r="B31" s="1105">
        <v>54.605698061967701</v>
      </c>
      <c r="C31" s="1108">
        <f t="shared" si="6"/>
        <v>54.933350420684981</v>
      </c>
      <c r="D31" s="1096">
        <f t="shared" si="7"/>
        <v>56.855987889949979</v>
      </c>
      <c r="E31" s="1097">
        <f t="shared" si="8"/>
        <v>57.708821846897457</v>
      </c>
      <c r="F31" s="1097">
        <f t="shared" si="4"/>
        <v>57.708821846897457</v>
      </c>
      <c r="G31" s="1547"/>
    </row>
    <row r="32" spans="1:12" ht="26" x14ac:dyDescent="0.3">
      <c r="A32" s="1121" t="s">
        <v>1106</v>
      </c>
      <c r="B32" s="1122"/>
      <c r="C32" s="1122"/>
      <c r="D32" s="1123"/>
      <c r="E32" s="1123"/>
      <c r="F32" s="1124"/>
      <c r="G32" s="1125"/>
    </row>
    <row r="33" spans="1:7" x14ac:dyDescent="0.3">
      <c r="A33" s="1126" t="s">
        <v>673</v>
      </c>
      <c r="B33" s="1127"/>
      <c r="C33" s="1127"/>
      <c r="D33" s="1128"/>
      <c r="E33" s="1128"/>
      <c r="F33" s="1129"/>
      <c r="G33" s="1130"/>
    </row>
    <row r="34" spans="1:7" x14ac:dyDescent="0.3">
      <c r="A34" s="1131" t="s">
        <v>1107</v>
      </c>
      <c r="B34" s="1127"/>
      <c r="C34" s="1132">
        <v>2291.02</v>
      </c>
      <c r="D34" s="1133">
        <v>2371.1999999999998</v>
      </c>
      <c r="E34" s="1134">
        <v>2406.7200000000003</v>
      </c>
      <c r="F34" s="1135">
        <f t="shared" si="4"/>
        <v>2406.7200000000003</v>
      </c>
      <c r="G34" s="1130"/>
    </row>
    <row r="35" spans="1:7" x14ac:dyDescent="0.3">
      <c r="A35" s="1136" t="s">
        <v>1108</v>
      </c>
      <c r="B35" s="1127"/>
      <c r="C35" s="1132">
        <v>2372.27</v>
      </c>
      <c r="D35" s="1133">
        <v>2455.3200000000002</v>
      </c>
      <c r="E35" s="1134">
        <v>2492.16</v>
      </c>
      <c r="F35" s="1135">
        <f t="shared" si="4"/>
        <v>2492.16</v>
      </c>
      <c r="G35" s="1130"/>
    </row>
    <row r="36" spans="1:7" x14ac:dyDescent="0.3">
      <c r="A36" s="1136" t="s">
        <v>1109</v>
      </c>
      <c r="B36" s="1127"/>
      <c r="C36" s="1132">
        <v>2673.83</v>
      </c>
      <c r="D36" s="1133">
        <v>2767.44</v>
      </c>
      <c r="E36" s="1134">
        <v>2808.96</v>
      </c>
      <c r="F36" s="1135">
        <f t="shared" si="4"/>
        <v>2808.96</v>
      </c>
      <c r="G36" s="1130"/>
    </row>
    <row r="37" spans="1:7" x14ac:dyDescent="0.3">
      <c r="A37" s="1136" t="s">
        <v>1110</v>
      </c>
      <c r="B37" s="1127"/>
      <c r="C37" s="1132">
        <v>2768.35</v>
      </c>
      <c r="D37" s="1133">
        <v>2865.24</v>
      </c>
      <c r="E37" s="1134">
        <v>2908.2</v>
      </c>
      <c r="F37" s="1135">
        <f t="shared" si="4"/>
        <v>2908.2</v>
      </c>
      <c r="G37" s="1130"/>
    </row>
    <row r="38" spans="1:7" x14ac:dyDescent="0.3">
      <c r="A38" s="1136" t="s">
        <v>1111</v>
      </c>
      <c r="B38" s="1127"/>
      <c r="C38" s="1132">
        <v>3057.96</v>
      </c>
      <c r="D38" s="1133">
        <v>3165</v>
      </c>
      <c r="E38" s="1134">
        <v>3212.5199999999995</v>
      </c>
      <c r="F38" s="1135">
        <f t="shared" si="4"/>
        <v>3212.5199999999995</v>
      </c>
      <c r="G38" s="1130"/>
    </row>
    <row r="39" spans="1:7" x14ac:dyDescent="0.3">
      <c r="A39" s="1136" t="s">
        <v>1112</v>
      </c>
      <c r="B39" s="1127"/>
      <c r="C39" s="1132">
        <v>3166.12</v>
      </c>
      <c r="D39" s="1133">
        <v>3276.96</v>
      </c>
      <c r="E39" s="1134">
        <v>3326.04</v>
      </c>
      <c r="F39" s="1135">
        <f t="shared" si="4"/>
        <v>3326.04</v>
      </c>
      <c r="G39" s="1130"/>
    </row>
    <row r="40" spans="1:7" x14ac:dyDescent="0.3">
      <c r="A40" s="1136" t="s">
        <v>1113</v>
      </c>
      <c r="B40" s="1127"/>
      <c r="C40" s="1132">
        <v>3437.62</v>
      </c>
      <c r="D40" s="1133">
        <v>3557.88</v>
      </c>
      <c r="E40" s="1134">
        <v>3611.2799999999997</v>
      </c>
      <c r="F40" s="1135">
        <f t="shared" si="4"/>
        <v>3611.2799999999997</v>
      </c>
      <c r="G40" s="1130"/>
    </row>
    <row r="41" spans="1:7" x14ac:dyDescent="0.3">
      <c r="A41" s="1136" t="s">
        <v>1114</v>
      </c>
      <c r="B41" s="1137"/>
      <c r="C41" s="1138">
        <v>3559.31</v>
      </c>
      <c r="D41" s="1139">
        <v>3683.88</v>
      </c>
      <c r="E41" s="1140">
        <v>3739.2000000000003</v>
      </c>
      <c r="F41" s="1140">
        <f t="shared" si="4"/>
        <v>3739.2000000000003</v>
      </c>
      <c r="G41" s="1141"/>
    </row>
    <row r="42" spans="1:7" ht="15" customHeight="1" x14ac:dyDescent="0.3">
      <c r="A42" s="1142" t="s">
        <v>1115</v>
      </c>
      <c r="B42" s="1122"/>
      <c r="C42" s="1143"/>
      <c r="D42" s="1144"/>
      <c r="E42" s="1145"/>
      <c r="F42" s="1135"/>
      <c r="G42" s="1125"/>
    </row>
    <row r="43" spans="1:7" x14ac:dyDescent="0.3">
      <c r="A43" s="1131" t="s">
        <v>1107</v>
      </c>
      <c r="B43" s="1127"/>
      <c r="C43" s="1132">
        <v>1096.5</v>
      </c>
      <c r="D43" s="1133">
        <v>1134.8399999999999</v>
      </c>
      <c r="E43" s="1134">
        <v>1151.8799999999999</v>
      </c>
      <c r="F43" s="1135">
        <f t="shared" si="4"/>
        <v>1151.8799999999999</v>
      </c>
      <c r="G43" s="1130"/>
    </row>
    <row r="44" spans="1:7" x14ac:dyDescent="0.3">
      <c r="A44" s="1136" t="s">
        <v>1108</v>
      </c>
      <c r="B44" s="1127"/>
      <c r="C44" s="1132">
        <v>1134.6500000000001</v>
      </c>
      <c r="D44" s="1133">
        <v>1174.32</v>
      </c>
      <c r="E44" s="1134">
        <v>1191.96</v>
      </c>
      <c r="F44" s="1135">
        <f t="shared" si="4"/>
        <v>1191.96</v>
      </c>
      <c r="G44" s="1130"/>
    </row>
    <row r="45" spans="1:7" x14ac:dyDescent="0.3">
      <c r="A45" s="1136" t="s">
        <v>1109</v>
      </c>
      <c r="B45" s="1127"/>
      <c r="C45" s="1132">
        <v>1252.5899999999999</v>
      </c>
      <c r="D45" s="1133">
        <v>1296.48</v>
      </c>
      <c r="E45" s="1134">
        <v>1315.92</v>
      </c>
      <c r="F45" s="1135">
        <f t="shared" si="4"/>
        <v>1315.92</v>
      </c>
      <c r="G45" s="1130"/>
    </row>
    <row r="46" spans="1:7" x14ac:dyDescent="0.3">
      <c r="A46" s="1136" t="s">
        <v>1110</v>
      </c>
      <c r="B46" s="1127"/>
      <c r="C46" s="1132">
        <v>1297.5</v>
      </c>
      <c r="D46" s="1133">
        <v>1342.92</v>
      </c>
      <c r="E46" s="1134">
        <v>1363.08</v>
      </c>
      <c r="F46" s="1135">
        <f t="shared" si="4"/>
        <v>1363.08</v>
      </c>
      <c r="G46" s="1130"/>
    </row>
    <row r="47" spans="1:7" x14ac:dyDescent="0.3">
      <c r="A47" s="1136" t="s">
        <v>1111</v>
      </c>
      <c r="B47" s="1127"/>
      <c r="C47" s="1132">
        <v>1404.22</v>
      </c>
      <c r="D47" s="1133">
        <v>1453.32</v>
      </c>
      <c r="E47" s="1134">
        <v>1475.16</v>
      </c>
      <c r="F47" s="1135">
        <f t="shared" si="4"/>
        <v>1475.16</v>
      </c>
      <c r="G47" s="1130"/>
    </row>
    <row r="48" spans="1:7" x14ac:dyDescent="0.3">
      <c r="A48" s="1136" t="s">
        <v>1112</v>
      </c>
      <c r="B48" s="1127"/>
      <c r="C48" s="1132">
        <v>1453.35</v>
      </c>
      <c r="D48" s="1133">
        <v>1504.2</v>
      </c>
      <c r="E48" s="1134">
        <v>1526.76</v>
      </c>
      <c r="F48" s="1135">
        <f t="shared" si="4"/>
        <v>1526.76</v>
      </c>
      <c r="G48" s="1130"/>
    </row>
    <row r="49" spans="1:8" x14ac:dyDescent="0.3">
      <c r="A49" s="1136" t="s">
        <v>1113</v>
      </c>
      <c r="B49" s="1127"/>
      <c r="C49" s="1132">
        <v>1557.41</v>
      </c>
      <c r="D49" s="1133">
        <v>1611.96</v>
      </c>
      <c r="E49" s="1134">
        <v>1636.08</v>
      </c>
      <c r="F49" s="1135">
        <f t="shared" si="4"/>
        <v>1636.08</v>
      </c>
      <c r="G49" s="1130"/>
    </row>
    <row r="50" spans="1:8" x14ac:dyDescent="0.3">
      <c r="A50" s="1146" t="s">
        <v>1114</v>
      </c>
      <c r="B50" s="1137"/>
      <c r="C50" s="1138">
        <v>1612.58</v>
      </c>
      <c r="D50" s="1133">
        <v>1668.96</v>
      </c>
      <c r="E50" s="1140">
        <v>1694.04</v>
      </c>
      <c r="F50" s="1135">
        <f t="shared" si="4"/>
        <v>1694.04</v>
      </c>
      <c r="G50" s="1130"/>
    </row>
    <row r="51" spans="1:8" s="241" customFormat="1" x14ac:dyDescent="0.3">
      <c r="A51" s="1092"/>
      <c r="B51" s="1105"/>
      <c r="C51" s="1147"/>
      <c r="D51" s="1148"/>
      <c r="E51" s="1149"/>
      <c r="F51" s="1149"/>
      <c r="G51" s="1150"/>
    </row>
    <row r="52" spans="1:8" s="241" customFormat="1" x14ac:dyDescent="0.3">
      <c r="A52" s="1092" t="s">
        <v>1116</v>
      </c>
      <c r="B52" s="1151">
        <v>26.397448731503893</v>
      </c>
      <c r="C52" s="1108">
        <f t="shared" si="6"/>
        <v>26.555842207788739</v>
      </c>
      <c r="D52" s="1152">
        <f t="shared" si="7"/>
        <v>27.485282281361208</v>
      </c>
      <c r="E52" s="1097">
        <f t="shared" si="8"/>
        <v>27.897558682066844</v>
      </c>
      <c r="F52" s="1097">
        <f t="shared" si="4"/>
        <v>27.897558682066844</v>
      </c>
      <c r="G52" s="1153" t="s">
        <v>1117</v>
      </c>
    </row>
    <row r="53" spans="1:8" s="241" customFormat="1" x14ac:dyDescent="0.3">
      <c r="A53" s="1092" t="s">
        <v>1118</v>
      </c>
      <c r="B53" s="1151">
        <v>31.849970535038615</v>
      </c>
      <c r="C53" s="1108">
        <f t="shared" si="6"/>
        <v>32.041080956501197</v>
      </c>
      <c r="D53" s="1152">
        <f t="shared" si="7"/>
        <v>33.162501411124076</v>
      </c>
      <c r="E53" s="1097">
        <f t="shared" si="8"/>
        <v>33.659935513499853</v>
      </c>
      <c r="F53" s="1097">
        <f t="shared" si="4"/>
        <v>33.659935513499853</v>
      </c>
      <c r="G53" s="1154"/>
    </row>
    <row r="54" spans="1:8" s="241" customFormat="1" x14ac:dyDescent="0.3">
      <c r="A54" s="1092" t="s">
        <v>1119</v>
      </c>
      <c r="B54" s="1151">
        <v>43.700654454898213</v>
      </c>
      <c r="C54" s="1108">
        <f t="shared" si="6"/>
        <v>43.962872923260022</v>
      </c>
      <c r="D54" s="1152">
        <f t="shared" si="7"/>
        <v>45.501549630424194</v>
      </c>
      <c r="E54" s="1097">
        <f t="shared" si="8"/>
        <v>46.184068184031389</v>
      </c>
      <c r="F54" s="1097">
        <f t="shared" si="4"/>
        <v>46.184068184031389</v>
      </c>
      <c r="G54" s="1154"/>
    </row>
    <row r="55" spans="1:8" s="241" customFormat="1" x14ac:dyDescent="0.3">
      <c r="A55" s="1092" t="s">
        <v>1120</v>
      </c>
      <c r="B55" s="1151">
        <v>56.426558664255083</v>
      </c>
      <c r="C55" s="1108">
        <f t="shared" si="6"/>
        <v>56.765136792487432</v>
      </c>
      <c r="D55" s="1152">
        <f t="shared" si="7"/>
        <v>58.751885791217603</v>
      </c>
      <c r="E55" s="1097">
        <f t="shared" si="8"/>
        <v>59.633158021232056</v>
      </c>
      <c r="F55" s="1097">
        <f t="shared" si="4"/>
        <v>59.633158021232056</v>
      </c>
      <c r="G55" s="1154"/>
    </row>
    <row r="56" spans="1:8" s="241" customFormat="1" x14ac:dyDescent="0.3">
      <c r="A56" s="1092" t="s">
        <v>1121</v>
      </c>
      <c r="B56" s="1151">
        <v>76.456025289416772</v>
      </c>
      <c r="C56" s="1108">
        <f t="shared" si="6"/>
        <v>76.914786882314957</v>
      </c>
      <c r="D56" s="1152">
        <f t="shared" si="7"/>
        <v>79.606762705162041</v>
      </c>
      <c r="E56" s="1097">
        <f t="shared" si="8"/>
        <v>80.800855938913116</v>
      </c>
      <c r="F56" s="1097">
        <f t="shared" si="4"/>
        <v>80.800855938913116</v>
      </c>
      <c r="G56" s="1154"/>
    </row>
    <row r="57" spans="1:8" s="241" customFormat="1" x14ac:dyDescent="0.3">
      <c r="A57" s="1092" t="s">
        <v>1122</v>
      </c>
      <c r="B57" s="1105">
        <v>909.76</v>
      </c>
      <c r="C57" s="1108">
        <f>ROUND(((B57*$D$5/$D$6)/4),2)*4</f>
        <v>915.2</v>
      </c>
      <c r="D57" s="1152">
        <f t="shared" si="7"/>
        <v>947.23150360202237</v>
      </c>
      <c r="E57" s="1097">
        <f t="shared" si="8"/>
        <v>961.43987850399151</v>
      </c>
      <c r="F57" s="1097">
        <f t="shared" si="4"/>
        <v>961.43987850399151</v>
      </c>
      <c r="G57" s="1153" t="s">
        <v>1123</v>
      </c>
      <c r="H57" s="913"/>
    </row>
    <row r="58" spans="1:8" s="241" customFormat="1" x14ac:dyDescent="0.3">
      <c r="A58" s="1092" t="s">
        <v>1124</v>
      </c>
      <c r="B58" s="1105">
        <v>726.3724802627695</v>
      </c>
      <c r="C58" s="1108">
        <f t="shared" ref="C58:C59" si="9">B58*$D$5/$D$6</f>
        <v>730.73095684877217</v>
      </c>
      <c r="D58" s="1152">
        <f t="shared" si="7"/>
        <v>756.30614399519993</v>
      </c>
      <c r="E58" s="1097">
        <f t="shared" si="8"/>
        <v>767.65065818595815</v>
      </c>
      <c r="F58" s="1097">
        <f t="shared" si="4"/>
        <v>767.65065818595815</v>
      </c>
      <c r="G58" s="1153" t="s">
        <v>1125</v>
      </c>
      <c r="H58" s="913"/>
    </row>
    <row r="59" spans="1:8" s="241" customFormat="1" ht="12.75" hidden="1" customHeight="1" x14ac:dyDescent="0.3">
      <c r="A59" s="1101" t="s">
        <v>1126</v>
      </c>
      <c r="B59" s="1155">
        <v>11830.58</v>
      </c>
      <c r="C59" s="1103">
        <f t="shared" si="9"/>
        <v>11901.56741669037</v>
      </c>
      <c r="D59" s="1156">
        <v>12000</v>
      </c>
      <c r="E59" s="1103"/>
      <c r="F59" s="1103"/>
      <c r="G59" s="1157"/>
    </row>
    <row r="60" spans="1:8" s="241" customFormat="1" ht="12.75" hidden="1" customHeight="1" x14ac:dyDescent="0.3">
      <c r="A60" s="1158" t="s">
        <v>1127</v>
      </c>
      <c r="B60" s="1159">
        <v>2866.44</v>
      </c>
      <c r="C60" s="1160">
        <f t="shared" ref="C60:C68" si="10">ROUND(((B60*$D$5/$D$6)/12),2)*12</f>
        <v>2883.6000000000004</v>
      </c>
      <c r="D60" s="1161"/>
      <c r="E60" s="1097">
        <f t="shared" ref="E60:E67" si="11">ROUND(((C60*$D$4/$D$5)/12),2)*12</f>
        <v>2984.52</v>
      </c>
      <c r="F60" s="1097"/>
      <c r="G60" s="1162" t="s">
        <v>280</v>
      </c>
    </row>
    <row r="61" spans="1:8" s="241" customFormat="1" ht="12.75" hidden="1" customHeight="1" x14ac:dyDescent="0.3">
      <c r="A61" s="1163" t="s">
        <v>1128</v>
      </c>
      <c r="B61" s="1164">
        <f>B60</f>
        <v>2866.44</v>
      </c>
      <c r="C61" s="1165">
        <f t="shared" si="10"/>
        <v>2883.6000000000004</v>
      </c>
      <c r="D61" s="1166"/>
      <c r="E61" s="1097">
        <f t="shared" si="11"/>
        <v>2984.52</v>
      </c>
      <c r="F61" s="1097"/>
      <c r="G61" s="1167" t="s">
        <v>267</v>
      </c>
    </row>
    <row r="62" spans="1:8" s="241" customFormat="1" ht="12.75" hidden="1" customHeight="1" x14ac:dyDescent="0.3">
      <c r="A62" s="1168"/>
      <c r="B62" s="1164">
        <f>B60</f>
        <v>2866.44</v>
      </c>
      <c r="C62" s="1165">
        <f t="shared" si="10"/>
        <v>2883.6000000000004</v>
      </c>
      <c r="D62" s="1166"/>
      <c r="E62" s="1097">
        <f t="shared" si="11"/>
        <v>2984.52</v>
      </c>
      <c r="F62" s="1097"/>
      <c r="G62" s="1167" t="s">
        <v>270</v>
      </c>
    </row>
    <row r="63" spans="1:8" s="241" customFormat="1" ht="12.75" hidden="1" customHeight="1" x14ac:dyDescent="0.3">
      <c r="A63" s="1168"/>
      <c r="B63" s="1164">
        <f>B60</f>
        <v>2866.44</v>
      </c>
      <c r="C63" s="1165">
        <f t="shared" si="10"/>
        <v>2883.6000000000004</v>
      </c>
      <c r="D63" s="1166"/>
      <c r="E63" s="1097">
        <f t="shared" si="11"/>
        <v>2984.52</v>
      </c>
      <c r="F63" s="1097"/>
      <c r="G63" s="1167" t="s">
        <v>272</v>
      </c>
    </row>
    <row r="64" spans="1:8" s="241" customFormat="1" ht="12.75" hidden="1" customHeight="1" x14ac:dyDescent="0.3">
      <c r="A64" s="1168"/>
      <c r="B64" s="1164">
        <v>3532.2</v>
      </c>
      <c r="C64" s="1165">
        <f t="shared" si="10"/>
        <v>3553.44</v>
      </c>
      <c r="D64" s="1166"/>
      <c r="E64" s="1097">
        <f t="shared" si="11"/>
        <v>3677.76</v>
      </c>
      <c r="F64" s="1097"/>
      <c r="G64" s="1167" t="s">
        <v>275</v>
      </c>
    </row>
    <row r="65" spans="1:7" s="241" customFormat="1" ht="12.75" hidden="1" customHeight="1" x14ac:dyDescent="0.3">
      <c r="A65" s="1168"/>
      <c r="B65" s="1164">
        <f>B64</f>
        <v>3532.2</v>
      </c>
      <c r="C65" s="1165">
        <f t="shared" si="10"/>
        <v>3553.44</v>
      </c>
      <c r="D65" s="1166"/>
      <c r="E65" s="1097">
        <f t="shared" si="11"/>
        <v>3677.76</v>
      </c>
      <c r="F65" s="1097"/>
      <c r="G65" s="1167" t="s">
        <v>1129</v>
      </c>
    </row>
    <row r="66" spans="1:7" s="241" customFormat="1" ht="12.75" hidden="1" customHeight="1" x14ac:dyDescent="0.3">
      <c r="A66" s="1168"/>
      <c r="B66" s="1164">
        <v>2866.44</v>
      </c>
      <c r="C66" s="1165">
        <f t="shared" si="10"/>
        <v>2883.6000000000004</v>
      </c>
      <c r="D66" s="1166"/>
      <c r="E66" s="1097">
        <f t="shared" si="11"/>
        <v>2984.52</v>
      </c>
      <c r="F66" s="1097"/>
      <c r="G66" s="1167" t="s">
        <v>1130</v>
      </c>
    </row>
    <row r="67" spans="1:7" s="241" customFormat="1" ht="12.75" hidden="1" customHeight="1" x14ac:dyDescent="0.3">
      <c r="A67" s="1169"/>
      <c r="B67" s="1170">
        <v>4870.5600000000004</v>
      </c>
      <c r="C67" s="1171">
        <f t="shared" si="10"/>
        <v>4899.84</v>
      </c>
      <c r="D67" s="1172"/>
      <c r="E67" s="1097">
        <f t="shared" si="11"/>
        <v>5071.32</v>
      </c>
      <c r="F67" s="1097"/>
      <c r="G67" s="1173" t="s">
        <v>1131</v>
      </c>
    </row>
    <row r="68" spans="1:7" s="241" customFormat="1" ht="12" hidden="1" customHeight="1" x14ac:dyDescent="0.3">
      <c r="A68" s="1548" t="s">
        <v>1132</v>
      </c>
      <c r="B68" s="1174">
        <v>1130.6399999999999</v>
      </c>
      <c r="C68" s="1175">
        <f t="shared" si="10"/>
        <v>1137.48</v>
      </c>
      <c r="D68" s="1176"/>
      <c r="E68" s="1177"/>
      <c r="F68" s="1178"/>
      <c r="G68" s="1179" t="s">
        <v>327</v>
      </c>
    </row>
    <row r="69" spans="1:7" s="241" customFormat="1" hidden="1" x14ac:dyDescent="0.3">
      <c r="A69" s="1548"/>
      <c r="B69" s="1084">
        <v>568.74</v>
      </c>
      <c r="C69" s="1180">
        <f>C68/2</f>
        <v>568.74</v>
      </c>
      <c r="D69" s="1181"/>
      <c r="E69" s="1182"/>
      <c r="F69" s="1182"/>
      <c r="G69" s="1183">
        <v>13</v>
      </c>
    </row>
    <row r="70" spans="1:7" s="241" customFormat="1" hidden="1" x14ac:dyDescent="0.3">
      <c r="A70" s="1184"/>
      <c r="B70" s="1084">
        <f t="shared" ref="B70:B71" si="12">B68</f>
        <v>1130.6399999999999</v>
      </c>
      <c r="C70" s="1180">
        <f>ROUND(((B70*$D$5/$D$6)/12),2)*12</f>
        <v>1137.48</v>
      </c>
      <c r="D70" s="1181"/>
      <c r="E70" s="1182"/>
      <c r="F70" s="1182"/>
      <c r="G70" s="1183" t="s">
        <v>280</v>
      </c>
    </row>
    <row r="71" spans="1:7" s="241" customFormat="1" hidden="1" x14ac:dyDescent="0.3">
      <c r="A71" s="1184"/>
      <c r="B71" s="1084">
        <f t="shared" si="12"/>
        <v>568.74</v>
      </c>
      <c r="C71" s="1180">
        <f>C69</f>
        <v>568.74</v>
      </c>
      <c r="D71" s="1181"/>
      <c r="E71" s="1182"/>
      <c r="F71" s="1182"/>
      <c r="G71" s="1183">
        <v>18</v>
      </c>
    </row>
    <row r="72" spans="1:7" s="241" customFormat="1" hidden="1" x14ac:dyDescent="0.3">
      <c r="A72" s="1184"/>
      <c r="B72" s="1084">
        <f t="shared" ref="B72:B73" si="13">B68</f>
        <v>1130.6399999999999</v>
      </c>
      <c r="C72" s="1180">
        <f>ROUND(((B72*$D$5/$D$6)/12),2)*12</f>
        <v>1137.48</v>
      </c>
      <c r="D72" s="1181"/>
      <c r="E72" s="1182"/>
      <c r="F72" s="1182"/>
      <c r="G72" s="1183" t="s">
        <v>279</v>
      </c>
    </row>
    <row r="73" spans="1:7" s="241" customFormat="1" hidden="1" x14ac:dyDescent="0.3">
      <c r="A73" s="1184"/>
      <c r="B73" s="1084">
        <f t="shared" si="13"/>
        <v>568.74</v>
      </c>
      <c r="C73" s="1180">
        <f>C69</f>
        <v>568.74</v>
      </c>
      <c r="D73" s="1181"/>
      <c r="E73" s="1182"/>
      <c r="F73" s="1182"/>
      <c r="G73" s="1183">
        <v>16</v>
      </c>
    </row>
    <row r="74" spans="1:7" s="241" customFormat="1" hidden="1" x14ac:dyDescent="0.3">
      <c r="A74" s="1184"/>
      <c r="B74" s="1084">
        <v>1130.6399999999999</v>
      </c>
      <c r="C74" s="1180">
        <f t="shared" ref="C74:C75" si="14">ROUND(((B74*$D$5/$D$6)/12),2)*12</f>
        <v>1137.48</v>
      </c>
      <c r="D74" s="1181"/>
      <c r="E74" s="1182"/>
      <c r="F74" s="1182"/>
      <c r="G74" s="1183" t="s">
        <v>267</v>
      </c>
    </row>
    <row r="75" spans="1:7" s="241" customFormat="1" hidden="1" x14ac:dyDescent="0.3">
      <c r="A75" s="1184"/>
      <c r="B75" s="1084">
        <v>1162.68</v>
      </c>
      <c r="C75" s="1180">
        <f t="shared" si="14"/>
        <v>1169.6399999999999</v>
      </c>
      <c r="D75" s="1181"/>
      <c r="E75" s="1182"/>
      <c r="F75" s="1182"/>
      <c r="G75" s="1183" t="s">
        <v>270</v>
      </c>
    </row>
    <row r="76" spans="1:7" s="241" customFormat="1" hidden="1" x14ac:dyDescent="0.3">
      <c r="A76" s="1184"/>
      <c r="B76" s="1084">
        <v>584.81999999999994</v>
      </c>
      <c r="C76" s="1180">
        <f>C75/2</f>
        <v>584.81999999999994</v>
      </c>
      <c r="D76" s="1181"/>
      <c r="E76" s="1182"/>
      <c r="F76" s="1182"/>
      <c r="G76" s="1183">
        <v>14</v>
      </c>
    </row>
    <row r="77" spans="1:7" s="241" customFormat="1" hidden="1" x14ac:dyDescent="0.3">
      <c r="A77" s="1184"/>
      <c r="B77" s="1084">
        <f t="shared" ref="B77:B78" si="15">B68</f>
        <v>1130.6399999999999</v>
      </c>
      <c r="C77" s="1180">
        <f>ROUND(((B77*$D$5/$D$6)/12),2)*12</f>
        <v>1137.48</v>
      </c>
      <c r="D77" s="1181"/>
      <c r="E77" s="1182"/>
      <c r="F77" s="1182"/>
      <c r="G77" s="1183">
        <v>11</v>
      </c>
    </row>
    <row r="78" spans="1:7" s="241" customFormat="1" hidden="1" x14ac:dyDescent="0.3">
      <c r="A78" s="1184"/>
      <c r="B78" s="1084">
        <f t="shared" si="15"/>
        <v>568.74</v>
      </c>
      <c r="C78" s="1180">
        <f>C69</f>
        <v>568.74</v>
      </c>
      <c r="D78" s="1181"/>
      <c r="E78" s="1182"/>
      <c r="F78" s="1182"/>
      <c r="G78" s="1183">
        <v>19</v>
      </c>
    </row>
    <row r="79" spans="1:7" s="241" customFormat="1" hidden="1" x14ac:dyDescent="0.3">
      <c r="A79" s="1184"/>
      <c r="B79" s="1084">
        <f t="shared" ref="B79:B80" si="16">B75</f>
        <v>1162.68</v>
      </c>
      <c r="C79" s="1180">
        <f>ROUND(((B79*$D$5/$D$6)/12),2)*12</f>
        <v>1169.6399999999999</v>
      </c>
      <c r="D79" s="1181"/>
      <c r="E79" s="1182"/>
      <c r="F79" s="1182"/>
      <c r="G79" s="1183">
        <v>10</v>
      </c>
    </row>
    <row r="80" spans="1:7" s="241" customFormat="1" hidden="1" x14ac:dyDescent="0.3">
      <c r="A80" s="1184"/>
      <c r="B80" s="1084">
        <f t="shared" si="16"/>
        <v>584.81999999999994</v>
      </c>
      <c r="C80" s="1180">
        <f>C76</f>
        <v>584.81999999999994</v>
      </c>
      <c r="D80" s="1181"/>
      <c r="E80" s="1182"/>
      <c r="F80" s="1182"/>
      <c r="G80" s="1183">
        <v>17</v>
      </c>
    </row>
    <row r="81" spans="1:7" s="241" customFormat="1" hidden="1" x14ac:dyDescent="0.3">
      <c r="A81" s="1184"/>
      <c r="B81" s="1084">
        <v>2098.08</v>
      </c>
      <c r="C81" s="1180">
        <f>ROUND(((B81*$D$5/$D$6)/12),2)*12</f>
        <v>2110.6799999999998</v>
      </c>
      <c r="D81" s="1181"/>
      <c r="E81" s="1182"/>
      <c r="F81" s="1182"/>
      <c r="G81" s="1183">
        <v>12</v>
      </c>
    </row>
    <row r="82" spans="1:7" s="241" customFormat="1" hidden="1" x14ac:dyDescent="0.3">
      <c r="A82" s="1185"/>
      <c r="B82" s="1186">
        <v>1049.04</v>
      </c>
      <c r="C82" s="1187">
        <f>C81/2</f>
        <v>1055.3399999999999</v>
      </c>
      <c r="D82" s="1188"/>
      <c r="E82" s="1189"/>
      <c r="F82" s="1178"/>
      <c r="G82" s="1190">
        <v>15</v>
      </c>
    </row>
    <row r="83" spans="1:7" s="241" customFormat="1" ht="12" hidden="1" customHeight="1" x14ac:dyDescent="0.3">
      <c r="A83" s="1548" t="s">
        <v>1133</v>
      </c>
      <c r="B83" s="1174">
        <v>15.291205057883353</v>
      </c>
      <c r="C83" s="1180">
        <f t="shared" ref="C83:C91" si="17">B83*$D$5/$D$6</f>
        <v>15.38295737646299</v>
      </c>
      <c r="D83" s="1549" t="s">
        <v>1134</v>
      </c>
      <c r="E83" s="1549" t="s">
        <v>1134</v>
      </c>
      <c r="F83" s="1191"/>
      <c r="G83" s="1179" t="s">
        <v>1135</v>
      </c>
    </row>
    <row r="84" spans="1:7" s="241" customFormat="1" hidden="1" x14ac:dyDescent="0.3">
      <c r="A84" s="1548"/>
      <c r="B84" s="1084">
        <v>19.898686581903469</v>
      </c>
      <c r="C84" s="1180">
        <f t="shared" si="17"/>
        <v>20.018085322791972</v>
      </c>
      <c r="D84" s="1550"/>
      <c r="E84" s="1550"/>
      <c r="F84" s="1191"/>
      <c r="G84" s="1183" t="s">
        <v>1136</v>
      </c>
    </row>
    <row r="85" spans="1:7" s="241" customFormat="1" hidden="1" x14ac:dyDescent="0.3">
      <c r="A85" s="1548"/>
      <c r="B85" s="1084">
        <v>24.516228109251138</v>
      </c>
      <c r="C85" s="1180">
        <f t="shared" si="17"/>
        <v>24.663333635815988</v>
      </c>
      <c r="D85" s="1550"/>
      <c r="E85" s="1550"/>
      <c r="F85" s="1191"/>
      <c r="G85" s="1183" t="s">
        <v>1137</v>
      </c>
    </row>
    <row r="86" spans="1:7" s="241" customFormat="1" hidden="1" x14ac:dyDescent="0.3">
      <c r="A86" s="1184"/>
      <c r="B86" s="1192">
        <v>28.795000000000002</v>
      </c>
      <c r="C86" s="1180">
        <f t="shared" si="17"/>
        <v>28.96777958169416</v>
      </c>
      <c r="D86" s="1550"/>
      <c r="E86" s="1550"/>
      <c r="F86" s="1191"/>
      <c r="G86" s="1183" t="s">
        <v>1138</v>
      </c>
    </row>
    <row r="87" spans="1:7" s="241" customFormat="1" hidden="1" x14ac:dyDescent="0.3">
      <c r="A87" s="1184"/>
      <c r="B87" s="1084">
        <v>34.193951310358898</v>
      </c>
      <c r="C87" s="1180">
        <f t="shared" si="17"/>
        <v>34.399126396445858</v>
      </c>
      <c r="D87" s="1550"/>
      <c r="E87" s="1550"/>
      <c r="F87" s="1191"/>
      <c r="G87" s="1183" t="s">
        <v>1139</v>
      </c>
    </row>
    <row r="88" spans="1:7" s="241" customFormat="1" hidden="1" x14ac:dyDescent="0.3">
      <c r="A88" s="1184"/>
      <c r="B88" s="1084">
        <v>39.64295211272897</v>
      </c>
      <c r="C88" s="1180">
        <f t="shared" si="17"/>
        <v>39.88082301681505</v>
      </c>
      <c r="D88" s="1550"/>
      <c r="E88" s="1550"/>
      <c r="F88" s="1191"/>
      <c r="G88" s="1183">
        <v>17</v>
      </c>
    </row>
    <row r="89" spans="1:7" s="241" customFormat="1" hidden="1" x14ac:dyDescent="0.3">
      <c r="A89" s="1184"/>
      <c r="B89" s="1193">
        <v>45.385705012263656</v>
      </c>
      <c r="C89" s="1180">
        <f t="shared" si="17"/>
        <v>45.658034344679464</v>
      </c>
      <c r="D89" s="1550"/>
      <c r="E89" s="1550"/>
      <c r="F89" s="1191"/>
      <c r="G89" s="1183">
        <v>18</v>
      </c>
    </row>
    <row r="90" spans="1:7" s="241" customFormat="1" hidden="1" x14ac:dyDescent="0.3">
      <c r="A90" s="1184"/>
      <c r="B90" s="1084">
        <v>52.161117253371835</v>
      </c>
      <c r="C90" s="1180">
        <f t="shared" si="17"/>
        <v>52.474101313789873</v>
      </c>
      <c r="D90" s="1550"/>
      <c r="E90" s="1550"/>
      <c r="F90" s="1191"/>
      <c r="G90" s="1183">
        <v>19</v>
      </c>
    </row>
    <row r="91" spans="1:7" s="241" customFormat="1" hidden="1" x14ac:dyDescent="0.3">
      <c r="A91" s="1184" t="s">
        <v>1140</v>
      </c>
      <c r="B91" s="1193">
        <v>6.7723942401099162</v>
      </c>
      <c r="C91" s="1180">
        <f t="shared" si="17"/>
        <v>6.8130308591018975</v>
      </c>
      <c r="D91" s="1550"/>
      <c r="E91" s="1550"/>
      <c r="F91" s="1191"/>
      <c r="G91" s="1183"/>
    </row>
    <row r="92" spans="1:7" s="241" customFormat="1" hidden="1" x14ac:dyDescent="0.3">
      <c r="A92" s="1184"/>
      <c r="B92" s="1084">
        <f>B90+B91</f>
        <v>58.933511493481753</v>
      </c>
      <c r="C92" s="1180">
        <f>C90+C91</f>
        <v>59.287132172891774</v>
      </c>
      <c r="D92" s="1550"/>
      <c r="E92" s="1550"/>
      <c r="F92" s="1191"/>
      <c r="G92" s="1183">
        <v>20</v>
      </c>
    </row>
    <row r="93" spans="1:7" s="241" customFormat="1" hidden="1" x14ac:dyDescent="0.3">
      <c r="A93" s="1184"/>
      <c r="B93" s="1084">
        <f>B92+B91</f>
        <v>65.705905733591663</v>
      </c>
      <c r="C93" s="1180">
        <f>C92+C91</f>
        <v>66.100163031993674</v>
      </c>
      <c r="D93" s="1550"/>
      <c r="E93" s="1550"/>
      <c r="F93" s="1191"/>
      <c r="G93" s="1183">
        <v>21</v>
      </c>
    </row>
    <row r="94" spans="1:7" s="241" customFormat="1" hidden="1" x14ac:dyDescent="0.3">
      <c r="A94" s="1184"/>
      <c r="B94" s="1084">
        <f>B93+B91</f>
        <v>72.478299973701581</v>
      </c>
      <c r="C94" s="1180">
        <f>ROUNDUP(C93+C91,2)</f>
        <v>72.92</v>
      </c>
      <c r="D94" s="1550"/>
      <c r="E94" s="1550"/>
      <c r="F94" s="1191"/>
      <c r="G94" s="1183">
        <v>22</v>
      </c>
    </row>
    <row r="95" spans="1:7" s="241" customFormat="1" hidden="1" x14ac:dyDescent="0.3">
      <c r="A95" s="1185"/>
      <c r="B95" s="1186">
        <f>B94+B91</f>
        <v>79.250694213811499</v>
      </c>
      <c r="C95" s="1187">
        <f>C94+C91</f>
        <v>79.733030859101902</v>
      </c>
      <c r="D95" s="1550"/>
      <c r="E95" s="1550"/>
      <c r="F95" s="1191"/>
      <c r="G95" s="1190">
        <v>23</v>
      </c>
    </row>
    <row r="96" spans="1:7" s="241" customFormat="1" ht="12" customHeight="1" x14ac:dyDescent="0.3">
      <c r="A96" s="1548" t="s">
        <v>1141</v>
      </c>
      <c r="B96" s="1174">
        <v>1480.0075695432126</v>
      </c>
      <c r="C96" s="1180">
        <f t="shared" ref="C96:C105" si="18">ROUND((B96*$D$5/$D$6),2)</f>
        <v>1488.89</v>
      </c>
      <c r="D96" s="1194">
        <f t="shared" ref="D96:D108" si="19">ROUND((C96*$D$4/$D$5),2)</f>
        <v>1541</v>
      </c>
      <c r="E96" s="1195">
        <f t="shared" ref="E96:E108" si="20">ROUND((D96*$D$3/$D$4),2)</f>
        <v>1564.11</v>
      </c>
      <c r="F96" s="1123">
        <f t="shared" ref="F96:F108" si="21">E96</f>
        <v>1564.11</v>
      </c>
      <c r="G96" s="1196" t="s">
        <v>1142</v>
      </c>
    </row>
    <row r="97" spans="1:7" s="241" customFormat="1" x14ac:dyDescent="0.3">
      <c r="A97" s="1548"/>
      <c r="B97" s="1084">
        <v>1085.2</v>
      </c>
      <c r="C97" s="1180">
        <f t="shared" si="18"/>
        <v>1091.71</v>
      </c>
      <c r="D97" s="1194">
        <f t="shared" si="19"/>
        <v>1129.92</v>
      </c>
      <c r="E97" s="1197">
        <f t="shared" si="20"/>
        <v>1146.8699999999999</v>
      </c>
      <c r="F97" s="1198">
        <f t="shared" si="21"/>
        <v>1146.8699999999999</v>
      </c>
      <c r="G97" s="1199" t="s">
        <v>1143</v>
      </c>
    </row>
    <row r="98" spans="1:7" s="241" customFormat="1" x14ac:dyDescent="0.3">
      <c r="A98" s="1184"/>
      <c r="B98" s="1084">
        <v>862.97</v>
      </c>
      <c r="C98" s="1180">
        <f t="shared" si="18"/>
        <v>868.15</v>
      </c>
      <c r="D98" s="1194">
        <f t="shared" si="19"/>
        <v>898.53</v>
      </c>
      <c r="E98" s="1197">
        <f t="shared" si="20"/>
        <v>912.01</v>
      </c>
      <c r="F98" s="1198">
        <f t="shared" si="21"/>
        <v>912.01</v>
      </c>
      <c r="G98" s="1199" t="s">
        <v>1144</v>
      </c>
    </row>
    <row r="99" spans="1:7" s="241" customFormat="1" x14ac:dyDescent="0.3">
      <c r="A99" s="1184"/>
      <c r="B99" s="1084">
        <v>452.01</v>
      </c>
      <c r="C99" s="1180">
        <f t="shared" si="18"/>
        <v>454.72</v>
      </c>
      <c r="D99" s="1194">
        <f t="shared" si="19"/>
        <v>470.63</v>
      </c>
      <c r="E99" s="1197">
        <f t="shared" si="20"/>
        <v>477.69</v>
      </c>
      <c r="F99" s="1198">
        <f t="shared" si="21"/>
        <v>477.69</v>
      </c>
      <c r="G99" s="1199" t="s">
        <v>1145</v>
      </c>
    </row>
    <row r="100" spans="1:7" s="241" customFormat="1" x14ac:dyDescent="0.3">
      <c r="A100" s="1184"/>
      <c r="B100" s="1084">
        <v>467.09</v>
      </c>
      <c r="C100" s="1180">
        <f t="shared" si="18"/>
        <v>469.89</v>
      </c>
      <c r="D100" s="1194">
        <f t="shared" si="19"/>
        <v>486.34</v>
      </c>
      <c r="E100" s="1197">
        <f t="shared" si="20"/>
        <v>493.64</v>
      </c>
      <c r="F100" s="1198">
        <f t="shared" si="21"/>
        <v>493.64</v>
      </c>
      <c r="G100" s="1199" t="s">
        <v>1146</v>
      </c>
    </row>
    <row r="101" spans="1:7" s="241" customFormat="1" x14ac:dyDescent="0.3">
      <c r="A101" s="1184"/>
      <c r="B101" s="1084">
        <v>472.49</v>
      </c>
      <c r="C101" s="1180">
        <f t="shared" si="18"/>
        <v>475.33</v>
      </c>
      <c r="D101" s="1194">
        <f t="shared" si="19"/>
        <v>491.97</v>
      </c>
      <c r="E101" s="1197">
        <f t="shared" si="20"/>
        <v>499.35</v>
      </c>
      <c r="F101" s="1198">
        <f t="shared" si="21"/>
        <v>499.35</v>
      </c>
      <c r="G101" s="1199" t="s">
        <v>1147</v>
      </c>
    </row>
    <row r="102" spans="1:7" s="241" customFormat="1" x14ac:dyDescent="0.3">
      <c r="A102" s="1184"/>
      <c r="B102" s="1084">
        <v>492.98</v>
      </c>
      <c r="C102" s="1180">
        <f t="shared" si="18"/>
        <v>495.94</v>
      </c>
      <c r="D102" s="1194">
        <f t="shared" si="19"/>
        <v>513.29999999999995</v>
      </c>
      <c r="E102" s="1197">
        <f t="shared" si="20"/>
        <v>521</v>
      </c>
      <c r="F102" s="1198">
        <f t="shared" si="21"/>
        <v>521</v>
      </c>
      <c r="G102" s="1199" t="s">
        <v>1148</v>
      </c>
    </row>
    <row r="103" spans="1:7" s="241" customFormat="1" x14ac:dyDescent="0.3">
      <c r="A103" s="1184"/>
      <c r="B103" s="1084">
        <v>592.22</v>
      </c>
      <c r="C103" s="1180">
        <f t="shared" si="18"/>
        <v>595.77</v>
      </c>
      <c r="D103" s="1194">
        <f t="shared" si="19"/>
        <v>616.62</v>
      </c>
      <c r="E103" s="1197">
        <f t="shared" si="20"/>
        <v>625.87</v>
      </c>
      <c r="F103" s="1198">
        <f t="shared" si="21"/>
        <v>625.87</v>
      </c>
      <c r="G103" s="1199" t="s">
        <v>1149</v>
      </c>
    </row>
    <row r="104" spans="1:7" s="241" customFormat="1" x14ac:dyDescent="0.3">
      <c r="A104" s="1184"/>
      <c r="B104" s="1084">
        <v>710.88</v>
      </c>
      <c r="C104" s="1180">
        <f t="shared" si="18"/>
        <v>715.15</v>
      </c>
      <c r="D104" s="1194">
        <f t="shared" si="19"/>
        <v>740.18</v>
      </c>
      <c r="E104" s="1197">
        <f t="shared" si="20"/>
        <v>751.28</v>
      </c>
      <c r="F104" s="1198">
        <f t="shared" si="21"/>
        <v>751.28</v>
      </c>
      <c r="G104" s="1199" t="s">
        <v>1150</v>
      </c>
    </row>
    <row r="105" spans="1:7" s="241" customFormat="1" x14ac:dyDescent="0.3">
      <c r="A105" s="1184"/>
      <c r="B105" s="1084">
        <v>731.38</v>
      </c>
      <c r="C105" s="1180">
        <f t="shared" si="18"/>
        <v>735.77</v>
      </c>
      <c r="D105" s="1194">
        <f t="shared" si="19"/>
        <v>761.52</v>
      </c>
      <c r="E105" s="1197">
        <f t="shared" si="20"/>
        <v>772.94</v>
      </c>
      <c r="F105" s="1198">
        <f t="shared" si="21"/>
        <v>772.94</v>
      </c>
      <c r="G105" s="1199" t="s">
        <v>1151</v>
      </c>
    </row>
    <row r="106" spans="1:7" s="241" customFormat="1" ht="12.75" customHeight="1" x14ac:dyDescent="0.3">
      <c r="A106" s="1551" t="s">
        <v>1152</v>
      </c>
      <c r="B106" s="1200">
        <v>10.595403728120889</v>
      </c>
      <c r="C106" s="1201">
        <f>[8]Greta!E11</f>
        <v>10.658979676168308</v>
      </c>
      <c r="D106" s="1194">
        <f t="shared" si="19"/>
        <v>11.03</v>
      </c>
      <c r="E106" s="1197">
        <f t="shared" si="20"/>
        <v>11.2</v>
      </c>
      <c r="F106" s="1198">
        <f t="shared" si="21"/>
        <v>11.2</v>
      </c>
      <c r="G106" s="1125" t="s">
        <v>1153</v>
      </c>
    </row>
    <row r="107" spans="1:7" s="241" customFormat="1" x14ac:dyDescent="0.3">
      <c r="A107" s="1552"/>
      <c r="B107" s="1202">
        <v>13.774024846557156</v>
      </c>
      <c r="C107" s="1084">
        <f>[8]Greta!E12</f>
        <v>13.85667370567946</v>
      </c>
      <c r="D107" s="1194">
        <f t="shared" si="19"/>
        <v>14.34</v>
      </c>
      <c r="E107" s="1197">
        <f t="shared" si="20"/>
        <v>14.56</v>
      </c>
      <c r="F107" s="1198">
        <f t="shared" si="21"/>
        <v>14.56</v>
      </c>
      <c r="G107" s="1130" t="s">
        <v>1154</v>
      </c>
    </row>
    <row r="108" spans="1:7" s="241" customFormat="1" x14ac:dyDescent="0.3">
      <c r="A108" s="1552"/>
      <c r="B108" s="1202">
        <v>19.0717267106176</v>
      </c>
      <c r="C108" s="1084">
        <f>[8]Greta!E13</f>
        <v>19.186163592479254</v>
      </c>
      <c r="D108" s="1203">
        <f t="shared" si="19"/>
        <v>19.86</v>
      </c>
      <c r="E108" s="1204">
        <f t="shared" si="20"/>
        <v>20.16</v>
      </c>
      <c r="F108" s="1205">
        <f t="shared" si="21"/>
        <v>20.16</v>
      </c>
      <c r="G108" s="1130" t="s">
        <v>1155</v>
      </c>
    </row>
    <row r="109" spans="1:7" s="241" customFormat="1" x14ac:dyDescent="0.3">
      <c r="A109" s="1552"/>
      <c r="B109" s="1083"/>
      <c r="C109" s="1180"/>
      <c r="D109" s="1206"/>
      <c r="E109" s="1207"/>
      <c r="F109" s="1128"/>
      <c r="G109" s="1130"/>
    </row>
    <row r="110" spans="1:7" s="241" customFormat="1" x14ac:dyDescent="0.3">
      <c r="A110" s="1552"/>
      <c r="B110" s="1083"/>
      <c r="C110" s="1180"/>
      <c r="D110" s="1206"/>
      <c r="E110" s="1207"/>
      <c r="F110" s="1128"/>
      <c r="G110" s="1130"/>
    </row>
    <row r="111" spans="1:7" s="241" customFormat="1" x14ac:dyDescent="0.3">
      <c r="A111" s="1552"/>
      <c r="B111" s="1083"/>
      <c r="C111" s="1180"/>
      <c r="D111" s="1206"/>
      <c r="E111" s="1207"/>
      <c r="F111" s="1128"/>
      <c r="G111" s="1130"/>
    </row>
    <row r="112" spans="1:7" s="241" customFormat="1" x14ac:dyDescent="0.3">
      <c r="A112" s="1552"/>
      <c r="B112" s="1083"/>
      <c r="C112" s="1180"/>
      <c r="D112" s="1206"/>
      <c r="E112" s="1207"/>
      <c r="F112" s="1128"/>
      <c r="G112" s="1130"/>
    </row>
    <row r="113" spans="1:7" s="241" customFormat="1" x14ac:dyDescent="0.3">
      <c r="A113" s="1553"/>
      <c r="B113" s="1208"/>
      <c r="C113" s="1209"/>
      <c r="D113" s="1210"/>
      <c r="E113" s="1211"/>
      <c r="F113" s="1212"/>
      <c r="G113" s="1141"/>
    </row>
    <row r="114" spans="1:7" x14ac:dyDescent="0.3">
      <c r="A114" s="1213"/>
    </row>
    <row r="115" spans="1:7" x14ac:dyDescent="0.3">
      <c r="A115" s="1214"/>
    </row>
    <row r="116" spans="1:7" x14ac:dyDescent="0.3">
      <c r="A116" s="1215"/>
      <c r="D116" s="1216"/>
    </row>
    <row r="117" spans="1:7" x14ac:dyDescent="0.3">
      <c r="A117" s="1217"/>
      <c r="D117" s="1216"/>
    </row>
    <row r="118" spans="1:7" x14ac:dyDescent="0.3">
      <c r="A118" s="1217"/>
      <c r="D118" s="1216"/>
    </row>
    <row r="119" spans="1:7" x14ac:dyDescent="0.3">
      <c r="A119" s="1217"/>
      <c r="D119" s="1216"/>
    </row>
    <row r="120" spans="1:7" x14ac:dyDescent="0.3">
      <c r="A120" s="1217"/>
      <c r="D120" s="1216"/>
    </row>
    <row r="121" spans="1:7" x14ac:dyDescent="0.3">
      <c r="A121" s="1217"/>
      <c r="D121" s="1216"/>
    </row>
    <row r="122" spans="1:7" x14ac:dyDescent="0.3">
      <c r="A122" s="1217"/>
      <c r="D122" s="1216"/>
    </row>
    <row r="123" spans="1:7" x14ac:dyDescent="0.3">
      <c r="A123" s="1217"/>
      <c r="D123" s="1216"/>
    </row>
    <row r="124" spans="1:7" ht="15" customHeight="1" x14ac:dyDescent="0.3">
      <c r="A124" s="1214"/>
      <c r="D124" s="1216"/>
    </row>
    <row r="125" spans="1:7" x14ac:dyDescent="0.3">
      <c r="A125" s="1215"/>
      <c r="D125" s="1216"/>
    </row>
    <row r="126" spans="1:7" x14ac:dyDescent="0.3">
      <c r="A126" s="1217"/>
      <c r="D126" s="1216"/>
    </row>
    <row r="127" spans="1:7" x14ac:dyDescent="0.3">
      <c r="A127" s="1217"/>
      <c r="D127" s="1216"/>
    </row>
    <row r="128" spans="1:7" x14ac:dyDescent="0.3">
      <c r="A128" s="1217"/>
      <c r="D128" s="1216"/>
    </row>
    <row r="129" spans="1:12" x14ac:dyDescent="0.3">
      <c r="A129" s="1217"/>
      <c r="D129" s="1216"/>
    </row>
    <row r="130" spans="1:12" x14ac:dyDescent="0.3">
      <c r="A130" s="1217"/>
      <c r="D130" s="1216"/>
    </row>
    <row r="131" spans="1:12" x14ac:dyDescent="0.3">
      <c r="A131" s="1217"/>
      <c r="D131" s="1216"/>
    </row>
    <row r="132" spans="1:12" x14ac:dyDescent="0.3">
      <c r="A132" s="1217"/>
      <c r="D132" s="1216"/>
    </row>
    <row r="136" spans="1:12" ht="14" x14ac:dyDescent="0.3">
      <c r="J136" s="710"/>
      <c r="K136" s="1554"/>
      <c r="L136" s="1554"/>
    </row>
    <row r="137" spans="1:12" ht="14" x14ac:dyDescent="0.3">
      <c r="G137" s="710"/>
      <c r="J137" s="710"/>
      <c r="K137" s="1218"/>
      <c r="L137" s="1219"/>
    </row>
    <row r="138" spans="1:12" ht="14" x14ac:dyDescent="0.3">
      <c r="D138" s="1083"/>
      <c r="E138" s="1083"/>
      <c r="F138" s="1083"/>
      <c r="G138" s="710"/>
      <c r="J138" s="710"/>
      <c r="K138" s="1220"/>
      <c r="L138" s="1219"/>
    </row>
    <row r="139" spans="1:12" ht="14" x14ac:dyDescent="0.3">
      <c r="D139" s="1083"/>
      <c r="E139" s="1221"/>
      <c r="F139" s="1221"/>
      <c r="G139" s="710"/>
      <c r="I139" s="1222"/>
      <c r="J139" s="1223"/>
      <c r="K139" s="1220"/>
      <c r="L139" s="1220"/>
    </row>
    <row r="140" spans="1:12" ht="14" x14ac:dyDescent="0.3">
      <c r="C140" s="1220"/>
      <c r="D140" s="1083"/>
      <c r="E140" s="1221"/>
      <c r="F140" s="1221"/>
      <c r="G140" s="710"/>
      <c r="I140" s="1222"/>
      <c r="J140" s="1223"/>
      <c r="K140" s="1220"/>
      <c r="L140" s="1220"/>
    </row>
    <row r="141" spans="1:12" ht="14" x14ac:dyDescent="0.3">
      <c r="C141" s="1220"/>
      <c r="D141" s="1083"/>
      <c r="E141" s="1221"/>
      <c r="F141" s="1221"/>
      <c r="G141" s="710"/>
      <c r="I141" s="1222"/>
      <c r="J141" s="1223"/>
      <c r="K141" s="1220"/>
      <c r="L141" s="1220"/>
    </row>
    <row r="142" spans="1:12" ht="14" x14ac:dyDescent="0.3">
      <c r="C142" s="1220"/>
      <c r="D142" s="1083"/>
      <c r="E142" s="1221"/>
      <c r="F142" s="1221"/>
      <c r="G142" s="710"/>
      <c r="I142" s="1222"/>
      <c r="J142" s="1223"/>
      <c r="K142" s="1220"/>
      <c r="L142" s="1220"/>
    </row>
    <row r="143" spans="1:12" ht="14" x14ac:dyDescent="0.3">
      <c r="C143" s="1220"/>
      <c r="D143" s="1083"/>
      <c r="E143" s="1221"/>
      <c r="F143" s="1221"/>
      <c r="G143" s="710"/>
      <c r="I143" s="1222"/>
      <c r="J143" s="1223"/>
      <c r="K143" s="1220"/>
      <c r="L143" s="1220"/>
    </row>
    <row r="144" spans="1:12" ht="14" x14ac:dyDescent="0.3">
      <c r="C144" s="1220"/>
      <c r="D144" s="1083"/>
      <c r="E144" s="1221"/>
      <c r="F144" s="1221"/>
      <c r="G144" s="710"/>
      <c r="I144" s="1222"/>
      <c r="J144" s="1223"/>
      <c r="K144" s="1220"/>
      <c r="L144" s="1220"/>
    </row>
    <row r="145" spans="3:12" ht="14" x14ac:dyDescent="0.3">
      <c r="C145" s="1220"/>
      <c r="D145" s="1083"/>
      <c r="E145" s="1221"/>
      <c r="F145" s="1221"/>
      <c r="G145" s="710"/>
      <c r="I145" s="1222"/>
      <c r="J145" s="1223"/>
      <c r="K145" s="710"/>
      <c r="L145" s="1220"/>
    </row>
    <row r="146" spans="3:12" ht="14" x14ac:dyDescent="0.3">
      <c r="C146" s="1220"/>
      <c r="D146" s="1083"/>
      <c r="E146" s="1221"/>
      <c r="F146" s="1221"/>
      <c r="G146" s="710"/>
      <c r="I146" s="1222"/>
      <c r="J146" s="1223"/>
      <c r="K146" s="710"/>
      <c r="L146" s="1220"/>
    </row>
    <row r="147" spans="3:12" ht="14" x14ac:dyDescent="0.3">
      <c r="C147" s="1220"/>
      <c r="D147" s="1083"/>
      <c r="E147" s="1221"/>
      <c r="F147" s="1221"/>
      <c r="G147" s="710"/>
      <c r="I147" s="1222"/>
      <c r="J147" s="1223"/>
      <c r="L147" s="1220"/>
    </row>
    <row r="148" spans="3:12" ht="14" x14ac:dyDescent="0.3">
      <c r="C148" s="1220"/>
      <c r="D148" s="1083"/>
      <c r="E148" s="1221"/>
      <c r="F148" s="1221"/>
      <c r="G148" s="710"/>
      <c r="I148" s="1222"/>
      <c r="J148" s="1223"/>
      <c r="L148" s="1220"/>
    </row>
    <row r="149" spans="3:12" ht="14" x14ac:dyDescent="0.3">
      <c r="C149" s="1220"/>
      <c r="D149" s="1083"/>
      <c r="E149" s="1221"/>
      <c r="F149" s="1221"/>
      <c r="G149" s="710"/>
      <c r="I149" s="1222"/>
      <c r="J149" s="1223"/>
      <c r="L149" s="1220"/>
    </row>
    <row r="150" spans="3:12" ht="14" x14ac:dyDescent="0.3">
      <c r="C150" s="1220"/>
      <c r="D150" s="1083"/>
      <c r="E150" s="1221"/>
      <c r="F150" s="1221"/>
      <c r="G150" s="710"/>
      <c r="I150" s="1222"/>
      <c r="J150" s="1223"/>
      <c r="L150" s="1220"/>
    </row>
    <row r="151" spans="3:12" ht="14" x14ac:dyDescent="0.3">
      <c r="C151" s="1220"/>
      <c r="D151" s="1083"/>
      <c r="E151" s="1221"/>
      <c r="F151" s="1221"/>
      <c r="G151" s="710"/>
      <c r="I151" s="1222"/>
      <c r="J151" s="1223"/>
      <c r="L151" s="1220"/>
    </row>
    <row r="152" spans="3:12" ht="14" x14ac:dyDescent="0.3">
      <c r="C152" s="1220"/>
      <c r="D152" s="1083"/>
      <c r="E152" s="1221"/>
      <c r="F152" s="1221"/>
      <c r="G152" s="710"/>
      <c r="I152" s="1222"/>
      <c r="J152" s="1223"/>
      <c r="L152" s="1220"/>
    </row>
    <row r="153" spans="3:12" ht="14" x14ac:dyDescent="0.3">
      <c r="C153" s="1220"/>
      <c r="D153" s="1083"/>
      <c r="E153" s="1221"/>
      <c r="F153" s="1221"/>
      <c r="G153" s="710"/>
      <c r="I153" s="1222"/>
      <c r="J153" s="1223"/>
      <c r="L153" s="1220"/>
    </row>
    <row r="154" spans="3:12" ht="14" x14ac:dyDescent="0.3">
      <c r="C154" s="1220"/>
      <c r="D154" s="1083"/>
      <c r="E154" s="1221"/>
      <c r="F154" s="1221"/>
      <c r="G154" s="710"/>
      <c r="I154" s="1222"/>
      <c r="J154" s="1223"/>
      <c r="L154" s="1220"/>
    </row>
    <row r="155" spans="3:12" ht="14" x14ac:dyDescent="0.3">
      <c r="C155" s="1220"/>
      <c r="D155" s="1083"/>
      <c r="E155" s="1221"/>
      <c r="F155" s="1221"/>
      <c r="G155" s="1224"/>
    </row>
    <row r="156" spans="3:12" ht="12.5" x14ac:dyDescent="0.25">
      <c r="D156" s="1083"/>
      <c r="E156" s="1083"/>
      <c r="F156" s="1083"/>
      <c r="G156" s="1224"/>
    </row>
  </sheetData>
  <sheetProtection algorithmName="SHA-512" hashValue="OvA2lT8ykfuLG9kJXbnF9Eeh2QbBoaHEygraRdPz+eRtxuJpdQ9hh921U16c37rBR99Mb62qS6PGwQhVxOuDFA==" saltValue="cUXIMMYkj2LzrTaAQtE7fQ==" spinCount="100000" sheet="1" objects="1" scenarios="1" selectLockedCells="1" selectUnlockedCells="1"/>
  <mergeCells count="10">
    <mergeCell ref="A96:A97"/>
    <mergeCell ref="A106:A113"/>
    <mergeCell ref="K136:L136"/>
    <mergeCell ref="A1:G2"/>
    <mergeCell ref="B7:E7"/>
    <mergeCell ref="G29:G31"/>
    <mergeCell ref="A68:A69"/>
    <mergeCell ref="A83:A85"/>
    <mergeCell ref="D83:D95"/>
    <mergeCell ref="E83:E95"/>
  </mergeCells>
  <printOptions horizontalCentered="1" verticalCentered="1"/>
  <pageMargins left="0.23622047244094491" right="0.23622047244094491" top="0.39370078740157477" bottom="0.74803149606299213" header="0.31496062992125984" footer="0.31496062992125984"/>
  <pageSetup paperSize="9" scale="73" firstPageNumber="0" orientation="portrait"/>
  <headerFooter scaleWithDoc="0">
    <oddHeader>&amp;C&amp;"MS Sans Serif,Regular "&amp;9Version au 01/11/2024</oddHeader>
    <oddFooter>&amp;C&amp;"MS Sans Serif,Regular "&amp;9- &amp;P -</oddFooter>
  </headerFooter>
  <rowBreaks count="1" manualBreakCount="1">
    <brk id="67" max="16383" man="1"/>
  </rowBreaks>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33</vt:i4>
      </vt:variant>
      <vt:variant>
        <vt:lpstr>Plages nommées</vt:lpstr>
      </vt:variant>
      <vt:variant>
        <vt:i4>62</vt:i4>
      </vt:variant>
    </vt:vector>
  </HeadingPairs>
  <TitlesOfParts>
    <vt:vector size="95" baseType="lpstr">
      <vt:lpstr>Sommaire</vt:lpstr>
      <vt:lpstr>Traitements</vt:lpstr>
      <vt:lpstr>Traitements (suite)</vt:lpstr>
      <vt:lpstr>RDS</vt:lpstr>
      <vt:lpstr>Traitements par indices</vt:lpstr>
      <vt:lpstr>Groupes et chevrons</vt:lpstr>
      <vt:lpstr>Indemnités forfaitaires</vt:lpstr>
      <vt:lpstr>IHTS </vt:lpstr>
      <vt:lpstr>HSAHSE </vt:lpstr>
      <vt:lpstr>HS contractuels</vt:lpstr>
      <vt:lpstr>TRAVAUX SUPP. 1D </vt:lpstr>
      <vt:lpstr>HS contractuels du privé</vt:lpstr>
      <vt:lpstr> HS contractuels 1D</vt:lpstr>
      <vt:lpstr>COURS PRO SOCIALE </vt:lpstr>
      <vt:lpstr>APPRENTIS</vt:lpstr>
      <vt:lpstr>Greta</vt:lpstr>
      <vt:lpstr>FORMATION CONTINUE</vt:lpstr>
      <vt:lpstr>ACTIONS 2D DEGRE </vt:lpstr>
      <vt:lpstr>IR 1730</vt:lpstr>
      <vt:lpstr>IR 1731-1732</vt:lpstr>
      <vt:lpstr>Indemnité de suivi et d'orienta</vt:lpstr>
      <vt:lpstr>Indemnités diverses</vt:lpstr>
      <vt:lpstr>INDEMNITES REMPLACEMENTS</vt:lpstr>
      <vt:lpstr>PRIMES ENSEIGNEMENT SUPERIEUR</vt:lpstr>
      <vt:lpstr>COURS COMPLEMENTAIRES</vt:lpstr>
      <vt:lpstr>Formation</vt:lpstr>
      <vt:lpstr>CONCOURS</vt:lpstr>
      <vt:lpstr>EXAMENS SCO</vt:lpstr>
      <vt:lpstr>EXAMENS SUP</vt:lpstr>
      <vt:lpstr>Cotisations S.S.</vt:lpstr>
      <vt:lpstr>Ircantec</vt:lpstr>
      <vt:lpstr>Retraite</vt:lpstr>
      <vt:lpstr>INDEMNITES INDEXEES</vt:lpstr>
      <vt:lpstr>_2_ENF</vt:lpstr>
      <vt:lpstr>'INDEMNITES REMPLACEMENTS'!anc_val_PI</vt:lpstr>
      <vt:lpstr>'INDEMNITES REMPLACEMENTS'!Ancienne_valeur</vt:lpstr>
      <vt:lpstr>'Traitements par indices'!Elém_prop_enf_plus</vt:lpstr>
      <vt:lpstr>'Traitements par indices'!Elém_prop2enf</vt:lpstr>
      <vt:lpstr>'Traitements par indices'!Elém_prop3enf</vt:lpstr>
      <vt:lpstr>'Traitements par indices'!Ind_rés_zone1</vt:lpstr>
      <vt:lpstr>Ind_rés_zone1</vt:lpstr>
      <vt:lpstr>'Traitements par indices'!Ind_rés_zone2</vt:lpstr>
      <vt:lpstr>Ind_rés_zone2</vt:lpstr>
      <vt:lpstr>'IHTS '!INDICES</vt:lpstr>
      <vt:lpstr>MGEN</vt:lpstr>
      <vt:lpstr>'INDEMNITES REMPLACEMENTS'!Nelle_valeur_PI</vt:lpstr>
      <vt:lpstr>'Traitements par indices'!pension_civile</vt:lpstr>
      <vt:lpstr>pension_civile</vt:lpstr>
      <vt:lpstr>'IHTS '!Print_Titles</vt:lpstr>
      <vt:lpstr>'Traitements par indices'!Print_Titles</vt:lpstr>
      <vt:lpstr>'Traitements par indices'!séc_soc</vt:lpstr>
      <vt:lpstr>séc_soc</vt:lpstr>
      <vt:lpstr>'Traitements par indices'!SFT_1enf</vt:lpstr>
      <vt:lpstr>SFT_1enf</vt:lpstr>
      <vt:lpstr>'Traitements par indices'!SFT_2enf</vt:lpstr>
      <vt:lpstr>SFT_2enf</vt:lpstr>
      <vt:lpstr>'Traitements par indices'!SFT_3enf</vt:lpstr>
      <vt:lpstr>SFT_3enf</vt:lpstr>
      <vt:lpstr>'Traitements par indices'!SFT_enf_plus</vt:lpstr>
      <vt:lpstr>SFT_enf_plus</vt:lpstr>
      <vt:lpstr>TRAIT_MENSUEL</vt:lpstr>
      <vt:lpstr>'Groupes et chevrons'!Val_pt_ind</vt:lpstr>
      <vt:lpstr>'Traitements par indices'!Val_pt_ind</vt:lpstr>
      <vt:lpstr>' HS contractuels 1D'!Zone_d_impression</vt:lpstr>
      <vt:lpstr>'ACTIONS 2D DEGRE '!Zone_d_impression</vt:lpstr>
      <vt:lpstr>APPRENTIS!Zone_d_impression</vt:lpstr>
      <vt:lpstr>CONCOURS!Zone_d_impression</vt:lpstr>
      <vt:lpstr>'Cotisations S.S.'!Zone_d_impression</vt:lpstr>
      <vt:lpstr>'COURS COMPLEMENTAIRES'!Zone_d_impression</vt:lpstr>
      <vt:lpstr>'COURS PRO SOCIALE '!Zone_d_impression</vt:lpstr>
      <vt:lpstr>'EXAMENS SCO'!Zone_d_impression</vt:lpstr>
      <vt:lpstr>'EXAMENS SUP'!Zone_d_impression</vt:lpstr>
      <vt:lpstr>Formation!Zone_d_impression</vt:lpstr>
      <vt:lpstr>'FORMATION CONTINUE'!Zone_d_impression</vt:lpstr>
      <vt:lpstr>Greta!Zone_d_impression</vt:lpstr>
      <vt:lpstr>'Groupes et chevrons'!Zone_d_impression</vt:lpstr>
      <vt:lpstr>'HS contractuels'!Zone_d_impression</vt:lpstr>
      <vt:lpstr>'HSAHSE '!Zone_d_impression</vt:lpstr>
      <vt:lpstr>'IHTS '!Zone_d_impression</vt:lpstr>
      <vt:lpstr>'Indemnité de suivi et d''orienta'!Zone_d_impression</vt:lpstr>
      <vt:lpstr>'Indemnités diverses'!Zone_d_impression</vt:lpstr>
      <vt:lpstr>'Indemnités forfaitaires'!Zone_d_impression</vt:lpstr>
      <vt:lpstr>'INDEMNITES INDEXEES'!Zone_d_impression</vt:lpstr>
      <vt:lpstr>'INDEMNITES REMPLACEMENTS'!Zone_d_impression</vt:lpstr>
      <vt:lpstr>'IR 1730'!Zone_d_impression</vt:lpstr>
      <vt:lpstr>'IR 1731-1732'!Zone_d_impression</vt:lpstr>
      <vt:lpstr>Ircantec!Zone_d_impression</vt:lpstr>
      <vt:lpstr>'PRIMES ENSEIGNEMENT SUPERIEUR'!Zone_d_impression</vt:lpstr>
      <vt:lpstr>RDS!Zone_d_impression</vt:lpstr>
      <vt:lpstr>Retraite!Zone_d_impression</vt:lpstr>
      <vt:lpstr>Sommaire!Zone_d_impression</vt:lpstr>
      <vt:lpstr>Traitements!Zone_d_impression</vt:lpstr>
      <vt:lpstr>'Traitements (suite)'!Zone_d_impression</vt:lpstr>
      <vt:lpstr>'Traitements par indices'!Zone_d_impression</vt:lpstr>
      <vt:lpstr>'TRAVAUX SUPP. 1D '!Zone_d_impression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JAMILAT GERBRON</dc:creator>
  <cp:lastModifiedBy>DELANNOY Véronique</cp:lastModifiedBy>
  <cp:revision>1</cp:revision>
  <dcterms:created xsi:type="dcterms:W3CDTF">2018-12-14T13:41:48Z</dcterms:created>
  <dcterms:modified xsi:type="dcterms:W3CDTF">2025-01-22T15:26:43Z</dcterms:modified>
  <cp:contentStatus/>
</cp:coreProperties>
</file>